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chartsheets/sheet2.xml" ContentType="application/vnd.openxmlformats-officedocument.spreadsheetml.chartsheet+xml"/>
  <Override PartName="/xl/worksheets/sheet4.xml" ContentType="application/vnd.openxmlformats-officedocument.spreadsheetml.worksheet+xml"/>
  <Override PartName="/xl/chartsheets/sheet3.xml" ContentType="application/vnd.openxmlformats-officedocument.spreadsheetml.chartsheet+xml"/>
  <Override PartName="/xl/worksheets/sheet5.xml" ContentType="application/vnd.openxmlformats-officedocument.spreadsheetml.worksheet+xml"/>
  <Override PartName="/xl/chartsheets/sheet4.xml" ContentType="application/vnd.openxmlformats-officedocument.spreadsheetml.chartsheet+xml"/>
  <Override PartName="/xl/worksheets/sheet6.xml" ContentType="application/vnd.openxmlformats-officedocument.spreadsheetml.worksheet+xml"/>
  <Override PartName="/xl/chartsheets/sheet5.xml" ContentType="application/vnd.openxmlformats-officedocument.spreadsheetml.chartsheet+xml"/>
  <Override PartName="/xl/worksheets/sheet7.xml" ContentType="application/vnd.openxmlformats-officedocument.spreadsheetml.worksheet+xml"/>
  <Override PartName="/xl/chartsheets/sheet6.xml" ContentType="application/vnd.openxmlformats-officedocument.spreadsheetml.chartsheet+xml"/>
  <Override PartName="/xl/worksheets/sheet8.xml" ContentType="application/vnd.openxmlformats-officedocument.spreadsheetml.worksheet+xml"/>
  <Override PartName="/xl/chartsheets/sheet7.xml" ContentType="application/vnd.openxmlformats-officedocument.spreadsheetml.chartsheet+xml"/>
  <Override PartName="/xl/worksheets/sheet9.xml" ContentType="application/vnd.openxmlformats-officedocument.spreadsheetml.worksheet+xml"/>
  <Override PartName="/xl/chartsheets/sheet8.xml" ContentType="application/vnd.openxmlformats-officedocument.spreadsheetml.chartsheet+xml"/>
  <Override PartName="/xl/worksheets/sheet10.xml" ContentType="application/vnd.openxmlformats-officedocument.spreadsheetml.worksheet+xml"/>
  <Override PartName="/xl/chartsheets/sheet9.xml" ContentType="application/vnd.openxmlformats-officedocument.spreadsheetml.chartsheet+xml"/>
  <Override PartName="/xl/worksheets/sheet11.xml" ContentType="application/vnd.openxmlformats-officedocument.spreadsheetml.worksheet+xml"/>
  <Override PartName="/xl/chartsheets/sheet10.xml" ContentType="application/vnd.openxmlformats-officedocument.spreadsheetml.chartsheet+xml"/>
  <Override PartName="/xl/worksheets/sheet12.xml" ContentType="application/vnd.openxmlformats-officedocument.spreadsheetml.worksheet+xml"/>
  <Override PartName="/xl/chartsheets/sheet11.xml" ContentType="application/vnd.openxmlformats-officedocument.spreadsheetml.chartsheet+xml"/>
  <Override PartName="/xl/worksheets/sheet13.xml" ContentType="application/vnd.openxmlformats-officedocument.spreadsheetml.worksheet+xml"/>
  <Override PartName="/xl/chartsheets/sheet12.xml" ContentType="application/vnd.openxmlformats-officedocument.spreadsheetml.chartsheet+xml"/>
  <Override PartName="/xl/worksheets/sheet14.xml" ContentType="application/vnd.openxmlformats-officedocument.spreadsheetml.worksheet+xml"/>
  <Override PartName="/xl/chartsheets/sheet13.xml" ContentType="application/vnd.openxmlformats-officedocument.spreadsheetml.chartsheet+xml"/>
  <Override PartName="/xl/worksheets/sheet15.xml" ContentType="application/vnd.openxmlformats-officedocument.spreadsheetml.worksheet+xml"/>
  <Override PartName="/xl/chartsheets/sheet14.xml" ContentType="application/vnd.openxmlformats-officedocument.spreadsheetml.chart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chartsheets/sheet15.xml" ContentType="application/vnd.openxmlformats-officedocument.spreadsheetml.chart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chartsheets/sheet16.xml" ContentType="application/vnd.openxmlformats-officedocument.spreadsheetml.chartsheet+xml"/>
  <Override PartName="/xl/worksheets/sheet43.xml" ContentType="application/vnd.openxmlformats-officedocument.spreadsheetml.worksheet+xml"/>
  <Override PartName="/xl/chartsheets/sheet17.xml" ContentType="application/vnd.openxmlformats-officedocument.spreadsheetml.chartsheet+xml"/>
  <Override PartName="/xl/chartsheets/sheet18.xml" ContentType="application/vnd.openxmlformats-officedocument.spreadsheetml.chart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chartsheets/sheet19.xml" ContentType="application/vnd.openxmlformats-officedocument.spreadsheetml.chartsheet+xml"/>
  <Override PartName="/xl/chartsheets/sheet20.xml" ContentType="application/vnd.openxmlformats-officedocument.spreadsheetml.chartsheet+xml"/>
  <Override PartName="/xl/chartsheets/sheet21.xml" ContentType="application/vnd.openxmlformats-officedocument.spreadsheetml.chart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chartsheets/sheet2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0.xml" ContentType="application/vnd.openxmlformats-officedocument.drawing+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1.xml" ContentType="application/vnd.openxmlformats-officedocument.drawing+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2.xml" ContentType="application/vnd.openxmlformats-officedocument.drawing+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Archive\01 Statistics\04 - Statistics by Theme\05-Vital Events\4 - Deaths\Drug Related Deaths\2021\1. 2021\"/>
    </mc:Choice>
  </mc:AlternateContent>
  <bookViews>
    <workbookView xWindow="0" yWindow="0" windowWidth="12528" windowHeight="7044" tabRatio="687"/>
  </bookViews>
  <sheets>
    <sheet name="Introduction" sheetId="127" r:id="rId1"/>
    <sheet name="Contents" sheetId="32" r:id="rId2"/>
    <sheet name="Fig1" sheetId="82" r:id="rId3"/>
    <sheet name="Fig 1 data" sheetId="144" r:id="rId4"/>
    <sheet name="Fig2" sheetId="106" r:id="rId5"/>
    <sheet name="Fig 2 data" sheetId="94" r:id="rId6"/>
    <sheet name="Fig3" sheetId="134" r:id="rId7"/>
    <sheet name="Fig 3 data" sheetId="133" r:id="rId8"/>
    <sheet name="Fig 4" sheetId="112" r:id="rId9"/>
    <sheet name="Fig 4 data" sheetId="143" r:id="rId10"/>
    <sheet name="Fig 5a" sheetId="113" r:id="rId11"/>
    <sheet name="Fig 5a data" sheetId="114" r:id="rId12"/>
    <sheet name="Fig 5b" sheetId="119" r:id="rId13"/>
    <sheet name="Fig 5b data" sheetId="120" r:id="rId14"/>
    <sheet name="Fig 6a" sheetId="123" r:id="rId15"/>
    <sheet name="Fig 6a data" sheetId="124" r:id="rId16"/>
    <sheet name="Fig 6b" sheetId="122" r:id="rId17"/>
    <sheet name="Fig 6b data" sheetId="121" r:id="rId18"/>
    <sheet name="Fig7a" sheetId="136" r:id="rId19"/>
    <sheet name="Fig7a data" sheetId="135" r:id="rId20"/>
    <sheet name="Fig7b" sheetId="83" r:id="rId21"/>
    <sheet name="Fig 7b data" sheetId="79" r:id="rId22"/>
    <sheet name="Fig7c" sheetId="84" r:id="rId23"/>
    <sheet name="Fig 7c data" sheetId="80" r:id="rId24"/>
    <sheet name="Fig7d" sheetId="85" r:id="rId25"/>
    <sheet name="Fig 7d data" sheetId="81" r:id="rId26"/>
    <sheet name="Fig 8" sheetId="105" r:id="rId27"/>
    <sheet name="Fig 8 data" sheetId="145" r:id="rId28"/>
    <sheet name="Fig 9" sheetId="130" r:id="rId29"/>
    <sheet name="Fig 9 data" sheetId="131" r:id="rId30"/>
    <sheet name="1 - summary" sheetId="8" r:id="rId31"/>
    <sheet name="2 - causes" sheetId="33" r:id="rId32"/>
    <sheet name="3 - drugs reported" sheetId="34" r:id="rId33"/>
    <sheet name="4 - sex and age" sheetId="35" r:id="rId34"/>
    <sheet name="5 - sex age cause" sheetId="36" r:id="rId35"/>
    <sheet name="6 - sex, age and drugs" sheetId="37" r:id="rId36"/>
    <sheet name="7 - only one drug involved" sheetId="38" r:id="rId37"/>
    <sheet name="8 - age-stand d-r-d rates" sheetId="132" r:id="rId38"/>
    <sheet name="9 - death rates by age" sheetId="20" r:id="rId39"/>
    <sheet name="10 - per problem drug user" sheetId="54" r:id="rId40"/>
    <sheet name="11 - SIMD Quintiles" sheetId="125" r:id="rId41"/>
    <sheet name="12 - SIMD Deciles" sheetId="76" r:id="rId42"/>
    <sheet name="HB1 - summary" sheetId="2" r:id="rId43"/>
    <sheet name="HB2 - causes" sheetId="39" r:id="rId44"/>
    <sheet name="HB3 - drugs implicated" sheetId="40" r:id="rId45"/>
    <sheet name="HB4 - age-stand death rates" sheetId="77" r:id="rId46"/>
    <sheet name="HB5 - rates by age-group" sheetId="30" r:id="rId47"/>
    <sheet name="HB6 - per problem drug user" sheetId="53" r:id="rId48"/>
    <sheet name="Fig HB5 data" sheetId="138" state="hidden" r:id="rId49"/>
    <sheet name="Fig HB6" sheetId="86" r:id="rId50"/>
    <sheet name="C1 - summary" sheetId="11" r:id="rId51"/>
    <sheet name="C2 - causes" sheetId="41" r:id="rId52"/>
    <sheet name="C3 - drugs implicated" sheetId="42" r:id="rId53"/>
    <sheet name="C4 - age-stand death rates" sheetId="78" r:id="rId54"/>
    <sheet name="C5 - rates by age-group" sheetId="31" r:id="rId55"/>
    <sheet name="C6 - per problem drug user" sheetId="52" r:id="rId56"/>
    <sheet name="data Fig C5" sheetId="139" state="hidden" r:id="rId57"/>
    <sheet name="Fig C6" sheetId="104" r:id="rId58"/>
    <sheet name="X - diff defs" sheetId="12" r:id="rId59"/>
    <sheet name="Fig X1" sheetId="87" r:id="rId60"/>
    <sheet name="Fig X2" sheetId="88" r:id="rId61"/>
    <sheet name="Y - Drug pois (wide) - drugs" sheetId="43" r:id="rId62"/>
    <sheet name="Z - excluded and other causes" sheetId="137" r:id="rId63"/>
    <sheet name="NPS1" sheetId="57" r:id="rId64"/>
    <sheet name="NPS2" sheetId="58" r:id="rId65"/>
    <sheet name="NPS3" sheetId="59" r:id="rId66"/>
    <sheet name="CS1 - 'extra' deaths - drugs" sheetId="62" r:id="rId67"/>
    <sheet name="CS2 - 'extra' deaths - age sex" sheetId="63" r:id="rId68"/>
    <sheet name="EMCDDA - drug-induced deaths" sheetId="66" r:id="rId69"/>
    <sheet name="Fig AA1" sheetId="147" r:id="rId70"/>
    <sheet name="Fig AA2" sheetId="148" r:id="rId71"/>
    <sheet name="Fig AA3" sheetId="149" r:id="rId72"/>
    <sheet name="AA data" sheetId="150" r:id="rId73"/>
    <sheet name="VSA" sheetId="140" r:id="rId74"/>
    <sheet name="H" sheetId="141" r:id="rId75"/>
    <sheet name="Fig VS&amp;H" sheetId="142" r:id="rId76"/>
  </sheets>
  <definedNames>
    <definedName name="_xlnm._FilterDatabase" localSheetId="11" hidden="1">'Fig 5a data'!$B$4:$B$23</definedName>
    <definedName name="_xlnm._FilterDatabase" localSheetId="13" hidden="1">'Fig 5b data'!$A$5:$F$5</definedName>
    <definedName name="_xlnm._FilterDatabase" localSheetId="17" hidden="1">'Fig 6b data'!$A$4:$F$33</definedName>
    <definedName name="_xlnm.Print_Area" localSheetId="30">'1 - summary'!$A$1:$N$48</definedName>
    <definedName name="_xlnm.Print_Area" localSheetId="39">'10 - per problem drug user'!$A$1:$N$49</definedName>
    <definedName name="_xlnm.Print_Area" localSheetId="40">'11 - SIMD Quintiles'!$A$1:$Y$39</definedName>
    <definedName name="_xlnm.Print_Area" localSheetId="41">'12 - SIMD Deciles'!$A$1:$AU$42</definedName>
    <definedName name="_xlnm.Print_Area" localSheetId="31">'2 - causes'!$A$1:$H$39</definedName>
    <definedName name="_xlnm.Print_Area" localSheetId="32">'3 - drugs reported'!$A$1:$S$49</definedName>
    <definedName name="_xlnm.Print_Area" localSheetId="33">'4 - sex and age'!$A$1:$P$82</definedName>
    <definedName name="_xlnm.Print_Area" localSheetId="34">'5 - sex age cause'!$A$1:$J$29</definedName>
    <definedName name="_xlnm.Print_Area" localSheetId="35">'6 - sex, age and drugs'!$A$1:$S$75</definedName>
    <definedName name="_xlnm.Print_Area" localSheetId="36">'7 - only one drug involved'!$A$1:$R$93</definedName>
    <definedName name="_xlnm.Print_Area" localSheetId="37">'8 - age-stand d-r-d rates'!$A$1:$G$84</definedName>
    <definedName name="_xlnm.Print_Area" localSheetId="38">'9 - death rates by age'!$A$1:$J$36</definedName>
    <definedName name="_xlnm.Print_Area" localSheetId="50">'C1 - summary'!$A$1:$O$111</definedName>
    <definedName name="_xlnm.Print_Area" localSheetId="51">'C2 - causes'!$A$1:$H$54</definedName>
    <definedName name="_xlnm.Print_Area" localSheetId="52">'C3 - drugs implicated'!$A$1:$S$57</definedName>
    <definedName name="_xlnm.Print_Area" localSheetId="53">'C4 - age-stand death rates'!$A$1:$BR$48</definedName>
    <definedName name="_xlnm.Print_Area" localSheetId="54">'C5 - rates by age-group'!$A$1:$I$58</definedName>
    <definedName name="_xlnm.Print_Area" localSheetId="55">'C6 - per problem drug user'!$A$1:$N$52</definedName>
    <definedName name="_xlnm.Print_Area" localSheetId="66">'CS1 - ''extra'' deaths - drugs'!$A$1:$Y$39</definedName>
    <definedName name="_xlnm.Print_Area" localSheetId="67">'CS2 - ''extra'' deaths - age sex'!$A$1:$Y$44</definedName>
    <definedName name="_xlnm.Print_Area" localSheetId="68">'EMCDDA - drug-induced deaths'!$A$1:$I$80</definedName>
    <definedName name="_xlnm.Print_Area" localSheetId="42">'HB1 - summary'!$A$1:$Y$63</definedName>
    <definedName name="_xlnm.Print_Area" localSheetId="43">'HB2 - causes'!$A$1:$H$40</definedName>
    <definedName name="_xlnm.Print_Area" localSheetId="44">'HB3 - drugs implicated'!$A$1:$S$62</definedName>
    <definedName name="_xlnm.Print_Area" localSheetId="45">'HB4 - age-stand death rates'!$A$1:$BV$32</definedName>
    <definedName name="_xlnm.Print_Area" localSheetId="46">'HB5 - rates by age-group'!$A$1:$G$39</definedName>
    <definedName name="_xlnm.Print_Area" localSheetId="47">'HB6 - per problem drug user'!$A$1:$N$48</definedName>
    <definedName name="_xlnm.Print_Area" localSheetId="63">'NPS1'!$A$1:$L$90</definedName>
    <definedName name="_xlnm.Print_Area" localSheetId="64">'NPS2'!$A$1:$R$58</definedName>
    <definedName name="_xlnm.Print_Area" localSheetId="65">'NPS3'!$A$1:$F$978</definedName>
    <definedName name="_xlnm.Print_Area" localSheetId="58">'X - diff defs'!$A$1:$K$63</definedName>
    <definedName name="_xlnm.Print_Area" localSheetId="61">'Y - Drug pois (wide) - drugs'!$A$1:$N$79</definedName>
    <definedName name="_xlnm.Print_Area" localSheetId="62">'Z - excluded and other causes'!$A$1:$R$42</definedName>
  </definedNames>
  <calcPr calcId="162913"/>
</workbook>
</file>

<file path=xl/calcChain.xml><?xml version="1.0" encoding="utf-8"?>
<calcChain xmlns="http://schemas.openxmlformats.org/spreadsheetml/2006/main">
  <c r="F9" i="150" l="1"/>
  <c r="G9" i="150"/>
  <c r="H9" i="150"/>
  <c r="I9" i="150"/>
  <c r="J9" i="150"/>
  <c r="K9" i="150"/>
  <c r="L9" i="150"/>
  <c r="M9" i="150"/>
  <c r="C9" i="150"/>
  <c r="D9" i="150"/>
  <c r="E9" i="150"/>
  <c r="B9" i="150"/>
  <c r="A28" i="144" l="1"/>
  <c r="B28" i="144"/>
  <c r="A29" i="144"/>
  <c r="B29" i="144"/>
  <c r="A22" i="144"/>
  <c r="B22" i="144"/>
  <c r="C22" i="144"/>
  <c r="D22" i="144"/>
  <c r="E22" i="144"/>
  <c r="A23" i="144"/>
  <c r="B23" i="144"/>
  <c r="C23" i="144"/>
  <c r="D23" i="144"/>
  <c r="E23" i="144"/>
  <c r="A24" i="144"/>
  <c r="B24" i="144"/>
  <c r="C24" i="144"/>
  <c r="D24" i="144"/>
  <c r="E24" i="144"/>
  <c r="A25" i="144"/>
  <c r="B25" i="144"/>
  <c r="C25" i="144"/>
  <c r="D25" i="144"/>
  <c r="E25" i="144"/>
  <c r="A26" i="144"/>
  <c r="B26" i="144"/>
  <c r="C26" i="144"/>
  <c r="D26" i="144"/>
  <c r="E26" i="144"/>
  <c r="A27" i="144"/>
  <c r="B27" i="144"/>
  <c r="C27" i="144"/>
  <c r="D27" i="144"/>
  <c r="E27" i="144"/>
  <c r="A10" i="144"/>
  <c r="B10" i="144"/>
  <c r="C10" i="144"/>
  <c r="D10" i="144"/>
  <c r="E10" i="144"/>
  <c r="A11" i="144"/>
  <c r="B11" i="144"/>
  <c r="C11" i="144"/>
  <c r="D11" i="144"/>
  <c r="E11" i="144"/>
  <c r="A12" i="144"/>
  <c r="B12" i="144"/>
  <c r="C12" i="144"/>
  <c r="D12" i="144"/>
  <c r="E12" i="144"/>
  <c r="A13" i="144"/>
  <c r="B13" i="144"/>
  <c r="C13" i="144"/>
  <c r="D13" i="144"/>
  <c r="E13" i="144"/>
  <c r="A14" i="144"/>
  <c r="B14" i="144"/>
  <c r="C14" i="144"/>
  <c r="D14" i="144"/>
  <c r="E14" i="144"/>
  <c r="A15" i="144"/>
  <c r="B15" i="144"/>
  <c r="C15" i="144"/>
  <c r="D15" i="144"/>
  <c r="E15" i="144"/>
  <c r="A16" i="144"/>
  <c r="B16" i="144"/>
  <c r="C16" i="144"/>
  <c r="D16" i="144"/>
  <c r="E16" i="144"/>
  <c r="A17" i="144"/>
  <c r="B17" i="144"/>
  <c r="C17" i="144"/>
  <c r="D17" i="144"/>
  <c r="E17" i="144"/>
  <c r="A18" i="144"/>
  <c r="B18" i="144"/>
  <c r="C18" i="144"/>
  <c r="D18" i="144"/>
  <c r="E18" i="144"/>
  <c r="A19" i="144"/>
  <c r="B19" i="144"/>
  <c r="C19" i="144"/>
  <c r="D19" i="144"/>
  <c r="E19" i="144"/>
  <c r="A20" i="144"/>
  <c r="B20" i="144"/>
  <c r="C20" i="144"/>
  <c r="D20" i="144"/>
  <c r="E20" i="144"/>
  <c r="A21" i="144"/>
  <c r="B21" i="144"/>
  <c r="C21" i="144"/>
  <c r="D21" i="144"/>
  <c r="E21" i="144"/>
  <c r="A5" i="144"/>
  <c r="B5" i="144"/>
  <c r="A6" i="144"/>
  <c r="B6" i="144"/>
  <c r="C6" i="144"/>
  <c r="D6" i="144"/>
  <c r="E6" i="144"/>
  <c r="A7" i="144"/>
  <c r="B7" i="144"/>
  <c r="C7" i="144"/>
  <c r="D7" i="144"/>
  <c r="E7" i="144"/>
  <c r="A8" i="144"/>
  <c r="B8" i="144"/>
  <c r="C8" i="144"/>
  <c r="D8" i="144"/>
  <c r="E8" i="144"/>
  <c r="A9" i="144"/>
  <c r="B9" i="144"/>
  <c r="C9" i="144"/>
  <c r="D9" i="144"/>
  <c r="E9" i="144"/>
  <c r="B4" i="144"/>
  <c r="A4" i="144"/>
  <c r="F35" i="8"/>
  <c r="B7" i="143"/>
  <c r="C7" i="143"/>
  <c r="D7" i="143"/>
  <c r="E7" i="143"/>
  <c r="F7" i="143"/>
  <c r="G7" i="143"/>
  <c r="B8" i="143"/>
  <c r="C8" i="143"/>
  <c r="D8" i="143"/>
  <c r="E8" i="143"/>
  <c r="F8" i="143"/>
  <c r="G8" i="143"/>
  <c r="B9" i="143"/>
  <c r="C9" i="143"/>
  <c r="D9" i="143"/>
  <c r="E9" i="143"/>
  <c r="F9" i="143"/>
  <c r="G9" i="143"/>
  <c r="B10" i="143"/>
  <c r="C10" i="143"/>
  <c r="D10" i="143"/>
  <c r="E10" i="143"/>
  <c r="F10" i="143"/>
  <c r="G10" i="143"/>
  <c r="B11" i="143"/>
  <c r="C11" i="143"/>
  <c r="D11" i="143"/>
  <c r="E11" i="143"/>
  <c r="F11" i="143"/>
  <c r="G11" i="143"/>
  <c r="B12" i="143"/>
  <c r="C12" i="143"/>
  <c r="D12" i="143"/>
  <c r="E12" i="143"/>
  <c r="F12" i="143"/>
  <c r="G12" i="143"/>
  <c r="B13" i="143"/>
  <c r="C13" i="143"/>
  <c r="D13" i="143"/>
  <c r="E13" i="143"/>
  <c r="F13" i="143"/>
  <c r="G13" i="143"/>
  <c r="B14" i="143"/>
  <c r="C14" i="143"/>
  <c r="D14" i="143"/>
  <c r="E14" i="143"/>
  <c r="F14" i="143"/>
  <c r="G14" i="143"/>
  <c r="B15" i="143"/>
  <c r="C15" i="143"/>
  <c r="D15" i="143"/>
  <c r="E15" i="143"/>
  <c r="F15" i="143"/>
  <c r="G15" i="143"/>
  <c r="B16" i="143"/>
  <c r="C16" i="143"/>
  <c r="D16" i="143"/>
  <c r="E16" i="143"/>
  <c r="F16" i="143"/>
  <c r="G16" i="143"/>
  <c r="B17" i="143"/>
  <c r="C17" i="143"/>
  <c r="D17" i="143"/>
  <c r="E17" i="143"/>
  <c r="F17" i="143"/>
  <c r="G17" i="143"/>
  <c r="B18" i="143"/>
  <c r="C18" i="143"/>
  <c r="D18" i="143"/>
  <c r="E18" i="143"/>
  <c r="F18" i="143"/>
  <c r="G18" i="143"/>
  <c r="B19" i="143"/>
  <c r="C19" i="143"/>
  <c r="D19" i="143"/>
  <c r="E19" i="143"/>
  <c r="F19" i="143"/>
  <c r="G19" i="143"/>
  <c r="B20" i="143"/>
  <c r="C20" i="143"/>
  <c r="D20" i="143"/>
  <c r="E20" i="143"/>
  <c r="F20" i="143"/>
  <c r="G20" i="143"/>
  <c r="B21" i="143"/>
  <c r="C21" i="143"/>
  <c r="D21" i="143"/>
  <c r="E21" i="143"/>
  <c r="F21" i="143"/>
  <c r="G21" i="143"/>
  <c r="B22" i="143"/>
  <c r="C22" i="143"/>
  <c r="D22" i="143"/>
  <c r="E22" i="143"/>
  <c r="F22" i="143"/>
  <c r="G22" i="143"/>
  <c r="B23" i="143"/>
  <c r="C23" i="143"/>
  <c r="D23" i="143"/>
  <c r="E23" i="143"/>
  <c r="F23" i="143"/>
  <c r="G23" i="143"/>
  <c r="B24" i="143"/>
  <c r="C24" i="143"/>
  <c r="D24" i="143"/>
  <c r="E24" i="143"/>
  <c r="F24" i="143"/>
  <c r="G24" i="143"/>
  <c r="B25" i="143"/>
  <c r="C25" i="143"/>
  <c r="D25" i="143"/>
  <c r="E25" i="143"/>
  <c r="F25" i="143"/>
  <c r="G25" i="143"/>
  <c r="B26" i="143"/>
  <c r="C26" i="143"/>
  <c r="D26" i="143"/>
  <c r="E26" i="143"/>
  <c r="F26" i="143"/>
  <c r="G26" i="143"/>
  <c r="G6" i="143"/>
  <c r="F6" i="143"/>
  <c r="E6" i="143"/>
  <c r="D6" i="143"/>
  <c r="C6" i="143"/>
  <c r="B6" i="143"/>
  <c r="D5" i="35"/>
  <c r="E5" i="35"/>
  <c r="F5" i="35"/>
  <c r="G5" i="35"/>
  <c r="C5" i="35"/>
  <c r="C5" i="94"/>
  <c r="C6" i="94"/>
  <c r="C7" i="94"/>
  <c r="C8" i="94"/>
  <c r="C9" i="94"/>
  <c r="C10" i="94"/>
  <c r="C11" i="94"/>
  <c r="C12" i="94"/>
  <c r="C13" i="94"/>
  <c r="C14" i="94"/>
  <c r="C15" i="94"/>
  <c r="C16" i="94"/>
  <c r="C17" i="94"/>
  <c r="C18" i="94"/>
  <c r="C19" i="94"/>
  <c r="C20" i="94"/>
  <c r="C21" i="94"/>
  <c r="C22" i="94"/>
  <c r="C23" i="94"/>
  <c r="C24" i="94"/>
  <c r="C25" i="94"/>
  <c r="C4" i="94"/>
  <c r="B5" i="94"/>
  <c r="B6" i="94"/>
  <c r="B7" i="94"/>
  <c r="B8" i="94"/>
  <c r="B9" i="94"/>
  <c r="B10" i="94"/>
  <c r="B11" i="94"/>
  <c r="B12" i="94"/>
  <c r="B13" i="94"/>
  <c r="B14" i="94"/>
  <c r="B15" i="94"/>
  <c r="B16" i="94"/>
  <c r="B17" i="94"/>
  <c r="B18" i="94"/>
  <c r="B19" i="94"/>
  <c r="B20" i="94"/>
  <c r="B21" i="94"/>
  <c r="B22" i="94"/>
  <c r="B23" i="94"/>
  <c r="B24" i="94"/>
  <c r="B25" i="94"/>
  <c r="B4" i="94"/>
  <c r="X7" i="63"/>
  <c r="X8" i="62"/>
  <c r="Q41" i="58"/>
  <c r="Q40" i="58"/>
  <c r="Q38" i="58"/>
  <c r="Q33" i="58"/>
  <c r="Q10" i="58"/>
  <c r="P10" i="58"/>
  <c r="Q29" i="58"/>
  <c r="Q28" i="58"/>
  <c r="P22" i="58"/>
  <c r="P41" i="58"/>
  <c r="P40" i="58"/>
  <c r="P33" i="58"/>
  <c r="P38" i="58"/>
  <c r="P29" i="58"/>
  <c r="P28" i="58"/>
  <c r="D42" i="57"/>
  <c r="E42" i="57"/>
  <c r="F42" i="57"/>
  <c r="G42" i="57"/>
  <c r="H42" i="57"/>
  <c r="J42" i="57"/>
  <c r="K42" i="57"/>
  <c r="C42" i="57"/>
  <c r="G32" i="57"/>
  <c r="G31" i="57"/>
  <c r="G30" i="57"/>
  <c r="G27" i="57"/>
  <c r="G26" i="57"/>
  <c r="G25" i="57"/>
  <c r="G21" i="57"/>
  <c r="G22" i="57"/>
  <c r="G20" i="57"/>
  <c r="Q26" i="137"/>
  <c r="Q17" i="137"/>
  <c r="P26" i="137"/>
  <c r="P17" i="137"/>
  <c r="F30" i="138"/>
  <c r="C33" i="138"/>
  <c r="C25" i="138"/>
  <c r="F17" i="114"/>
  <c r="G17" i="114"/>
  <c r="F18" i="114"/>
  <c r="G18" i="114"/>
  <c r="F19" i="114"/>
  <c r="G19" i="114"/>
  <c r="F20" i="114"/>
  <c r="G20" i="114"/>
  <c r="F21" i="114"/>
  <c r="G21" i="114"/>
  <c r="G24" i="124"/>
  <c r="H24" i="124"/>
  <c r="G25" i="124"/>
  <c r="H25" i="124"/>
  <c r="G26" i="124"/>
  <c r="H26" i="124"/>
  <c r="G27" i="124"/>
  <c r="H27" i="124"/>
  <c r="H35" i="8"/>
  <c r="I35" i="8"/>
  <c r="A14" i="81"/>
  <c r="B14" i="81"/>
  <c r="C14" i="81"/>
  <c r="D14" i="81"/>
  <c r="E14" i="81"/>
  <c r="F14" i="81"/>
  <c r="G14" i="81"/>
  <c r="A15" i="81"/>
  <c r="B15" i="81"/>
  <c r="C15" i="81"/>
  <c r="D15" i="81"/>
  <c r="E15" i="81"/>
  <c r="F15" i="81"/>
  <c r="G15" i="81"/>
  <c r="A16" i="81"/>
  <c r="B16" i="81"/>
  <c r="C16" i="81"/>
  <c r="D16" i="81"/>
  <c r="E16" i="81"/>
  <c r="F16" i="81"/>
  <c r="G16" i="81"/>
  <c r="A17" i="81"/>
  <c r="B17" i="81"/>
  <c r="C17" i="81"/>
  <c r="D17" i="81"/>
  <c r="E17" i="81"/>
  <c r="F17" i="81"/>
  <c r="G17" i="81"/>
  <c r="A18" i="81"/>
  <c r="B18" i="81"/>
  <c r="C18" i="81"/>
  <c r="D18" i="81"/>
  <c r="E18" i="81"/>
  <c r="F18" i="81"/>
  <c r="G18" i="81"/>
  <c r="A19" i="81"/>
  <c r="B19" i="81"/>
  <c r="C19" i="81"/>
  <c r="D19" i="81"/>
  <c r="E19" i="81"/>
  <c r="F19" i="81"/>
  <c r="G19" i="81"/>
  <c r="A20" i="81"/>
  <c r="B20" i="81"/>
  <c r="C20" i="81"/>
  <c r="D20" i="81"/>
  <c r="E20" i="81"/>
  <c r="F20" i="81"/>
  <c r="G20" i="81"/>
  <c r="A15" i="80"/>
  <c r="B15" i="80"/>
  <c r="C15" i="80"/>
  <c r="D15" i="80"/>
  <c r="E15" i="80"/>
  <c r="A16" i="80"/>
  <c r="B16" i="80"/>
  <c r="C16" i="80"/>
  <c r="D16" i="80"/>
  <c r="E16" i="80"/>
  <c r="A17" i="80"/>
  <c r="B17" i="80"/>
  <c r="C17" i="80"/>
  <c r="D17" i="80"/>
  <c r="E17" i="80"/>
  <c r="A18" i="80"/>
  <c r="B18" i="80"/>
  <c r="C18" i="80"/>
  <c r="D18" i="80"/>
  <c r="E18" i="80"/>
  <c r="A19" i="80"/>
  <c r="B19" i="80"/>
  <c r="C19" i="80"/>
  <c r="D19" i="80"/>
  <c r="E19" i="80"/>
  <c r="A20" i="80"/>
  <c r="B20" i="80"/>
  <c r="C20" i="80"/>
  <c r="D20" i="80"/>
  <c r="E20" i="80"/>
  <c r="H17" i="79"/>
  <c r="H18" i="79"/>
  <c r="H19" i="79"/>
  <c r="H20" i="79"/>
  <c r="G17" i="79"/>
  <c r="G18" i="79"/>
  <c r="G19" i="79"/>
  <c r="G20" i="79"/>
  <c r="F18" i="79"/>
  <c r="F19" i="79"/>
  <c r="F20" i="79"/>
  <c r="E18" i="79"/>
  <c r="E19" i="79"/>
  <c r="E20" i="79"/>
  <c r="D16" i="79"/>
  <c r="D17" i="79"/>
  <c r="D18" i="79"/>
  <c r="D19" i="79"/>
  <c r="D20" i="79"/>
  <c r="C16" i="79"/>
  <c r="C17" i="79"/>
  <c r="C18" i="79"/>
  <c r="C19" i="79"/>
  <c r="C20" i="79"/>
  <c r="B14" i="79"/>
  <c r="B15" i="79"/>
  <c r="B16" i="79"/>
  <c r="B17" i="79"/>
  <c r="B18" i="79"/>
  <c r="B19" i="79"/>
  <c r="B20" i="79"/>
  <c r="A14" i="79"/>
  <c r="A15" i="79"/>
  <c r="A16" i="79"/>
  <c r="A17" i="79"/>
  <c r="A18" i="79"/>
  <c r="A19" i="79"/>
  <c r="A20" i="79"/>
  <c r="F18" i="135"/>
  <c r="F19" i="135"/>
  <c r="F20" i="135"/>
  <c r="E18" i="135"/>
  <c r="E19" i="135"/>
  <c r="E20" i="135"/>
  <c r="D15" i="135"/>
  <c r="D16" i="135"/>
  <c r="D17" i="135"/>
  <c r="D18" i="135"/>
  <c r="D19" i="135"/>
  <c r="D20" i="135"/>
  <c r="C15" i="135"/>
  <c r="C16" i="135"/>
  <c r="C17" i="135"/>
  <c r="C18" i="135"/>
  <c r="C19" i="135"/>
  <c r="C20" i="135"/>
  <c r="B15" i="135"/>
  <c r="B16" i="135"/>
  <c r="B17" i="135"/>
  <c r="B18" i="135"/>
  <c r="B19" i="135"/>
  <c r="B20" i="135"/>
  <c r="A18" i="135"/>
  <c r="A19" i="135"/>
  <c r="A20" i="135"/>
  <c r="G8" i="124"/>
  <c r="B23" i="133"/>
  <c r="C23" i="133"/>
  <c r="D23" i="133"/>
  <c r="E23" i="133"/>
  <c r="F23" i="133"/>
  <c r="B24" i="133"/>
  <c r="C24" i="133"/>
  <c r="D24" i="133"/>
  <c r="E24" i="133"/>
  <c r="F24" i="133"/>
  <c r="B25" i="133"/>
  <c r="C25" i="133"/>
  <c r="D25" i="133"/>
  <c r="E25" i="133"/>
  <c r="F25" i="133"/>
  <c r="B26" i="133"/>
  <c r="C26" i="133"/>
  <c r="D26" i="133"/>
  <c r="E26" i="133"/>
  <c r="F26" i="133"/>
  <c r="B17" i="133"/>
  <c r="C17" i="133"/>
  <c r="D17" i="133"/>
  <c r="E17" i="133"/>
  <c r="F17" i="133"/>
  <c r="B18" i="133"/>
  <c r="C18" i="133"/>
  <c r="D18" i="133"/>
  <c r="E18" i="133"/>
  <c r="F18" i="133"/>
  <c r="B19" i="133"/>
  <c r="C19" i="133"/>
  <c r="D19" i="133"/>
  <c r="E19" i="133"/>
  <c r="F19" i="133"/>
  <c r="B20" i="133"/>
  <c r="C20" i="133"/>
  <c r="D20" i="133"/>
  <c r="E20" i="133"/>
  <c r="F20" i="133"/>
  <c r="B21" i="133"/>
  <c r="C21" i="133"/>
  <c r="D21" i="133"/>
  <c r="E21" i="133"/>
  <c r="F21" i="133"/>
  <c r="B22" i="133"/>
  <c r="C22" i="133"/>
  <c r="D22" i="133"/>
  <c r="E22" i="133"/>
  <c r="F22" i="133"/>
  <c r="A20" i="133"/>
  <c r="A21" i="133"/>
  <c r="A22" i="133"/>
  <c r="A23" i="133"/>
  <c r="A24" i="133"/>
  <c r="A25" i="133"/>
  <c r="A26" i="133"/>
  <c r="A23" i="94"/>
  <c r="A24" i="94"/>
  <c r="A25" i="94"/>
  <c r="AT28" i="76"/>
  <c r="J54" i="12"/>
  <c r="I54" i="12"/>
  <c r="H54" i="12"/>
  <c r="F36" i="40"/>
  <c r="C36" i="40"/>
  <c r="C37" i="8"/>
  <c r="C36" i="8"/>
  <c r="C35" i="8"/>
  <c r="C33" i="8"/>
  <c r="C34" i="8"/>
  <c r="M37" i="8"/>
  <c r="I34" i="8"/>
  <c r="I33" i="8"/>
  <c r="I32" i="8"/>
  <c r="I31" i="8"/>
  <c r="I30" i="8"/>
  <c r="I29" i="8"/>
  <c r="I28" i="8"/>
  <c r="I27" i="8"/>
  <c r="I26" i="8"/>
  <c r="I25" i="8"/>
  <c r="I24" i="8"/>
  <c r="I23" i="8"/>
  <c r="I22" i="8"/>
  <c r="I21" i="8"/>
  <c r="I20" i="8"/>
  <c r="I19" i="8"/>
  <c r="I18" i="8"/>
  <c r="I17" i="8"/>
  <c r="I16" i="8"/>
  <c r="I15" i="8"/>
  <c r="H15" i="8"/>
  <c r="H16" i="8"/>
  <c r="H17" i="8"/>
  <c r="H18" i="8"/>
  <c r="H19" i="8"/>
  <c r="H20" i="8"/>
  <c r="H21" i="8"/>
  <c r="H22" i="8"/>
  <c r="H23" i="8"/>
  <c r="H24" i="8"/>
  <c r="H25" i="8"/>
  <c r="H26" i="8"/>
  <c r="H27" i="8"/>
  <c r="H28" i="8"/>
  <c r="H29" i="8"/>
  <c r="H30" i="8"/>
  <c r="H31" i="8"/>
  <c r="H32" i="8"/>
  <c r="H33" i="8"/>
  <c r="H34" i="8"/>
  <c r="F34" i="8"/>
  <c r="F15" i="8"/>
  <c r="F16" i="8"/>
  <c r="F17" i="8"/>
  <c r="F18" i="8"/>
  <c r="F19" i="8"/>
  <c r="F20" i="8"/>
  <c r="F21" i="8"/>
  <c r="F22" i="8"/>
  <c r="F23" i="8"/>
  <c r="F24" i="8"/>
  <c r="F25" i="8"/>
  <c r="F26" i="8"/>
  <c r="F27" i="8"/>
  <c r="F28" i="8"/>
  <c r="F29" i="8"/>
  <c r="F30" i="8"/>
  <c r="F31" i="8"/>
  <c r="F32" i="8"/>
  <c r="F33" i="8"/>
  <c r="F14" i="8"/>
  <c r="C31" i="8"/>
  <c r="C32" i="8"/>
  <c r="M36" i="8"/>
  <c r="K36" i="8"/>
  <c r="O26" i="137"/>
  <c r="N26" i="137"/>
  <c r="M26" i="137"/>
  <c r="L26" i="137"/>
  <c r="K26" i="137"/>
  <c r="J26" i="137"/>
  <c r="I26" i="137"/>
  <c r="H26" i="137"/>
  <c r="G26" i="137"/>
  <c r="F26" i="137"/>
  <c r="O17" i="137"/>
  <c r="N17" i="137"/>
  <c r="M17" i="137"/>
  <c r="L17" i="137"/>
  <c r="K17" i="137"/>
  <c r="J17" i="137"/>
  <c r="I17" i="137"/>
  <c r="H17" i="137"/>
  <c r="G17" i="137"/>
  <c r="F17" i="137"/>
  <c r="E8" i="135"/>
  <c r="F8" i="135"/>
  <c r="E9" i="135"/>
  <c r="F9" i="135"/>
  <c r="E10" i="135"/>
  <c r="F10" i="135"/>
  <c r="E11" i="135"/>
  <c r="F11" i="135"/>
  <c r="E12" i="135"/>
  <c r="F12" i="135"/>
  <c r="E13" i="135"/>
  <c r="F13" i="135"/>
  <c r="E14" i="135"/>
  <c r="F14" i="135"/>
  <c r="E15" i="135"/>
  <c r="F15" i="135"/>
  <c r="E16" i="135"/>
  <c r="F16" i="135"/>
  <c r="E17" i="135"/>
  <c r="F17" i="135"/>
  <c r="F7" i="135"/>
  <c r="E7" i="135"/>
  <c r="D8" i="135"/>
  <c r="D9" i="135"/>
  <c r="D10" i="135"/>
  <c r="D11" i="135"/>
  <c r="D12" i="135"/>
  <c r="D13" i="135"/>
  <c r="D14" i="135"/>
  <c r="D7" i="135"/>
  <c r="A17" i="135"/>
  <c r="A16" i="135"/>
  <c r="A15" i="135"/>
  <c r="C14" i="135"/>
  <c r="B14" i="135"/>
  <c r="A14" i="135"/>
  <c r="C13" i="135"/>
  <c r="B13" i="135"/>
  <c r="A13" i="135"/>
  <c r="C12" i="135"/>
  <c r="B12" i="135"/>
  <c r="A12" i="135"/>
  <c r="C11" i="135"/>
  <c r="B11" i="135"/>
  <c r="A11" i="135"/>
  <c r="C10" i="135"/>
  <c r="B10" i="135"/>
  <c r="A10" i="135"/>
  <c r="C9" i="135"/>
  <c r="B9" i="135"/>
  <c r="A9" i="135"/>
  <c r="C8" i="135"/>
  <c r="B8" i="135"/>
  <c r="A8" i="135"/>
  <c r="C7" i="135"/>
  <c r="B7" i="135"/>
  <c r="A7" i="135"/>
  <c r="C5" i="133"/>
  <c r="D5" i="133"/>
  <c r="E5" i="133"/>
  <c r="F5" i="133"/>
  <c r="C6" i="133"/>
  <c r="D6" i="133"/>
  <c r="E6" i="133"/>
  <c r="F6" i="133"/>
  <c r="C7" i="133"/>
  <c r="D7" i="133"/>
  <c r="E7" i="133"/>
  <c r="F7" i="133"/>
  <c r="C8" i="133"/>
  <c r="D8" i="133"/>
  <c r="E8" i="133"/>
  <c r="F8" i="133"/>
  <c r="C9" i="133"/>
  <c r="D9" i="133"/>
  <c r="E9" i="133"/>
  <c r="F9" i="133"/>
  <c r="C10" i="133"/>
  <c r="D10" i="133"/>
  <c r="E10" i="133"/>
  <c r="F10" i="133"/>
  <c r="C11" i="133"/>
  <c r="D11" i="133"/>
  <c r="E11" i="133"/>
  <c r="F11" i="133"/>
  <c r="C12" i="133"/>
  <c r="D12" i="133"/>
  <c r="E12" i="133"/>
  <c r="F12" i="133"/>
  <c r="C13" i="133"/>
  <c r="D13" i="133"/>
  <c r="E13" i="133"/>
  <c r="F13" i="133"/>
  <c r="C14" i="133"/>
  <c r="D14" i="133"/>
  <c r="E14" i="133"/>
  <c r="F14" i="133"/>
  <c r="C15" i="133"/>
  <c r="D15" i="133"/>
  <c r="E15" i="133"/>
  <c r="F15" i="133"/>
  <c r="C16" i="133"/>
  <c r="D16" i="133"/>
  <c r="E16" i="133"/>
  <c r="F16" i="133"/>
  <c r="B6" i="133"/>
  <c r="B7" i="133"/>
  <c r="B8" i="133"/>
  <c r="B9" i="133"/>
  <c r="B10" i="133"/>
  <c r="B11" i="133"/>
  <c r="B12" i="133"/>
  <c r="B13" i="133"/>
  <c r="B14" i="133"/>
  <c r="B15" i="133"/>
  <c r="B16" i="133"/>
  <c r="B5" i="133"/>
  <c r="A19" i="133"/>
  <c r="A18" i="133"/>
  <c r="A17" i="133"/>
  <c r="A16" i="133"/>
  <c r="A15" i="133"/>
  <c r="A14" i="133"/>
  <c r="A13" i="133"/>
  <c r="A12" i="133"/>
  <c r="A11" i="133"/>
  <c r="A10" i="133"/>
  <c r="A9" i="133"/>
  <c r="A8" i="133"/>
  <c r="A7" i="133"/>
  <c r="A6" i="133"/>
  <c r="A5" i="133"/>
  <c r="G8" i="79"/>
  <c r="H8" i="79"/>
  <c r="G9" i="79"/>
  <c r="H9" i="79"/>
  <c r="G10" i="79"/>
  <c r="H10" i="79"/>
  <c r="G11" i="79"/>
  <c r="H11" i="79"/>
  <c r="G12" i="79"/>
  <c r="H12" i="79"/>
  <c r="G13" i="79"/>
  <c r="H13" i="79"/>
  <c r="G14" i="79"/>
  <c r="H14" i="79"/>
  <c r="G15" i="79"/>
  <c r="H15" i="79"/>
  <c r="G16" i="79"/>
  <c r="H16" i="79"/>
  <c r="H7" i="79"/>
  <c r="G7" i="79"/>
  <c r="F8" i="79"/>
  <c r="F9" i="79"/>
  <c r="F10" i="79"/>
  <c r="F11" i="79"/>
  <c r="F12" i="79"/>
  <c r="F13" i="79"/>
  <c r="F14" i="79"/>
  <c r="F15" i="79"/>
  <c r="F16" i="79"/>
  <c r="F17" i="79"/>
  <c r="F7" i="79"/>
  <c r="D8" i="79"/>
  <c r="D9" i="79"/>
  <c r="D10" i="79"/>
  <c r="D11" i="79"/>
  <c r="D12" i="79"/>
  <c r="D13" i="79"/>
  <c r="D14" i="79"/>
  <c r="D15" i="79"/>
  <c r="D7" i="79"/>
  <c r="C8" i="79"/>
  <c r="C9" i="79"/>
  <c r="C10" i="79"/>
  <c r="C11" i="79"/>
  <c r="C12" i="79"/>
  <c r="C13" i="79"/>
  <c r="C14" i="79"/>
  <c r="C15" i="79"/>
  <c r="C7" i="79"/>
  <c r="B8" i="79"/>
  <c r="B9" i="79"/>
  <c r="B10" i="79"/>
  <c r="B11" i="79"/>
  <c r="B12" i="79"/>
  <c r="B13" i="79"/>
  <c r="B7" i="79"/>
  <c r="A5" i="94"/>
  <c r="A6" i="94"/>
  <c r="A7" i="94"/>
  <c r="A8" i="94"/>
  <c r="A9" i="94"/>
  <c r="A10" i="94"/>
  <c r="A11" i="94"/>
  <c r="A12" i="94"/>
  <c r="A13" i="94"/>
  <c r="A14" i="94"/>
  <c r="A15" i="94"/>
  <c r="A16" i="94"/>
  <c r="A17" i="94"/>
  <c r="A18" i="94"/>
  <c r="A19" i="94"/>
  <c r="A20" i="94"/>
  <c r="A21" i="94"/>
  <c r="A22" i="94"/>
  <c r="A4" i="94"/>
  <c r="C39" i="40"/>
  <c r="D10" i="131"/>
  <c r="D7" i="131"/>
  <c r="D9" i="131"/>
  <c r="D11" i="131"/>
  <c r="D18" i="131"/>
  <c r="D15" i="131"/>
  <c r="D19" i="131"/>
  <c r="D17" i="131"/>
  <c r="D16" i="131"/>
  <c r="D13" i="131"/>
  <c r="D12" i="131"/>
  <c r="D6" i="131"/>
  <c r="D8" i="131"/>
  <c r="D14" i="131"/>
  <c r="B37" i="40"/>
  <c r="C37" i="40"/>
  <c r="D37" i="40"/>
  <c r="E37" i="40"/>
  <c r="F37" i="40"/>
  <c r="G37" i="40"/>
  <c r="H37" i="40"/>
  <c r="I37" i="40"/>
  <c r="J37" i="40"/>
  <c r="K37" i="40"/>
  <c r="L37" i="40"/>
  <c r="M37" i="40"/>
  <c r="N37" i="40"/>
  <c r="O37" i="40"/>
  <c r="P37" i="40"/>
  <c r="Q37" i="40"/>
  <c r="R37" i="40"/>
  <c r="B38" i="40"/>
  <c r="C38" i="40"/>
  <c r="D38" i="40"/>
  <c r="E38" i="40"/>
  <c r="F38" i="40"/>
  <c r="G38" i="40"/>
  <c r="H38" i="40"/>
  <c r="I38" i="40"/>
  <c r="J38" i="40"/>
  <c r="K38" i="40"/>
  <c r="L38" i="40"/>
  <c r="M38" i="40"/>
  <c r="N38" i="40"/>
  <c r="O38" i="40"/>
  <c r="P38" i="40"/>
  <c r="Q38" i="40"/>
  <c r="R38" i="40"/>
  <c r="B39" i="40"/>
  <c r="D39" i="40"/>
  <c r="E39" i="40"/>
  <c r="F39" i="40"/>
  <c r="G39" i="40"/>
  <c r="H39" i="40"/>
  <c r="I39" i="40"/>
  <c r="J39" i="40"/>
  <c r="K39" i="40"/>
  <c r="L39" i="40"/>
  <c r="M39" i="40"/>
  <c r="N39" i="40"/>
  <c r="O39" i="40"/>
  <c r="P39" i="40"/>
  <c r="Q39" i="40"/>
  <c r="R39" i="40"/>
  <c r="B40" i="40"/>
  <c r="C40" i="40"/>
  <c r="D40" i="40"/>
  <c r="E40" i="40"/>
  <c r="F40" i="40"/>
  <c r="G40" i="40"/>
  <c r="H40" i="40"/>
  <c r="I40" i="40"/>
  <c r="J40" i="40"/>
  <c r="K40" i="40"/>
  <c r="L40" i="40"/>
  <c r="M40" i="40"/>
  <c r="N40" i="40"/>
  <c r="O40" i="40"/>
  <c r="P40" i="40"/>
  <c r="Q40" i="40"/>
  <c r="R40" i="40"/>
  <c r="B41" i="40"/>
  <c r="C41" i="40"/>
  <c r="D41" i="40"/>
  <c r="E41" i="40"/>
  <c r="F41" i="40"/>
  <c r="G41" i="40"/>
  <c r="H41" i="40"/>
  <c r="I41" i="40"/>
  <c r="J41" i="40"/>
  <c r="K41" i="40"/>
  <c r="L41" i="40"/>
  <c r="M41" i="40"/>
  <c r="N41" i="40"/>
  <c r="O41" i="40"/>
  <c r="P41" i="40"/>
  <c r="Q41" i="40"/>
  <c r="R41" i="40"/>
  <c r="B42" i="40"/>
  <c r="C42" i="40"/>
  <c r="D42" i="40"/>
  <c r="E42" i="40"/>
  <c r="F42" i="40"/>
  <c r="G42" i="40"/>
  <c r="H42" i="40"/>
  <c r="I42" i="40"/>
  <c r="J42" i="40"/>
  <c r="K42" i="40"/>
  <c r="L42" i="40"/>
  <c r="M42" i="40"/>
  <c r="N42" i="40"/>
  <c r="O42" i="40"/>
  <c r="P42" i="40"/>
  <c r="Q42" i="40"/>
  <c r="R42" i="40"/>
  <c r="B43" i="40"/>
  <c r="C43" i="40"/>
  <c r="D43" i="40"/>
  <c r="E43" i="40"/>
  <c r="F43" i="40"/>
  <c r="G43" i="40"/>
  <c r="H43" i="40"/>
  <c r="I43" i="40"/>
  <c r="J43" i="40"/>
  <c r="K43" i="40"/>
  <c r="L43" i="40"/>
  <c r="M43" i="40"/>
  <c r="N43" i="40"/>
  <c r="O43" i="40"/>
  <c r="P43" i="40"/>
  <c r="Q43" i="40"/>
  <c r="R43" i="40"/>
  <c r="B44" i="40"/>
  <c r="C44" i="40"/>
  <c r="D44" i="40"/>
  <c r="E44" i="40"/>
  <c r="F44" i="40"/>
  <c r="G44" i="40"/>
  <c r="H44" i="40"/>
  <c r="I44" i="40"/>
  <c r="J44" i="40"/>
  <c r="K44" i="40"/>
  <c r="L44" i="40"/>
  <c r="M44" i="40"/>
  <c r="N44" i="40"/>
  <c r="O44" i="40"/>
  <c r="P44" i="40"/>
  <c r="Q44" i="40"/>
  <c r="R44" i="40"/>
  <c r="B45" i="40"/>
  <c r="C45" i="40"/>
  <c r="D45" i="40"/>
  <c r="E45" i="40"/>
  <c r="F45" i="40"/>
  <c r="G45" i="40"/>
  <c r="H45" i="40"/>
  <c r="I45" i="40"/>
  <c r="J45" i="40"/>
  <c r="K45" i="40"/>
  <c r="L45" i="40"/>
  <c r="M45" i="40"/>
  <c r="N45" i="40"/>
  <c r="O45" i="40"/>
  <c r="P45" i="40"/>
  <c r="Q45" i="40"/>
  <c r="R45" i="40"/>
  <c r="B46" i="40"/>
  <c r="C46" i="40"/>
  <c r="D46" i="40"/>
  <c r="E46" i="40"/>
  <c r="F46" i="40"/>
  <c r="G46" i="40"/>
  <c r="H46" i="40"/>
  <c r="I46" i="40"/>
  <c r="J46" i="40"/>
  <c r="K46" i="40"/>
  <c r="L46" i="40"/>
  <c r="M46" i="40"/>
  <c r="N46" i="40"/>
  <c r="O46" i="40"/>
  <c r="P46" i="40"/>
  <c r="Q46" i="40"/>
  <c r="R46" i="40"/>
  <c r="B47" i="40"/>
  <c r="C47" i="40"/>
  <c r="D47" i="40"/>
  <c r="E47" i="40"/>
  <c r="F47" i="40"/>
  <c r="G47" i="40"/>
  <c r="H47" i="40"/>
  <c r="I47" i="40"/>
  <c r="J47" i="40"/>
  <c r="K47" i="40"/>
  <c r="L47" i="40"/>
  <c r="M47" i="40"/>
  <c r="N47" i="40"/>
  <c r="O47" i="40"/>
  <c r="P47" i="40"/>
  <c r="Q47" i="40"/>
  <c r="R47" i="40"/>
  <c r="B48" i="40"/>
  <c r="C48" i="40"/>
  <c r="D48" i="40"/>
  <c r="E48" i="40"/>
  <c r="F48" i="40"/>
  <c r="G48" i="40"/>
  <c r="H48" i="40"/>
  <c r="I48" i="40"/>
  <c r="J48" i="40"/>
  <c r="K48" i="40"/>
  <c r="L48" i="40"/>
  <c r="M48" i="40"/>
  <c r="N48" i="40"/>
  <c r="O48" i="40"/>
  <c r="P48" i="40"/>
  <c r="Q48" i="40"/>
  <c r="R48" i="40"/>
  <c r="B49" i="40"/>
  <c r="C49" i="40"/>
  <c r="D49" i="40"/>
  <c r="E49" i="40"/>
  <c r="F49" i="40"/>
  <c r="G49" i="40"/>
  <c r="H49" i="40"/>
  <c r="I49" i="40"/>
  <c r="J49" i="40"/>
  <c r="K49" i="40"/>
  <c r="L49" i="40"/>
  <c r="M49" i="40"/>
  <c r="N49" i="40"/>
  <c r="O49" i="40"/>
  <c r="P49" i="40"/>
  <c r="Q49" i="40"/>
  <c r="R49" i="40"/>
  <c r="D36" i="40"/>
  <c r="E36" i="40"/>
  <c r="G36" i="40"/>
  <c r="H36" i="40"/>
  <c r="I36" i="40"/>
  <c r="J36" i="40"/>
  <c r="K36" i="40"/>
  <c r="L36" i="40"/>
  <c r="M36" i="40"/>
  <c r="N36" i="40"/>
  <c r="O36" i="40"/>
  <c r="P36" i="40"/>
  <c r="Q36" i="40"/>
  <c r="R36" i="40"/>
  <c r="B36" i="40"/>
  <c r="E34" i="40"/>
  <c r="F34" i="40"/>
  <c r="G34" i="40"/>
  <c r="H34" i="40"/>
  <c r="I34" i="40"/>
  <c r="J34" i="40"/>
  <c r="K34" i="40"/>
  <c r="L34" i="40"/>
  <c r="M34" i="40"/>
  <c r="N34" i="40"/>
  <c r="O34" i="40"/>
  <c r="P34" i="40"/>
  <c r="Q34" i="40"/>
  <c r="R34" i="40"/>
  <c r="C34" i="40"/>
  <c r="D34" i="40"/>
  <c r="B34" i="40"/>
  <c r="A37" i="40"/>
  <c r="A38" i="40"/>
  <c r="A39" i="40"/>
  <c r="A40" i="40"/>
  <c r="A41" i="40"/>
  <c r="A42" i="40"/>
  <c r="A43" i="40"/>
  <c r="A44" i="40"/>
  <c r="A45" i="40"/>
  <c r="A46" i="40"/>
  <c r="A47" i="40"/>
  <c r="A48" i="40"/>
  <c r="A49" i="40"/>
  <c r="A36" i="40"/>
  <c r="A34" i="40"/>
  <c r="C14" i="8"/>
  <c r="C15" i="8"/>
  <c r="C16" i="8"/>
  <c r="C17" i="8"/>
  <c r="C18" i="8"/>
  <c r="C19" i="8"/>
  <c r="C20" i="8"/>
  <c r="C21" i="8"/>
  <c r="C22" i="8"/>
  <c r="C23" i="8"/>
  <c r="C24" i="8"/>
  <c r="C25" i="8"/>
  <c r="C26" i="8"/>
  <c r="C27" i="8"/>
  <c r="C28" i="8"/>
  <c r="C29" i="8"/>
  <c r="C30" i="8"/>
  <c r="C13" i="8"/>
  <c r="AT10" i="76"/>
  <c r="AT11" i="76"/>
  <c r="AT12" i="76"/>
  <c r="AT13" i="76"/>
  <c r="AT14" i="76"/>
  <c r="AT15" i="76"/>
  <c r="AT16" i="76"/>
  <c r="AT17" i="76"/>
  <c r="AT18" i="76"/>
  <c r="AT19" i="76"/>
  <c r="AT20" i="76"/>
  <c r="AT21" i="76"/>
  <c r="AT22" i="76"/>
  <c r="AT23" i="76"/>
  <c r="AT24" i="76"/>
  <c r="AT25" i="76"/>
  <c r="AT26" i="76"/>
  <c r="AT27" i="76"/>
  <c r="AT29" i="76"/>
  <c r="AT9" i="76"/>
  <c r="Y7" i="63"/>
  <c r="G34" i="124"/>
  <c r="H34" i="124"/>
  <c r="G35" i="124"/>
  <c r="H35" i="124"/>
  <c r="G23" i="124"/>
  <c r="G9" i="124"/>
  <c r="G17" i="124"/>
  <c r="G29" i="124"/>
  <c r="G28" i="124"/>
  <c r="G33" i="124"/>
  <c r="G21" i="124"/>
  <c r="G31" i="124"/>
  <c r="G38" i="124"/>
  <c r="G20" i="124"/>
  <c r="G39" i="124"/>
  <c r="G16" i="124"/>
  <c r="G13" i="124"/>
  <c r="G10" i="124"/>
  <c r="G36" i="124"/>
  <c r="G22" i="124"/>
  <c r="G32" i="124"/>
  <c r="G11" i="124"/>
  <c r="G14" i="124"/>
  <c r="G12" i="124"/>
  <c r="G30" i="124"/>
  <c r="G19" i="124"/>
  <c r="G18" i="124"/>
  <c r="G15" i="124"/>
  <c r="G37" i="124"/>
  <c r="H36" i="124"/>
  <c r="H15" i="124"/>
  <c r="H17" i="124"/>
  <c r="H32" i="124"/>
  <c r="H16" i="124"/>
  <c r="H31" i="124"/>
  <c r="H11" i="124"/>
  <c r="H28" i="124"/>
  <c r="H9" i="124"/>
  <c r="H12" i="124"/>
  <c r="H22" i="124"/>
  <c r="H23" i="124"/>
  <c r="H13" i="124"/>
  <c r="H19" i="124"/>
  <c r="H33" i="124"/>
  <c r="H39" i="124"/>
  <c r="H38" i="124"/>
  <c r="H37" i="124"/>
  <c r="H20" i="124"/>
  <c r="H8" i="124"/>
  <c r="H21" i="124"/>
  <c r="H18" i="124"/>
  <c r="H29" i="124"/>
  <c r="H14" i="124"/>
  <c r="H10" i="124"/>
  <c r="H30" i="124"/>
  <c r="F16" i="120"/>
  <c r="F15" i="120"/>
  <c r="F14" i="120"/>
  <c r="F13" i="120"/>
  <c r="F12" i="120"/>
  <c r="F10" i="120"/>
  <c r="F11" i="120"/>
  <c r="F9" i="120"/>
  <c r="F8" i="120"/>
  <c r="F7" i="120"/>
  <c r="F6" i="120"/>
  <c r="F9" i="114"/>
  <c r="F15" i="114"/>
  <c r="F8" i="114"/>
  <c r="G10" i="114"/>
  <c r="G13" i="114"/>
  <c r="G11" i="114"/>
  <c r="G12" i="114"/>
  <c r="G16" i="114"/>
  <c r="F14" i="114"/>
  <c r="F16" i="114"/>
  <c r="F12" i="114"/>
  <c r="G9" i="114"/>
  <c r="G15" i="114"/>
  <c r="F10" i="114"/>
  <c r="G8" i="114"/>
  <c r="F11" i="114"/>
  <c r="F13" i="114"/>
  <c r="G14" i="114"/>
  <c r="E7" i="81"/>
  <c r="F7" i="81"/>
  <c r="E8" i="81"/>
  <c r="F8" i="81"/>
  <c r="E9" i="81"/>
  <c r="F9" i="81"/>
  <c r="E10" i="81"/>
  <c r="F10" i="81"/>
  <c r="E11" i="81"/>
  <c r="F11" i="81"/>
  <c r="E12" i="81"/>
  <c r="F12" i="81"/>
  <c r="E13" i="81"/>
  <c r="F13" i="81"/>
  <c r="A8" i="81"/>
  <c r="B8" i="81"/>
  <c r="C8" i="81"/>
  <c r="D8" i="81"/>
  <c r="G8" i="81"/>
  <c r="A9" i="81"/>
  <c r="B9" i="81"/>
  <c r="C9" i="81"/>
  <c r="D9" i="81"/>
  <c r="G9" i="81"/>
  <c r="A10" i="81"/>
  <c r="B10" i="81"/>
  <c r="C10" i="81"/>
  <c r="D10" i="81"/>
  <c r="G10" i="81"/>
  <c r="A11" i="81"/>
  <c r="B11" i="81"/>
  <c r="C11" i="81"/>
  <c r="D11" i="81"/>
  <c r="G11" i="81"/>
  <c r="A12" i="81"/>
  <c r="B12" i="81"/>
  <c r="C12" i="81"/>
  <c r="D12" i="81"/>
  <c r="G12" i="81"/>
  <c r="A13" i="81"/>
  <c r="B13" i="81"/>
  <c r="C13" i="81"/>
  <c r="D13" i="81"/>
  <c r="G13" i="81"/>
  <c r="G7" i="81"/>
  <c r="D7" i="81"/>
  <c r="C7" i="81"/>
  <c r="B7" i="81"/>
  <c r="A7" i="81"/>
  <c r="A8" i="80"/>
  <c r="B8" i="80"/>
  <c r="C8" i="80"/>
  <c r="D8" i="80"/>
  <c r="E8" i="80"/>
  <c r="A9" i="80"/>
  <c r="B9" i="80"/>
  <c r="C9" i="80"/>
  <c r="D9" i="80"/>
  <c r="E9" i="80"/>
  <c r="A10" i="80"/>
  <c r="B10" i="80"/>
  <c r="C10" i="80"/>
  <c r="D10" i="80"/>
  <c r="E10" i="80"/>
  <c r="A11" i="80"/>
  <c r="B11" i="80"/>
  <c r="C11" i="80"/>
  <c r="D11" i="80"/>
  <c r="E11" i="80"/>
  <c r="A12" i="80"/>
  <c r="B12" i="80"/>
  <c r="C12" i="80"/>
  <c r="D12" i="80"/>
  <c r="E12" i="80"/>
  <c r="A13" i="80"/>
  <c r="B13" i="80"/>
  <c r="C13" i="80"/>
  <c r="D13" i="80"/>
  <c r="E13" i="80"/>
  <c r="A14" i="80"/>
  <c r="B14" i="80"/>
  <c r="C14" i="80"/>
  <c r="D14" i="80"/>
  <c r="E14" i="80"/>
  <c r="D7" i="80"/>
  <c r="E7" i="80"/>
  <c r="C7" i="80"/>
  <c r="B7" i="80"/>
  <c r="A7" i="80"/>
  <c r="A8" i="79"/>
  <c r="E8" i="79"/>
  <c r="A9" i="79"/>
  <c r="E9" i="79"/>
  <c r="A10" i="79"/>
  <c r="E10" i="79"/>
  <c r="A11" i="79"/>
  <c r="E11" i="79"/>
  <c r="A12" i="79"/>
  <c r="E12" i="79"/>
  <c r="A13" i="79"/>
  <c r="E13" i="79"/>
  <c r="E14" i="79"/>
  <c r="E15" i="79"/>
  <c r="E16" i="79"/>
  <c r="E17" i="79"/>
  <c r="E7" i="79"/>
  <c r="A7" i="79"/>
  <c r="H55" i="12"/>
  <c r="I55" i="12"/>
  <c r="J55" i="12"/>
  <c r="K37" i="8"/>
  <c r="E8" i="62"/>
  <c r="F8" i="62"/>
  <c r="G8" i="62"/>
  <c r="H8" i="62"/>
  <c r="I8" i="62"/>
  <c r="J8" i="62"/>
  <c r="K8" i="62"/>
  <c r="L8" i="62"/>
  <c r="M8" i="62"/>
  <c r="N8" i="62"/>
  <c r="O8" i="62"/>
  <c r="P8" i="62"/>
  <c r="Q8" i="62"/>
  <c r="R8" i="62"/>
  <c r="S8" i="62"/>
  <c r="T8" i="62"/>
  <c r="U8" i="62"/>
  <c r="V8" i="62"/>
  <c r="W8" i="62"/>
  <c r="D8" i="62"/>
  <c r="E7" i="63"/>
  <c r="F7" i="63"/>
  <c r="G7" i="63"/>
  <c r="H7" i="63"/>
  <c r="I7" i="63"/>
  <c r="J7" i="63"/>
  <c r="K7" i="63"/>
  <c r="L7" i="63"/>
  <c r="M7" i="63"/>
  <c r="N7" i="63"/>
  <c r="O7" i="63"/>
  <c r="P7" i="63"/>
  <c r="Q7" i="63"/>
  <c r="R7" i="63"/>
  <c r="S7" i="63"/>
  <c r="T7" i="63"/>
  <c r="U7" i="63"/>
  <c r="V7" i="63"/>
  <c r="W7" i="63"/>
  <c r="D7" i="63"/>
  <c r="O22" i="58"/>
  <c r="O33" i="58"/>
  <c r="O41" i="58"/>
  <c r="O28" i="58"/>
  <c r="O29" i="58"/>
  <c r="F22" i="58"/>
  <c r="F10" i="58"/>
  <c r="F38" i="58"/>
  <c r="G22" i="58"/>
  <c r="G41" i="58"/>
  <c r="H22" i="58"/>
  <c r="H41" i="58"/>
  <c r="I22" i="58"/>
  <c r="J22" i="58"/>
  <c r="J10" i="58"/>
  <c r="J38" i="58"/>
  <c r="K22" i="58"/>
  <c r="K41" i="58"/>
  <c r="L22" i="58"/>
  <c r="M22" i="58"/>
  <c r="F33" i="58"/>
  <c r="G33" i="58"/>
  <c r="H33" i="58"/>
  <c r="I33" i="58"/>
  <c r="I10" i="58"/>
  <c r="I38" i="58"/>
  <c r="J33" i="58"/>
  <c r="K33" i="58"/>
  <c r="L33" i="58"/>
  <c r="M33" i="58"/>
  <c r="F40" i="58"/>
  <c r="H40" i="58"/>
  <c r="I40" i="58"/>
  <c r="J40" i="58"/>
  <c r="L40" i="58"/>
  <c r="M40" i="58"/>
  <c r="F41" i="58"/>
  <c r="I41" i="58"/>
  <c r="J41" i="58"/>
  <c r="L41" i="58"/>
  <c r="N22" i="58"/>
  <c r="N41" i="58"/>
  <c r="N40" i="58"/>
  <c r="N33" i="58"/>
  <c r="N29" i="58"/>
  <c r="N28" i="58"/>
  <c r="H53" i="12"/>
  <c r="I53" i="12"/>
  <c r="J53" i="12"/>
  <c r="K35" i="8"/>
  <c r="M35" i="8"/>
  <c r="F29" i="58"/>
  <c r="G29" i="58"/>
  <c r="H29" i="58"/>
  <c r="I29" i="58"/>
  <c r="J29" i="58"/>
  <c r="K29" i="58"/>
  <c r="L29" i="58"/>
  <c r="M29" i="58"/>
  <c r="F28" i="58"/>
  <c r="G28" i="58"/>
  <c r="H28" i="58"/>
  <c r="I28" i="58"/>
  <c r="J28" i="58"/>
  <c r="K28" i="58"/>
  <c r="L28" i="58"/>
  <c r="M28" i="58"/>
  <c r="H52" i="12"/>
  <c r="I52" i="12"/>
  <c r="J52" i="12"/>
  <c r="B14" i="52"/>
  <c r="L14" i="52" s="1"/>
  <c r="E44" i="139" s="1"/>
  <c r="B15" i="52"/>
  <c r="B16" i="52"/>
  <c r="J16" i="52" s="1"/>
  <c r="C46" i="139" s="1"/>
  <c r="B17" i="52"/>
  <c r="L17" i="52" s="1"/>
  <c r="E47" i="139" s="1"/>
  <c r="B18" i="52"/>
  <c r="M18" i="52" s="1"/>
  <c r="F48" i="139" s="1"/>
  <c r="B19" i="52"/>
  <c r="J19" i="52" s="1"/>
  <c r="C49" i="139" s="1"/>
  <c r="B20" i="52"/>
  <c r="L20" i="52" s="1"/>
  <c r="E50" i="139" s="1"/>
  <c r="B21" i="52"/>
  <c r="M21" i="52"/>
  <c r="F51" i="139" s="1"/>
  <c r="B22" i="52"/>
  <c r="B23" i="52"/>
  <c r="L23" i="52" s="1"/>
  <c r="E53" i="139" s="1"/>
  <c r="B24" i="52"/>
  <c r="L24" i="52" s="1"/>
  <c r="E54" i="139" s="1"/>
  <c r="B25" i="52"/>
  <c r="M25" i="52" s="1"/>
  <c r="F55" i="139" s="1"/>
  <c r="B26" i="52"/>
  <c r="M26" i="52" s="1"/>
  <c r="F56" i="139" s="1"/>
  <c r="B27" i="52"/>
  <c r="M27" i="52" s="1"/>
  <c r="F57" i="139" s="1"/>
  <c r="B28" i="52"/>
  <c r="L28" i="52" s="1"/>
  <c r="E58" i="139" s="1"/>
  <c r="B29" i="52"/>
  <c r="J29" i="52" s="1"/>
  <c r="C59" i="139" s="1"/>
  <c r="B30" i="52"/>
  <c r="B31" i="52"/>
  <c r="L31" i="52" s="1"/>
  <c r="E61" i="139" s="1"/>
  <c r="B32" i="52"/>
  <c r="M32" i="52" s="1"/>
  <c r="F62" i="139" s="1"/>
  <c r="B33" i="52"/>
  <c r="J33" i="52" s="1"/>
  <c r="C63" i="139" s="1"/>
  <c r="B34" i="52"/>
  <c r="J34" i="52" s="1"/>
  <c r="C64" i="139" s="1"/>
  <c r="B35" i="52"/>
  <c r="M35" i="52" s="1"/>
  <c r="F65" i="139" s="1"/>
  <c r="B36" i="52"/>
  <c r="L36" i="52" s="1"/>
  <c r="E66" i="139" s="1"/>
  <c r="B37" i="52"/>
  <c r="J37" i="52" s="1"/>
  <c r="C67" i="139" s="1"/>
  <c r="B38" i="52"/>
  <c r="B39" i="52"/>
  <c r="L39" i="52" s="1"/>
  <c r="E69" i="139" s="1"/>
  <c r="B40" i="52"/>
  <c r="L40" i="52" s="1"/>
  <c r="E70" i="139" s="1"/>
  <c r="B41" i="52"/>
  <c r="M41" i="52" s="1"/>
  <c r="F71" i="139" s="1"/>
  <c r="B42" i="52"/>
  <c r="L42" i="52" s="1"/>
  <c r="E72" i="139" s="1"/>
  <c r="B43" i="52"/>
  <c r="J43" i="52" s="1"/>
  <c r="C73" i="139" s="1"/>
  <c r="B44" i="52"/>
  <c r="J44" i="52" s="1"/>
  <c r="C74" i="139" s="1"/>
  <c r="B13" i="52"/>
  <c r="M13" i="52" s="1"/>
  <c r="F43" i="139" s="1"/>
  <c r="B11" i="52"/>
  <c r="J11" i="52" s="1"/>
  <c r="C42" i="139" s="1"/>
  <c r="B16" i="53"/>
  <c r="J16" i="53" s="1"/>
  <c r="C27" i="138" s="1"/>
  <c r="B17" i="53"/>
  <c r="J17" i="53" s="1"/>
  <c r="C28" i="138" s="1"/>
  <c r="M17" i="53"/>
  <c r="F28" i="138" s="1"/>
  <c r="B18" i="53"/>
  <c r="J18" i="53" s="1"/>
  <c r="C29" i="138" s="1"/>
  <c r="B19" i="53"/>
  <c r="J19" i="53"/>
  <c r="C30" i="138" s="1"/>
  <c r="B20" i="53"/>
  <c r="J20" i="53" s="1"/>
  <c r="C31" i="138" s="1"/>
  <c r="B21" i="53"/>
  <c r="L21" i="53" s="1"/>
  <c r="E32" i="138" s="1"/>
  <c r="M21" i="53"/>
  <c r="F32" i="138" s="1"/>
  <c r="B22" i="53"/>
  <c r="M22" i="53" s="1"/>
  <c r="F33" i="138" s="1"/>
  <c r="B23" i="53"/>
  <c r="J23" i="53"/>
  <c r="C34" i="138" s="1"/>
  <c r="B24" i="53"/>
  <c r="J24" i="53" s="1"/>
  <c r="C35" i="138" s="1"/>
  <c r="B25" i="53"/>
  <c r="M25" i="53"/>
  <c r="F36" i="138" s="1"/>
  <c r="B26" i="53"/>
  <c r="L26" i="53" s="1"/>
  <c r="E37" i="138" s="1"/>
  <c r="B27" i="53"/>
  <c r="J27" i="53" s="1"/>
  <c r="C38" i="138" s="1"/>
  <c r="L27" i="53"/>
  <c r="E38" i="138" s="1"/>
  <c r="B28" i="53"/>
  <c r="L28" i="53" s="1"/>
  <c r="E39" i="138" s="1"/>
  <c r="B15" i="53"/>
  <c r="M15" i="53"/>
  <c r="F26" i="138" s="1"/>
  <c r="B13" i="53"/>
  <c r="L13" i="53" s="1"/>
  <c r="E25" i="138" s="1"/>
  <c r="M34" i="8"/>
  <c r="K34" i="8"/>
  <c r="H51" i="12"/>
  <c r="I51" i="12"/>
  <c r="J51" i="12"/>
  <c r="M33" i="8"/>
  <c r="K28" i="8"/>
  <c r="K29" i="8"/>
  <c r="K30" i="8"/>
  <c r="K31" i="8"/>
  <c r="K32" i="8"/>
  <c r="K33" i="8"/>
  <c r="H50" i="12"/>
  <c r="I50" i="12"/>
  <c r="J50" i="12"/>
  <c r="M32" i="8"/>
  <c r="H31" i="12"/>
  <c r="I31" i="12"/>
  <c r="J31" i="12"/>
  <c r="H32" i="12"/>
  <c r="I32" i="12"/>
  <c r="J32" i="12"/>
  <c r="H33" i="12"/>
  <c r="I33" i="12"/>
  <c r="J33" i="12"/>
  <c r="H34" i="12"/>
  <c r="I34" i="12"/>
  <c r="J34" i="12"/>
  <c r="H35" i="12"/>
  <c r="I35" i="12"/>
  <c r="J35" i="12"/>
  <c r="H36" i="12"/>
  <c r="I36" i="12"/>
  <c r="J36" i="12"/>
  <c r="H37" i="12"/>
  <c r="I37" i="12"/>
  <c r="J37" i="12"/>
  <c r="H38" i="12"/>
  <c r="I38" i="12"/>
  <c r="J38" i="12"/>
  <c r="H39" i="12"/>
  <c r="I39" i="12"/>
  <c r="J39" i="12"/>
  <c r="H40" i="12"/>
  <c r="I40" i="12"/>
  <c r="J40" i="12"/>
  <c r="H41" i="12"/>
  <c r="I41" i="12"/>
  <c r="J41" i="12"/>
  <c r="H42" i="12"/>
  <c r="I42" i="12"/>
  <c r="J42" i="12"/>
  <c r="H43" i="12"/>
  <c r="I43" i="12"/>
  <c r="J43" i="12"/>
  <c r="H44" i="12"/>
  <c r="I44" i="12"/>
  <c r="J44" i="12"/>
  <c r="H45" i="12"/>
  <c r="I45" i="12"/>
  <c r="J45" i="12"/>
  <c r="H46" i="12"/>
  <c r="I46" i="12"/>
  <c r="J46" i="12"/>
  <c r="H47" i="12"/>
  <c r="I47" i="12"/>
  <c r="J47" i="12"/>
  <c r="H48" i="12"/>
  <c r="I48" i="12"/>
  <c r="J48" i="12"/>
  <c r="H49" i="12"/>
  <c r="I49" i="12"/>
  <c r="J49" i="12"/>
  <c r="I13" i="12"/>
  <c r="I14" i="12"/>
  <c r="I15" i="12"/>
  <c r="I16" i="12"/>
  <c r="I17" i="12"/>
  <c r="I18" i="12"/>
  <c r="I19" i="12"/>
  <c r="I20" i="12"/>
  <c r="I21" i="12"/>
  <c r="I22" i="12"/>
  <c r="I23" i="12"/>
  <c r="I24" i="12"/>
  <c r="I25" i="12"/>
  <c r="I26" i="12"/>
  <c r="I27" i="12"/>
  <c r="I28" i="12"/>
  <c r="I29" i="12"/>
  <c r="J30" i="12"/>
  <c r="I30" i="12"/>
  <c r="H30" i="12"/>
  <c r="K17" i="8"/>
  <c r="K18" i="8"/>
  <c r="K19" i="8"/>
  <c r="K20" i="8"/>
  <c r="K21" i="8"/>
  <c r="K22" i="8"/>
  <c r="K23" i="8"/>
  <c r="K24" i="8"/>
  <c r="K25" i="8"/>
  <c r="K26" i="8"/>
  <c r="K27" i="8"/>
  <c r="K16" i="8"/>
  <c r="M30" i="8"/>
  <c r="M29" i="8"/>
  <c r="H35" i="52"/>
  <c r="H25" i="53"/>
  <c r="M31" i="8"/>
  <c r="M17" i="8"/>
  <c r="M18" i="8"/>
  <c r="M19" i="8"/>
  <c r="M20" i="8"/>
  <c r="M21" i="8"/>
  <c r="M22" i="8"/>
  <c r="M23" i="8"/>
  <c r="M24" i="8"/>
  <c r="M25" i="8"/>
  <c r="M26" i="8"/>
  <c r="M27" i="8"/>
  <c r="M28" i="8"/>
  <c r="M16" i="8"/>
  <c r="H13" i="53"/>
  <c r="H15" i="53"/>
  <c r="H16" i="53"/>
  <c r="H17" i="53"/>
  <c r="H18" i="53"/>
  <c r="H19" i="53"/>
  <c r="H20" i="53"/>
  <c r="H21" i="53"/>
  <c r="H22" i="53"/>
  <c r="H23" i="53"/>
  <c r="H24" i="53"/>
  <c r="H26" i="53"/>
  <c r="H27" i="53"/>
  <c r="H28" i="53"/>
  <c r="H11" i="52"/>
  <c r="H13" i="52"/>
  <c r="H14" i="52"/>
  <c r="H15" i="52"/>
  <c r="H16" i="52"/>
  <c r="H18" i="52"/>
  <c r="H19" i="52"/>
  <c r="H20" i="52"/>
  <c r="H21" i="52"/>
  <c r="H22" i="52"/>
  <c r="H23" i="52"/>
  <c r="H24" i="52"/>
  <c r="H17" i="52"/>
  <c r="H32" i="52"/>
  <c r="H25" i="52"/>
  <c r="H26" i="52"/>
  <c r="H27" i="52"/>
  <c r="H28" i="52"/>
  <c r="H29" i="52"/>
  <c r="H30" i="52"/>
  <c r="H31" i="52"/>
  <c r="H33" i="52"/>
  <c r="H34" i="52"/>
  <c r="H36" i="52"/>
  <c r="H37" i="52"/>
  <c r="H38" i="52"/>
  <c r="H39" i="52"/>
  <c r="H40" i="52"/>
  <c r="H41" i="52"/>
  <c r="H42" i="52"/>
  <c r="H43" i="52"/>
  <c r="H44" i="52"/>
  <c r="I14" i="8"/>
  <c r="J27" i="52"/>
  <c r="C57" i="139" s="1"/>
  <c r="L27" i="52"/>
  <c r="E57" i="139" s="1"/>
  <c r="J17" i="52"/>
  <c r="C47" i="139" s="1"/>
  <c r="L43" i="52"/>
  <c r="E73" i="139" s="1"/>
  <c r="M43" i="52"/>
  <c r="F73" i="139" s="1"/>
  <c r="J35" i="52"/>
  <c r="C65" i="139" s="1"/>
  <c r="L30" i="52"/>
  <c r="E60" i="139" s="1"/>
  <c r="M30" i="52"/>
  <c r="F60" i="139" s="1"/>
  <c r="J30" i="52"/>
  <c r="C60" i="139" s="1"/>
  <c r="M15" i="52"/>
  <c r="F45" i="139" s="1"/>
  <c r="L15" i="52"/>
  <c r="E45" i="139" s="1"/>
  <c r="J15" i="52"/>
  <c r="C45" i="139" s="1"/>
  <c r="J38" i="52"/>
  <c r="C68" i="139" s="1"/>
  <c r="L38" i="52"/>
  <c r="E68" i="139" s="1"/>
  <c r="M38" i="52"/>
  <c r="F68" i="139" s="1"/>
  <c r="M14" i="52"/>
  <c r="F44" i="139" s="1"/>
  <c r="J14" i="52"/>
  <c r="C44" i="139" s="1"/>
  <c r="J41" i="52"/>
  <c r="C71" i="139" s="1"/>
  <c r="M22" i="52"/>
  <c r="F52" i="139" s="1"/>
  <c r="L22" i="52"/>
  <c r="E52" i="139" s="1"/>
  <c r="J22" i="52"/>
  <c r="C52" i="139" s="1"/>
  <c r="L18" i="52"/>
  <c r="E48" i="139" s="1"/>
  <c r="J23" i="52"/>
  <c r="C53" i="139" s="1"/>
  <c r="M29" i="52"/>
  <c r="F59" i="139" s="1"/>
  <c r="J36" i="52"/>
  <c r="C66" i="139" s="1"/>
  <c r="M28" i="52"/>
  <c r="F58" i="139" s="1"/>
  <c r="J28" i="52"/>
  <c r="C58" i="139" s="1"/>
  <c r="J20" i="52"/>
  <c r="C50" i="139" s="1"/>
  <c r="M36" i="52"/>
  <c r="F66" i="139" s="1"/>
  <c r="L35" i="52"/>
  <c r="E65" i="139" s="1"/>
  <c r="M20" i="52"/>
  <c r="F50" i="139" s="1"/>
  <c r="J13" i="52"/>
  <c r="C43" i="139" s="1"/>
  <c r="L29" i="52"/>
  <c r="E59" i="139" s="1"/>
  <c r="L13" i="52"/>
  <c r="E43" i="139" s="1"/>
  <c r="L37" i="52"/>
  <c r="E67" i="139" s="1"/>
  <c r="J21" i="52"/>
  <c r="C51" i="139" s="1"/>
  <c r="L21" i="52"/>
  <c r="E51" i="139" s="1"/>
  <c r="M27" i="53"/>
  <c r="F38" i="138" s="1"/>
  <c r="L19" i="53"/>
  <c r="E30" i="138" s="1"/>
  <c r="M19" i="53"/>
  <c r="M23" i="53"/>
  <c r="F34" i="138" s="1"/>
  <c r="L17" i="53"/>
  <c r="E28" i="138" s="1"/>
  <c r="L16" i="53"/>
  <c r="E27" i="138" s="1"/>
  <c r="L25" i="53"/>
  <c r="E36" i="138" s="1"/>
  <c r="L23" i="53"/>
  <c r="E34" i="138" s="1"/>
  <c r="M16" i="53"/>
  <c r="F27" i="138" s="1"/>
  <c r="J13" i="53"/>
  <c r="L22" i="53"/>
  <c r="E33" i="138" s="1"/>
  <c r="J22" i="53"/>
  <c r="J25" i="53"/>
  <c r="C36" i="138" s="1"/>
  <c r="L24" i="53"/>
  <c r="E35" i="138" s="1"/>
  <c r="M24" i="53"/>
  <c r="F35" i="138" s="1"/>
  <c r="M10" i="58"/>
  <c r="M38" i="58"/>
  <c r="O10" i="58"/>
  <c r="O38" i="58"/>
  <c r="M41" i="58"/>
  <c r="K10" i="58"/>
  <c r="K38" i="58"/>
  <c r="H10" i="58"/>
  <c r="H38" i="58"/>
  <c r="L10" i="58"/>
  <c r="L38" i="58"/>
  <c r="G10" i="58"/>
  <c r="G38" i="58"/>
  <c r="K40" i="58"/>
  <c r="G40" i="58"/>
  <c r="N10" i="58"/>
  <c r="N38" i="58"/>
  <c r="O40" i="58"/>
  <c r="H14" i="8"/>
  <c r="L15" i="53"/>
  <c r="E26" i="138" s="1"/>
  <c r="J21" i="53"/>
  <c r="C32" i="138" s="1"/>
  <c r="J15" i="53"/>
  <c r="C26" i="138" s="1"/>
  <c r="M26" i="53"/>
  <c r="F37" i="138" s="1"/>
  <c r="M18" i="53"/>
  <c r="F29" i="138" s="1"/>
  <c r="L20" i="53"/>
  <c r="E31" i="138" s="1"/>
  <c r="M28" i="53"/>
  <c r="F39" i="138" s="1"/>
  <c r="M20" i="53"/>
  <c r="F31" i="138" s="1"/>
  <c r="J28" i="53"/>
  <c r="C39" i="138" s="1"/>
  <c r="L18" i="53"/>
  <c r="E29" i="138" s="1"/>
  <c r="L26" i="52" l="1"/>
  <c r="E56" i="139" s="1"/>
  <c r="J40" i="52"/>
  <c r="C70" i="139" s="1"/>
  <c r="M42" i="52"/>
  <c r="F72" i="139" s="1"/>
  <c r="M19" i="52"/>
  <c r="F49" i="139" s="1"/>
  <c r="M33" i="52"/>
  <c r="F63" i="139" s="1"/>
  <c r="J42" i="52"/>
  <c r="C72" i="139" s="1"/>
  <c r="L19" i="52"/>
  <c r="E49" i="139" s="1"/>
  <c r="L34" i="52"/>
  <c r="E64" i="139" s="1"/>
  <c r="L41" i="52"/>
  <c r="E71" i="139" s="1"/>
  <c r="J26" i="52"/>
  <c r="C56" i="139" s="1"/>
  <c r="M34" i="52"/>
  <c r="F64" i="139" s="1"/>
  <c r="J24" i="52"/>
  <c r="C54" i="139" s="1"/>
  <c r="M37" i="52"/>
  <c r="F67" i="139" s="1"/>
  <c r="L44" i="52"/>
  <c r="E74" i="139" s="1"/>
  <c r="M23" i="52"/>
  <c r="F53" i="139" s="1"/>
  <c r="M16" i="52"/>
  <c r="F46" i="139" s="1"/>
  <c r="M40" i="52"/>
  <c r="F70" i="139" s="1"/>
  <c r="M24" i="52"/>
  <c r="F54" i="139" s="1"/>
  <c r="M39" i="52"/>
  <c r="F69" i="139" s="1"/>
  <c r="M31" i="52"/>
  <c r="F61" i="139" s="1"/>
  <c r="J31" i="52"/>
  <c r="C61" i="139" s="1"/>
  <c r="M44" i="52"/>
  <c r="F74" i="139" s="1"/>
  <c r="L16" i="52"/>
  <c r="E46" i="139" s="1"/>
  <c r="J18" i="52"/>
  <c r="C48" i="139" s="1"/>
  <c r="A67" i="139" s="1"/>
  <c r="J39" i="52"/>
  <c r="C69" i="139" s="1"/>
  <c r="M11" i="52"/>
  <c r="F42" i="139" s="1"/>
  <c r="L25" i="52"/>
  <c r="E55" i="139" s="1"/>
  <c r="L11" i="52"/>
  <c r="E42" i="139" s="1"/>
  <c r="J25" i="52"/>
  <c r="C55" i="139" s="1"/>
  <c r="A43" i="139" s="1"/>
  <c r="L32" i="52"/>
  <c r="E62" i="139" s="1"/>
  <c r="J32" i="52"/>
  <c r="C62" i="139" s="1"/>
  <c r="A58" i="139"/>
  <c r="M17" i="52"/>
  <c r="F47" i="139" s="1"/>
  <c r="L33" i="52"/>
  <c r="E63" i="139" s="1"/>
  <c r="M13" i="53"/>
  <c r="F25" i="138" s="1"/>
  <c r="J26" i="53"/>
  <c r="C37" i="138" s="1"/>
  <c r="A37" i="138" s="1"/>
  <c r="A71" i="139" l="1"/>
  <c r="A46" i="139"/>
  <c r="A60" i="139"/>
  <c r="A64" i="139"/>
  <c r="A70" i="139"/>
  <c r="A55" i="139"/>
  <c r="A47" i="139"/>
  <c r="A45" i="139"/>
  <c r="E28" i="139" s="1"/>
  <c r="A42" i="139"/>
  <c r="A57" i="139"/>
  <c r="A62" i="139"/>
  <c r="A50" i="139"/>
  <c r="A72" i="139"/>
  <c r="A44" i="139"/>
  <c r="A54" i="139"/>
  <c r="A65" i="139"/>
  <c r="A69" i="139"/>
  <c r="A51" i="139"/>
  <c r="A63" i="139"/>
  <c r="A68" i="139"/>
  <c r="A59" i="139"/>
  <c r="A49" i="139"/>
  <c r="A56" i="139"/>
  <c r="A73" i="139"/>
  <c r="A61" i="139"/>
  <c r="A48" i="139"/>
  <c r="A74" i="139"/>
  <c r="A53" i="139"/>
  <c r="A52" i="139"/>
  <c r="A66" i="139"/>
  <c r="C11" i="139"/>
  <c r="C19" i="139"/>
  <c r="G19" i="139" s="1"/>
  <c r="D11" i="139"/>
  <c r="D19" i="139"/>
  <c r="E11" i="139"/>
  <c r="E19" i="139"/>
  <c r="B11" i="139"/>
  <c r="B19" i="139"/>
  <c r="A31" i="138"/>
  <c r="A25" i="138"/>
  <c r="A38" i="138"/>
  <c r="A27" i="138"/>
  <c r="A32" i="138"/>
  <c r="A34" i="138"/>
  <c r="A26" i="138"/>
  <c r="A35" i="138"/>
  <c r="A30" i="138"/>
  <c r="A28" i="138"/>
  <c r="A36" i="138"/>
  <c r="A29" i="138"/>
  <c r="A39" i="138"/>
  <c r="A33" i="138"/>
  <c r="D21" i="139" l="1"/>
  <c r="D26" i="139"/>
  <c r="H11" i="139"/>
  <c r="D35" i="139"/>
  <c r="B35" i="139"/>
  <c r="B30" i="139"/>
  <c r="C33" i="139"/>
  <c r="D5" i="139"/>
  <c r="G5" i="139" s="1"/>
  <c r="D30" i="139"/>
  <c r="E37" i="139"/>
  <c r="B12" i="139"/>
  <c r="B8" i="139"/>
  <c r="B22" i="139"/>
  <c r="D20" i="139"/>
  <c r="B37" i="139"/>
  <c r="D16" i="139"/>
  <c r="B29" i="139"/>
  <c r="B15" i="139"/>
  <c r="D7" i="139"/>
  <c r="E20" i="139"/>
  <c r="H20" i="139" s="1"/>
  <c r="E30" i="139"/>
  <c r="C14" i="139"/>
  <c r="E18" i="139"/>
  <c r="E6" i="139"/>
  <c r="D9" i="139"/>
  <c r="C20" i="139"/>
  <c r="G20" i="139" s="1"/>
  <c r="B26" i="139"/>
  <c r="D22" i="139"/>
  <c r="B33" i="139"/>
  <c r="E24" i="139"/>
  <c r="E33" i="139"/>
  <c r="H33" i="139" s="1"/>
  <c r="E29" i="139"/>
  <c r="D8" i="139"/>
  <c r="C32" i="139"/>
  <c r="E10" i="139"/>
  <c r="C37" i="139"/>
  <c r="H37" i="139" s="1"/>
  <c r="E15" i="139"/>
  <c r="C5" i="139"/>
  <c r="C18" i="139"/>
  <c r="H18" i="139" s="1"/>
  <c r="C28" i="139"/>
  <c r="H28" i="139" s="1"/>
  <c r="E23" i="139"/>
  <c r="E17" i="139"/>
  <c r="B36" i="139"/>
  <c r="D17" i="139"/>
  <c r="B18" i="139"/>
  <c r="H19" i="139"/>
  <c r="B25" i="139"/>
  <c r="C22" i="139"/>
  <c r="G22" i="139" s="1"/>
  <c r="B32" i="139"/>
  <c r="C27" i="139"/>
  <c r="D28" i="139"/>
  <c r="D29" i="139"/>
  <c r="C8" i="139"/>
  <c r="D34" i="139"/>
  <c r="C13" i="139"/>
  <c r="E36" i="139"/>
  <c r="D15" i="139"/>
  <c r="C9" i="139"/>
  <c r="G9" i="139" s="1"/>
  <c r="B7" i="139"/>
  <c r="C26" i="139"/>
  <c r="G26" i="139" s="1"/>
  <c r="C15" i="139"/>
  <c r="G15" i="139" s="1"/>
  <c r="E5" i="139"/>
  <c r="H5" i="139" s="1"/>
  <c r="B28" i="139"/>
  <c r="E9" i="139"/>
  <c r="C36" i="139"/>
  <c r="E14" i="139"/>
  <c r="H14" i="139" s="1"/>
  <c r="B10" i="139"/>
  <c r="C17" i="139"/>
  <c r="G17" i="139" s="1"/>
  <c r="B17" i="139"/>
  <c r="B24" i="139"/>
  <c r="D24" i="139"/>
  <c r="B31" i="139"/>
  <c r="E26" i="139"/>
  <c r="E25" i="139"/>
  <c r="E31" i="139"/>
  <c r="D10" i="139"/>
  <c r="C34" i="139"/>
  <c r="G34" i="139" s="1"/>
  <c r="E12" i="139"/>
  <c r="E32" i="139"/>
  <c r="D12" i="139"/>
  <c r="B20" i="139"/>
  <c r="C7" i="139"/>
  <c r="D33" i="139"/>
  <c r="G33" i="139" s="1"/>
  <c r="C12" i="139"/>
  <c r="G12" i="139" s="1"/>
  <c r="E35" i="139"/>
  <c r="D14" i="139"/>
  <c r="B9" i="139"/>
  <c r="E16" i="139"/>
  <c r="B16" i="139"/>
  <c r="E21" i="139"/>
  <c r="B23" i="139"/>
  <c r="C24" i="139"/>
  <c r="G24" i="139" s="1"/>
  <c r="B5" i="139"/>
  <c r="C29" i="139"/>
  <c r="E7" i="139"/>
  <c r="D31" i="139"/>
  <c r="C10" i="139"/>
  <c r="D36" i="139"/>
  <c r="B27" i="139"/>
  <c r="D25" i="139"/>
  <c r="C23" i="139"/>
  <c r="E27" i="139"/>
  <c r="D6" i="139"/>
  <c r="C30" i="139"/>
  <c r="G30" i="139" s="1"/>
  <c r="E8" i="139"/>
  <c r="H8" i="139" s="1"/>
  <c r="C35" i="139"/>
  <c r="G35" i="139" s="1"/>
  <c r="E13" i="139"/>
  <c r="H13" i="139" s="1"/>
  <c r="D37" i="139"/>
  <c r="C16" i="139"/>
  <c r="B14" i="139"/>
  <c r="C21" i="139"/>
  <c r="B21" i="139"/>
  <c r="D23" i="139"/>
  <c r="E22" i="139"/>
  <c r="B34" i="139"/>
  <c r="C25" i="139"/>
  <c r="C31" i="139"/>
  <c r="D27" i="139"/>
  <c r="C6" i="139"/>
  <c r="D32" i="139"/>
  <c r="E34" i="139"/>
  <c r="D13" i="139"/>
  <c r="G13" i="139" s="1"/>
  <c r="B6" i="139"/>
  <c r="D18" i="139"/>
  <c r="B13" i="139"/>
  <c r="G21" i="139"/>
  <c r="G11" i="139"/>
  <c r="H15" i="139"/>
  <c r="G8" i="139"/>
  <c r="H26" i="139"/>
  <c r="H12" i="139"/>
  <c r="G14" i="139"/>
  <c r="D9" i="138"/>
  <c r="D13" i="138"/>
  <c r="D17" i="138"/>
  <c r="E6" i="138"/>
  <c r="C13" i="138"/>
  <c r="C6" i="138"/>
  <c r="G6" i="138" s="1"/>
  <c r="B14" i="138"/>
  <c r="C8" i="138"/>
  <c r="E9" i="138"/>
  <c r="E13" i="138"/>
  <c r="H13" i="138" s="1"/>
  <c r="E17" i="138"/>
  <c r="D6" i="138"/>
  <c r="C14" i="138"/>
  <c r="B7" i="138"/>
  <c r="B15" i="138"/>
  <c r="E14" i="138"/>
  <c r="B9" i="138"/>
  <c r="D10" i="138"/>
  <c r="D14" i="138"/>
  <c r="D18" i="138"/>
  <c r="C7" i="138"/>
  <c r="C15" i="138"/>
  <c r="G15" i="138" s="1"/>
  <c r="B8" i="138"/>
  <c r="B16" i="138"/>
  <c r="E18" i="138"/>
  <c r="C16" i="138"/>
  <c r="B17" i="138"/>
  <c r="E10" i="138"/>
  <c r="D7" i="138"/>
  <c r="D11" i="138"/>
  <c r="D15" i="138"/>
  <c r="D19" i="138"/>
  <c r="C9" i="138"/>
  <c r="G9" i="138" s="1"/>
  <c r="C17" i="138"/>
  <c r="G17" i="138" s="1"/>
  <c r="B10" i="138"/>
  <c r="B18" i="138"/>
  <c r="E7" i="138"/>
  <c r="H7" i="138" s="1"/>
  <c r="E11" i="138"/>
  <c r="H11" i="138" s="1"/>
  <c r="E15" i="138"/>
  <c r="E19" i="138"/>
  <c r="C10" i="138"/>
  <c r="G10" i="138" s="1"/>
  <c r="C18" i="138"/>
  <c r="G18" i="138" s="1"/>
  <c r="B11" i="138"/>
  <c r="B19" i="138"/>
  <c r="D8" i="138"/>
  <c r="D12" i="138"/>
  <c r="D16" i="138"/>
  <c r="D20" i="138"/>
  <c r="C11" i="138"/>
  <c r="C19" i="138"/>
  <c r="G19" i="138" s="1"/>
  <c r="B12" i="138"/>
  <c r="B20" i="138"/>
  <c r="E8" i="138"/>
  <c r="H8" i="138" s="1"/>
  <c r="E12" i="138"/>
  <c r="H12" i="138" s="1"/>
  <c r="E16" i="138"/>
  <c r="H16" i="138" s="1"/>
  <c r="E20" i="138"/>
  <c r="C12" i="138"/>
  <c r="C20" i="138"/>
  <c r="G20" i="138" s="1"/>
  <c r="B13" i="138"/>
  <c r="B6" i="138"/>
  <c r="G25" i="139" l="1"/>
  <c r="G16" i="139"/>
  <c r="H22" i="139"/>
  <c r="H21" i="139"/>
  <c r="G7" i="139"/>
  <c r="H25" i="139"/>
  <c r="G27" i="139"/>
  <c r="H6" i="139"/>
  <c r="G10" i="139"/>
  <c r="H36" i="139"/>
  <c r="H9" i="139"/>
  <c r="G29" i="139"/>
  <c r="G37" i="139"/>
  <c r="G6" i="139"/>
  <c r="H34" i="139"/>
  <c r="G36" i="139"/>
  <c r="H31" i="139"/>
  <c r="H10" i="139"/>
  <c r="G31" i="139"/>
  <c r="H27" i="139"/>
  <c r="H32" i="139"/>
  <c r="G28" i="139"/>
  <c r="H29" i="139"/>
  <c r="G23" i="139"/>
  <c r="H30" i="139"/>
  <c r="G18" i="139"/>
  <c r="H35" i="139"/>
  <c r="H24" i="139"/>
  <c r="H17" i="139"/>
  <c r="G32" i="139"/>
  <c r="H7" i="139"/>
  <c r="H16" i="139"/>
  <c r="H23" i="139"/>
  <c r="H20" i="138"/>
  <c r="H19" i="138"/>
  <c r="H14" i="138"/>
  <c r="G8" i="138"/>
  <c r="H15" i="138"/>
  <c r="G7" i="138"/>
  <c r="G14" i="138"/>
  <c r="G13" i="138"/>
  <c r="H10" i="138"/>
  <c r="H6" i="138"/>
  <c r="H17" i="138"/>
  <c r="G16" i="138"/>
  <c r="G12" i="138"/>
  <c r="G11" i="138"/>
  <c r="H18" i="138"/>
  <c r="H9" i="138"/>
</calcChain>
</file>

<file path=xl/sharedStrings.xml><?xml version="1.0" encoding="utf-8"?>
<sst xmlns="http://schemas.openxmlformats.org/spreadsheetml/2006/main" count="4633" uniqueCount="1788">
  <si>
    <r>
      <t xml:space="preserve">95% Confidence Interval </t>
    </r>
    <r>
      <rPr>
        <b/>
        <u/>
        <vertAlign val="superscript"/>
        <sz val="10"/>
        <rFont val="Arial"/>
        <family val="2"/>
      </rPr>
      <t>2</t>
    </r>
  </si>
  <si>
    <r>
      <t xml:space="preserve">+ / - </t>
    </r>
    <r>
      <rPr>
        <b/>
        <vertAlign val="superscript"/>
        <sz val="10"/>
        <rFont val="Arial"/>
        <family val="2"/>
      </rPr>
      <t>3</t>
    </r>
  </si>
  <si>
    <r>
      <t xml:space="preserve">from </t>
    </r>
    <r>
      <rPr>
        <b/>
        <vertAlign val="superscript"/>
        <sz val="10"/>
        <rFont val="Arial"/>
        <family val="2"/>
      </rPr>
      <t>5</t>
    </r>
  </si>
  <si>
    <r>
      <t xml:space="preserve">to </t>
    </r>
    <r>
      <rPr>
        <b/>
        <vertAlign val="superscript"/>
        <sz val="10"/>
        <rFont val="Arial"/>
        <family val="2"/>
      </rPr>
      <t>5</t>
    </r>
  </si>
  <si>
    <t>All Tables and Figures</t>
  </si>
  <si>
    <t>(b) controlled substance was present only as part of a compound analgesic or a cold remedy</t>
  </si>
  <si>
    <t>4) Only a proportion of deaths from these causes can be attributed to drug misuse - more information can be found in paragraph B8 of Annex B.</t>
  </si>
  <si>
    <r>
      <t xml:space="preserve">(a) cause of death was a secondary infection or a related complication </t>
    </r>
    <r>
      <rPr>
        <vertAlign val="superscript"/>
        <sz val="10"/>
        <rFont val="Arial"/>
        <family val="2"/>
      </rPr>
      <t>2</t>
    </r>
  </si>
  <si>
    <r>
      <t xml:space="preserve">Underlying cause of death, with its ICD10 </t>
    </r>
    <r>
      <rPr>
        <vertAlign val="superscript"/>
        <sz val="10"/>
        <rFont val="Arial"/>
        <family val="2"/>
      </rPr>
      <t>5</t>
    </r>
    <r>
      <rPr>
        <sz val="10"/>
        <rFont val="Arial"/>
        <family val="2"/>
      </rPr>
      <t xml:space="preserve"> code(s):</t>
    </r>
  </si>
  <si>
    <t>Year</t>
  </si>
  <si>
    <t>1996</t>
  </si>
  <si>
    <t>Scotland</t>
  </si>
  <si>
    <t>Ayrshire &amp; Arran</t>
  </si>
  <si>
    <t>Borders</t>
  </si>
  <si>
    <t>Dumfries &amp; Galloway</t>
  </si>
  <si>
    <t>Fife</t>
  </si>
  <si>
    <t>Forth Valley</t>
  </si>
  <si>
    <t>Grampian</t>
  </si>
  <si>
    <t>Lanarkshire</t>
  </si>
  <si>
    <t>Lothian</t>
  </si>
  <si>
    <t>Orkney</t>
  </si>
  <si>
    <t>Shetland</t>
  </si>
  <si>
    <t>Tayside</t>
  </si>
  <si>
    <t>Western Isles</t>
  </si>
  <si>
    <t>Under 25</t>
  </si>
  <si>
    <t>Diazepam</t>
  </si>
  <si>
    <t>Methadone</t>
  </si>
  <si>
    <t>Cocaine</t>
  </si>
  <si>
    <t>Drug abuse</t>
  </si>
  <si>
    <t>(X40-X44)</t>
  </si>
  <si>
    <t>(X60-X64)</t>
  </si>
  <si>
    <t>(Y10-Y14)</t>
  </si>
  <si>
    <t>(F11-F16, F19)</t>
  </si>
  <si>
    <t>25-34</t>
  </si>
  <si>
    <t>35-44</t>
  </si>
  <si>
    <t>Males</t>
  </si>
  <si>
    <t>Females</t>
  </si>
  <si>
    <t>(X85)</t>
  </si>
  <si>
    <t>Alcohol</t>
  </si>
  <si>
    <t>West Lothian</t>
  </si>
  <si>
    <t>West Dunbartonshire</t>
  </si>
  <si>
    <t>Stirling</t>
  </si>
  <si>
    <t>South Lanarkshire</t>
  </si>
  <si>
    <t>South Ayrshire</t>
  </si>
  <si>
    <t>Shetland Islands</t>
  </si>
  <si>
    <t>Scottish Borders</t>
  </si>
  <si>
    <t>Renfrewshire</t>
  </si>
  <si>
    <t>Perth &amp; Kinross</t>
  </si>
  <si>
    <t>Orkney Islands</t>
  </si>
  <si>
    <t>North Lanarkshire</t>
  </si>
  <si>
    <t>North Ayrshire</t>
  </si>
  <si>
    <t>Moray</t>
  </si>
  <si>
    <t>Midlothian</t>
  </si>
  <si>
    <t>Inverclyde</t>
  </si>
  <si>
    <t>Highland</t>
  </si>
  <si>
    <t>Glasgow City</t>
  </si>
  <si>
    <t>Falkirk</t>
  </si>
  <si>
    <t>East Renfrewshire</t>
  </si>
  <si>
    <t>East Lothian</t>
  </si>
  <si>
    <t>East Dunbartonshire</t>
  </si>
  <si>
    <t>East Ayrshire</t>
  </si>
  <si>
    <t>Dundee City</t>
  </si>
  <si>
    <t>Clackmannanshire</t>
  </si>
  <si>
    <t>Argyll &amp; Bute</t>
  </si>
  <si>
    <t>Angus</t>
  </si>
  <si>
    <t>Aberdeenshire</t>
  </si>
  <si>
    <t>Aberdeen City</t>
  </si>
  <si>
    <t>All deaths</t>
  </si>
  <si>
    <t>Figure 1</t>
  </si>
  <si>
    <t>likely lower</t>
  </si>
  <si>
    <t>likely upper</t>
  </si>
  <si>
    <t>..</t>
  </si>
  <si>
    <t>NHS Board area</t>
  </si>
  <si>
    <t>Council area</t>
  </si>
  <si>
    <t>Male</t>
  </si>
  <si>
    <t>Sex</t>
  </si>
  <si>
    <t>Age-group</t>
  </si>
  <si>
    <t>Greater Glasgow &amp; Clyde</t>
  </si>
  <si>
    <t>5-year average</t>
  </si>
  <si>
    <t>Benzodiazepines</t>
  </si>
  <si>
    <t>of which:</t>
  </si>
  <si>
    <t>Amphetamines</t>
  </si>
  <si>
    <t>Cannabis</t>
  </si>
  <si>
    <t>Tramadol</t>
  </si>
  <si>
    <t>45-54</t>
  </si>
  <si>
    <t>55 and over</t>
  </si>
  <si>
    <t>Age at Death</t>
  </si>
  <si>
    <t>All</t>
  </si>
  <si>
    <t>Dumfries + Galloway</t>
  </si>
  <si>
    <t>15 to 24</t>
  </si>
  <si>
    <t>25 to 34</t>
  </si>
  <si>
    <t>35 to 44</t>
  </si>
  <si>
    <t>45 to 54</t>
  </si>
  <si>
    <t>55 to 64</t>
  </si>
  <si>
    <t>All drug-related deaths</t>
  </si>
  <si>
    <t>Cause of death</t>
  </si>
  <si>
    <t>Hepatitis C</t>
  </si>
  <si>
    <t>(B18.2)</t>
  </si>
  <si>
    <t>HIV</t>
  </si>
  <si>
    <t>(B20-24)</t>
  </si>
  <si>
    <t>Argyll + Bute</t>
  </si>
  <si>
    <t>Perth + Kinross</t>
  </si>
  <si>
    <t>Underlying cause of death (ICD10 codes)</t>
  </si>
  <si>
    <t>Table 1</t>
  </si>
  <si>
    <t>Table 2</t>
  </si>
  <si>
    <t>Table 3</t>
  </si>
  <si>
    <t>Table 4</t>
  </si>
  <si>
    <t>Table 5</t>
  </si>
  <si>
    <t>Table 6</t>
  </si>
  <si>
    <t>Table 7</t>
  </si>
  <si>
    <t>Table 8</t>
  </si>
  <si>
    <t>Table C1</t>
  </si>
  <si>
    <t>Table C2</t>
  </si>
  <si>
    <t>Table C3</t>
  </si>
  <si>
    <t>Table C4</t>
  </si>
  <si>
    <t>Table HB1</t>
  </si>
  <si>
    <t>Table HB2</t>
  </si>
  <si>
    <t>Table HB3</t>
  </si>
  <si>
    <t>Table HB4</t>
  </si>
  <si>
    <t>Table X</t>
  </si>
  <si>
    <t>Table Y</t>
  </si>
  <si>
    <t>Table Z</t>
  </si>
  <si>
    <t>Footnote</t>
  </si>
  <si>
    <t>Accidental poisoning</t>
  </si>
  <si>
    <t>Intentional self-poisoning</t>
  </si>
  <si>
    <t>Assault by drugs, etc.</t>
  </si>
  <si>
    <t>Undetermined intent</t>
  </si>
  <si>
    <t>Footnotes</t>
  </si>
  <si>
    <r>
      <t xml:space="preserve">Heroin / morphine </t>
    </r>
    <r>
      <rPr>
        <b/>
        <vertAlign val="superscript"/>
        <sz val="10"/>
        <rFont val="Arial"/>
        <family val="2"/>
      </rPr>
      <t>2</t>
    </r>
  </si>
  <si>
    <t>Female</t>
  </si>
  <si>
    <t>under 25</t>
  </si>
  <si>
    <t>25 - 34</t>
  </si>
  <si>
    <t>35 - 44</t>
  </si>
  <si>
    <t>45 - 54</t>
  </si>
  <si>
    <t>55 &amp; over</t>
  </si>
  <si>
    <t>3) Including ages 0-14 and 65+.</t>
  </si>
  <si>
    <r>
      <t xml:space="preserve">15 - 24 </t>
    </r>
    <r>
      <rPr>
        <b/>
        <vertAlign val="superscript"/>
        <sz val="10"/>
        <rFont val="Arial"/>
        <family val="2"/>
      </rPr>
      <t>1</t>
    </r>
  </si>
  <si>
    <r>
      <t xml:space="preserve">55 - 64 </t>
    </r>
    <r>
      <rPr>
        <b/>
        <vertAlign val="superscript"/>
        <sz val="10"/>
        <rFont val="Arial"/>
        <family val="2"/>
      </rPr>
      <t>2</t>
    </r>
  </si>
  <si>
    <t>4) Including ages 0-14 and 65+.</t>
  </si>
  <si>
    <r>
      <t xml:space="preserve">15 - 24 </t>
    </r>
    <r>
      <rPr>
        <b/>
        <vertAlign val="superscript"/>
        <sz val="10"/>
        <rFont val="Arial"/>
        <family val="2"/>
      </rPr>
      <t>2</t>
    </r>
  </si>
  <si>
    <r>
      <t xml:space="preserve">55 - 64 </t>
    </r>
    <r>
      <rPr>
        <b/>
        <vertAlign val="superscript"/>
        <sz val="10"/>
        <rFont val="Arial"/>
        <family val="2"/>
      </rPr>
      <t>3</t>
    </r>
  </si>
  <si>
    <t xml:space="preserve">                 </t>
  </si>
  <si>
    <t>(on the 'wide' definition)</t>
  </si>
  <si>
    <t xml:space="preserve">     </t>
  </si>
  <si>
    <t>implicated in, or potentially contributed, to the death</t>
  </si>
  <si>
    <t>(a) deaths for which one (or more) New Psychoactive Substances was</t>
  </si>
  <si>
    <t>(b) deaths for which one (or more) New Psychoactive Substances was</t>
  </si>
  <si>
    <r>
      <t xml:space="preserve">present but </t>
    </r>
    <r>
      <rPr>
        <u/>
        <sz val="10"/>
        <rFont val="Arial"/>
        <family val="2"/>
      </rPr>
      <t>not</t>
    </r>
    <r>
      <rPr>
        <sz val="10"/>
        <rFont val="Arial"/>
        <family val="2"/>
      </rPr>
      <t xml:space="preserve"> considered to have contributed to the death</t>
    </r>
  </si>
  <si>
    <t>35 to 64</t>
  </si>
  <si>
    <t>Estimate</t>
  </si>
  <si>
    <t>Upper end</t>
  </si>
  <si>
    <t>Lower end</t>
  </si>
  <si>
    <t>Likely range of values</t>
  </si>
  <si>
    <t>plus</t>
  </si>
  <si>
    <t>minus</t>
  </si>
  <si>
    <t>Table NPS2</t>
  </si>
  <si>
    <t>Benzodiazepine-type NPS present; no other types of NPS</t>
  </si>
  <si>
    <t>Other types of NPS present; no Benzodiazepine-type NPS</t>
  </si>
  <si>
    <t>Type(s) of NPS that were present</t>
  </si>
  <si>
    <t>1) The substances which are counted (for the purpose of these figures) as New Psychoactive Substances are described in Annex E.</t>
  </si>
  <si>
    <t>All deaths for which NPSs were present but were not considered to have contributed to the death</t>
  </si>
  <si>
    <r>
      <rPr>
        <u/>
        <sz val="10"/>
        <color indexed="8"/>
        <rFont val="Arial"/>
        <family val="2"/>
      </rPr>
      <t>Both</t>
    </r>
    <r>
      <rPr>
        <sz val="10"/>
        <color indexed="8"/>
        <rFont val="Arial"/>
        <family val="2"/>
      </rPr>
      <t xml:space="preserve"> Benzodiazepine-type NPS and other types of NPS present</t>
    </r>
  </si>
  <si>
    <t>no.</t>
  </si>
  <si>
    <t>Substances which were implicated in, or potentially contributed to, the cause of death</t>
  </si>
  <si>
    <t>Substances which were present, but which were not considered to have contributed to the death</t>
  </si>
  <si>
    <t>Table NPS1</t>
  </si>
  <si>
    <t>Table NPS3</t>
  </si>
  <si>
    <t>The figures that have been used for earlier years are the numbers that would have been seen had the new boundaries applied in those years.</t>
  </si>
  <si>
    <t>no such deaths</t>
  </si>
  <si>
    <t>(c) Both Benzodiazepine-type NPS and other types of NPS present</t>
  </si>
  <si>
    <r>
      <t xml:space="preserve">NPS the only substance(s)* implicated in the death </t>
    </r>
    <r>
      <rPr>
        <vertAlign val="superscript"/>
        <sz val="10"/>
        <rFont val="Arial"/>
        <family val="2"/>
      </rPr>
      <t>2</t>
    </r>
  </si>
  <si>
    <r>
      <t xml:space="preserve">NPS the only substance(s)* implicated in the death </t>
    </r>
    <r>
      <rPr>
        <vertAlign val="superscript"/>
        <sz val="10"/>
        <rFont val="Arial"/>
        <family val="2"/>
      </rPr>
      <t>4</t>
    </r>
  </si>
  <si>
    <t>NPS the only substance(s)* implicated in the death</t>
  </si>
  <si>
    <r>
      <t xml:space="preserve">Other substance(s)** also implicated in the death </t>
    </r>
    <r>
      <rPr>
        <vertAlign val="superscript"/>
        <sz val="10"/>
        <rFont val="Arial"/>
        <family val="2"/>
      </rPr>
      <t>3</t>
    </r>
  </si>
  <si>
    <r>
      <t xml:space="preserve">Other substance(s)** also implicated in the death </t>
    </r>
    <r>
      <rPr>
        <vertAlign val="superscript"/>
        <sz val="10"/>
        <rFont val="Arial"/>
        <family val="2"/>
      </rPr>
      <t>5</t>
    </r>
  </si>
  <si>
    <r>
      <t xml:space="preserve">NHS Board area </t>
    </r>
    <r>
      <rPr>
        <b/>
        <vertAlign val="superscript"/>
        <sz val="10"/>
        <rFont val="Arial"/>
        <family val="2"/>
      </rPr>
      <t>2</t>
    </r>
  </si>
  <si>
    <r>
      <t xml:space="preserve">Greater Glasgow &amp; Clyde </t>
    </r>
    <r>
      <rPr>
        <vertAlign val="superscript"/>
        <sz val="10"/>
        <rFont val="Arial"/>
        <family val="2"/>
      </rPr>
      <t>3</t>
    </r>
  </si>
  <si>
    <r>
      <t xml:space="preserve">Highland </t>
    </r>
    <r>
      <rPr>
        <vertAlign val="superscript"/>
        <sz val="10"/>
        <rFont val="Arial"/>
        <family val="2"/>
      </rPr>
      <t>3</t>
    </r>
  </si>
  <si>
    <t>All ages</t>
  </si>
  <si>
    <t>Total: all deaths which involved New Psychoactive Substances</t>
  </si>
  <si>
    <r>
      <rPr>
        <b/>
        <sz val="8"/>
        <rFont val="Arial"/>
        <family val="2"/>
      </rPr>
      <t>However, there may be a few exceptions:</t>
    </r>
    <r>
      <rPr>
        <sz val="8"/>
        <rFont val="Arial"/>
        <family val="2"/>
      </rPr>
      <t xml:space="preserve"> </t>
    </r>
  </si>
  <si>
    <t>(other drugs may have been reported as being present, but were not considered to have had any direct contribution to the death)</t>
  </si>
  <si>
    <t>2) The 95% Confidence Intervals are the range within which it is expected that the true value will lie. On the basis of statistical theory, there is only a 5% chance that a 95% Confidence Interval will not include the (unknown) true value of the quantity which is being estimated - so, on average, one would expect that 19 out of 20 of all 95% Confidence Intervals will include the (unknown) true values. ISD did not publish confidence intervals for the numbers for each sex or for each age-group.</t>
  </si>
  <si>
    <t>5) The 'from' value in the range for the rate is calculated using the upper end of the 95% Confidence Interval for the estimated number of problem drug users, and the 'to' value in the range for the rate is calculated using the lower end of the 95% Confidence Interval for the estimated number of problem drug users.</t>
  </si>
  <si>
    <t>2) The 95% Confidence Intervals are the range within which it is expected that the true value will lie. On the basis of statistical theory, there is only a 5% chance that a 95% Confidence Interval will not include the (unknown) true value of the quantity which is being estimated - so, on average, one would expect that 19 out of 20 of all 95% Confidence Intervals will include the (unknown) true values.</t>
  </si>
  <si>
    <t xml:space="preserve">5) The 'from' value in the range for the rate is calculated using the upper end of the 95% Confidence Interval for the estimated number of problem drug users, and the 'to' value in the range for the rate is calculated using the lower end of the 95% Confidence Interval for the estimated number of problem drug users, </t>
  </si>
  <si>
    <t>Benzodiaz-'epine-type NPS present; no other types of NPS</t>
  </si>
  <si>
    <t>Other types of NPS present; no Benzodiaz-epine-type NPS</t>
  </si>
  <si>
    <r>
      <rPr>
        <b/>
        <u/>
        <sz val="10"/>
        <color indexed="8"/>
        <rFont val="Arial"/>
        <family val="2"/>
      </rPr>
      <t>Both</t>
    </r>
    <r>
      <rPr>
        <b/>
        <sz val="10"/>
        <color indexed="8"/>
        <rFont val="Arial"/>
        <family val="2"/>
      </rPr>
      <t xml:space="preserve"> benzo-diazepine-type NPS and other types of NPS</t>
    </r>
  </si>
  <si>
    <t>All type(s) of NPS</t>
  </si>
  <si>
    <t>under
25</t>
  </si>
  <si>
    <t>35 to 
44</t>
  </si>
  <si>
    <t>** apart, perhaps, from alcohol.</t>
  </si>
  <si>
    <r>
      <t xml:space="preserve">Deaths which involved 'New Psychoactive Substances' </t>
    </r>
    <r>
      <rPr>
        <b/>
        <vertAlign val="superscript"/>
        <sz val="10"/>
        <rFont val="Arial"/>
        <family val="2"/>
      </rPr>
      <t xml:space="preserve">1 </t>
    </r>
  </si>
  <si>
    <t>1) The substances which are counted (for the purpose of these figures) as 'New Psychoactive Substances' are described in Annex E.</t>
  </si>
  <si>
    <t>Note that the date of death is not a factor, because methadone has 'always' been controlled.</t>
  </si>
  <si>
    <r>
      <t xml:space="preserve">Drugs </t>
    </r>
    <r>
      <rPr>
        <b/>
        <vertAlign val="superscript"/>
        <sz val="10"/>
        <rFont val="Arial"/>
        <family val="2"/>
      </rPr>
      <t>1, 2</t>
    </r>
  </si>
  <si>
    <r>
      <t>Anti-depressants</t>
    </r>
    <r>
      <rPr>
        <vertAlign val="superscript"/>
        <sz val="10"/>
        <rFont val="Arial"/>
        <family val="2"/>
      </rPr>
      <t xml:space="preserve"> 3</t>
    </r>
  </si>
  <si>
    <r>
      <t xml:space="preserve">Anti-psychotics </t>
    </r>
    <r>
      <rPr>
        <vertAlign val="superscript"/>
        <sz val="10"/>
        <rFont val="Arial"/>
        <family val="2"/>
      </rPr>
      <t>4</t>
    </r>
  </si>
  <si>
    <r>
      <t xml:space="preserve">Benzodiazepines </t>
    </r>
    <r>
      <rPr>
        <vertAlign val="superscript"/>
        <sz val="10"/>
        <rFont val="Arial"/>
        <family val="2"/>
      </rPr>
      <t>5</t>
    </r>
  </si>
  <si>
    <t>1) More than one drug may be reported per death. These are mentions of each drug, so do not add up to the overall total. Up to 2007, some pathologists reported only those drugs which they thought caused, or contributed to, the death. With effect from 2008, pathologists report separately:
(a) drugs which were implicated in, or which potentially contributed to, the cause of death; and
(b) other drugs which were present but which were not considered to have had any direct contribution to the death.</t>
  </si>
  <si>
    <t>(ii) all drugs which were found to be present in the body</t>
  </si>
  <si>
    <t xml:space="preserve">(i) drugs which were implicated in, or which potentially contributed to, the cause of death </t>
  </si>
  <si>
    <t>3) The average of the percentage differences between (a) the estimate and the lower end of the 95% Confidence Interval and (b) the estimate and the upper end of the 95% Confidence Interval. It is calculated using the rounded values of the estimate and the two ends.</t>
  </si>
  <si>
    <t>1) Refer to Annex B for information about the other definitions.</t>
  </si>
  <si>
    <t xml:space="preserve">5) 'ICD10' is the International Statistical Classification of Diseases and Related Health Problems, Tenth Revision. </t>
  </si>
  <si>
    <t>(i) Deaths for which one or more NPSs was implicated in, or potentially contributed to, the death</t>
  </si>
  <si>
    <t>(ii) Deaths for which NPSs were present but were NOT considered to have contributed to the death</t>
  </si>
  <si>
    <t>(b) Other types of NPS present; no Benzodiazepine-type NPS</t>
  </si>
  <si>
    <t>(i) Deaths for which one or more NPSs were implicated in, or potentially contributed to, the death</t>
  </si>
  <si>
    <t>(a) Benzodiazepine-type NPS present; no other types of NPS</t>
  </si>
  <si>
    <t>Table CS1</t>
  </si>
  <si>
    <t>Table CS2</t>
  </si>
  <si>
    <r>
      <t>Mephedrone</t>
    </r>
    <r>
      <rPr>
        <vertAlign val="superscript"/>
        <sz val="10"/>
        <rFont val="Arial"/>
        <family val="2"/>
      </rPr>
      <t>4</t>
    </r>
    <r>
      <rPr>
        <sz val="10"/>
        <rFont val="Arial"/>
        <family val="2"/>
      </rPr>
      <t xml:space="preserve"> present</t>
    </r>
  </si>
  <si>
    <r>
      <t>Phenazepam</t>
    </r>
    <r>
      <rPr>
        <vertAlign val="superscript"/>
        <sz val="10"/>
        <rFont val="Arial"/>
        <family val="2"/>
      </rPr>
      <t>5</t>
    </r>
    <r>
      <rPr>
        <sz val="10"/>
        <rFont val="Arial"/>
        <family val="2"/>
      </rPr>
      <t xml:space="preserve"> present</t>
    </r>
  </si>
  <si>
    <r>
      <t>Tramadol</t>
    </r>
    <r>
      <rPr>
        <vertAlign val="superscript"/>
        <sz val="10"/>
        <rFont val="Arial"/>
        <family val="2"/>
      </rPr>
      <t>6</t>
    </r>
    <r>
      <rPr>
        <sz val="10"/>
        <rFont val="Arial"/>
        <family val="2"/>
      </rPr>
      <t xml:space="preserve"> present</t>
    </r>
  </si>
  <si>
    <r>
      <t>Zopiclone</t>
    </r>
    <r>
      <rPr>
        <vertAlign val="superscript"/>
        <sz val="10"/>
        <rFont val="Arial"/>
        <family val="2"/>
      </rPr>
      <t>6</t>
    </r>
    <r>
      <rPr>
        <sz val="10"/>
        <rFont val="Arial"/>
        <family val="2"/>
      </rPr>
      <t xml:space="preserve"> present</t>
    </r>
  </si>
  <si>
    <t>number</t>
  </si>
  <si>
    <r>
      <t xml:space="preserve">percent </t>
    </r>
    <r>
      <rPr>
        <vertAlign val="superscript"/>
        <sz val="10"/>
        <rFont val="Arial"/>
        <family val="2"/>
      </rPr>
      <t>4</t>
    </r>
  </si>
  <si>
    <t>Codeine or a codeine-containing compound</t>
  </si>
  <si>
    <t>Dihydro-codeine or a d.h.c-containing compound</t>
  </si>
  <si>
    <t>Any opiate or opioid</t>
  </si>
  <si>
    <t>Amitriptyline</t>
  </si>
  <si>
    <t>Gabapentin</t>
  </si>
  <si>
    <t>Mirtazepine</t>
  </si>
  <si>
    <t>Phenazepam</t>
  </si>
  <si>
    <t>Other substance(s)** also implicated in the death</t>
  </si>
  <si>
    <t>(iii) total of (i) + (ii):</t>
  </si>
  <si>
    <t>The estimated numbers of problem drug users are also based on the Board boundaries that applied with effect from April 2014</t>
  </si>
  <si>
    <t xml:space="preserve">* apart, perhaps, from alcohol. </t>
  </si>
  <si>
    <t>Table 9</t>
  </si>
  <si>
    <t>Table HB5</t>
  </si>
  <si>
    <t>Figure 2</t>
  </si>
  <si>
    <t>Table C5</t>
  </si>
  <si>
    <t>Population</t>
  </si>
  <si>
    <r>
      <t xml:space="preserve">Scotland </t>
    </r>
    <r>
      <rPr>
        <vertAlign val="superscript"/>
        <sz val="10"/>
        <rFont val="Arial"/>
        <family val="2"/>
      </rPr>
      <t>5</t>
    </r>
  </si>
  <si>
    <t>Na h-Eileanan Siar</t>
  </si>
  <si>
    <t>City of Edinburgh</t>
  </si>
  <si>
    <t>Alprazolam</t>
  </si>
  <si>
    <t>Buprenorphine</t>
  </si>
  <si>
    <t>Citalopram</t>
  </si>
  <si>
    <t>Etizolam</t>
  </si>
  <si>
    <t>Fluoxetine</t>
  </si>
  <si>
    <t>Olanzapine</t>
  </si>
  <si>
    <t>Oxycodone</t>
  </si>
  <si>
    <t>Propranolol</t>
  </si>
  <si>
    <t>Zopiclone</t>
  </si>
  <si>
    <t>Sertraline</t>
  </si>
  <si>
    <t>Table EMCDDA</t>
  </si>
  <si>
    <t>Pregabalin</t>
  </si>
  <si>
    <t>Heroin, Methadone, Etizolam, Pregabalin</t>
  </si>
  <si>
    <t>Methadone, Heroin, Etizolam</t>
  </si>
  <si>
    <t>Methadone, Etizolam</t>
  </si>
  <si>
    <t>Paracetamol</t>
  </si>
  <si>
    <t>Mirtazapine</t>
  </si>
  <si>
    <t>Heroin, Methadone, Etizolam, Gabapentin</t>
  </si>
  <si>
    <t>Heroin, Etizolam</t>
  </si>
  <si>
    <t>Diazepam, Alcohol</t>
  </si>
  <si>
    <t>Heroin, Methadone, Etizolam</t>
  </si>
  <si>
    <t>Dihydrocodeine</t>
  </si>
  <si>
    <t>Methadone, Morphine, Etizolam</t>
  </si>
  <si>
    <t>Morphine, Etizolam</t>
  </si>
  <si>
    <t>Etizolam, Methadone</t>
  </si>
  <si>
    <t>Heroin, Etizolam, Methadone</t>
  </si>
  <si>
    <t>Heroin, Etizolam, Alcohol</t>
  </si>
  <si>
    <t>Methadone, Gabapentin, Etizolam</t>
  </si>
  <si>
    <t>Cocaine, Methadone, Etizolam</t>
  </si>
  <si>
    <t>Methadone, Etizolam, Cocaine</t>
  </si>
  <si>
    <t>Heroin, Etizolam, Methadone, Cocaine</t>
  </si>
  <si>
    <t>Methadone, Etizolam, Gabapentin</t>
  </si>
  <si>
    <t>Heroin, Etizolam, Cocaine</t>
  </si>
  <si>
    <t>Diazepam, Pregabalin</t>
  </si>
  <si>
    <t>Methadone, Etizolam, Pregabalin</t>
  </si>
  <si>
    <t>Mirtazapine, Alcohol</t>
  </si>
  <si>
    <t>Methadone, Etizolam, Alcohol</t>
  </si>
  <si>
    <t>Mirtazapine, Paracetamol</t>
  </si>
  <si>
    <t>Morphine, Heroin, Etizolam</t>
  </si>
  <si>
    <t>Etizolam, Alcohol</t>
  </si>
  <si>
    <t>Heroin</t>
  </si>
  <si>
    <t>Morphine, Alcohol</t>
  </si>
  <si>
    <t>Number reported</t>
  </si>
  <si>
    <t>per million</t>
  </si>
  <si>
    <r>
      <t>for latest year</t>
    </r>
    <r>
      <rPr>
        <b/>
        <vertAlign val="superscript"/>
        <sz val="10"/>
        <color theme="1"/>
        <rFont val="Arial"/>
        <family val="2"/>
      </rPr>
      <t>2</t>
    </r>
  </si>
  <si>
    <r>
      <t>population</t>
    </r>
    <r>
      <rPr>
        <b/>
        <vertAlign val="superscript"/>
        <sz val="10"/>
        <color theme="1"/>
        <rFont val="Arial"/>
        <family val="2"/>
      </rPr>
      <t>2</t>
    </r>
  </si>
  <si>
    <t>Belgium</t>
  </si>
  <si>
    <t>Bulgaria</t>
  </si>
  <si>
    <t>Denmark</t>
  </si>
  <si>
    <t>Germany</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</si>
  <si>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</si>
  <si>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</si>
  <si>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</si>
  <si>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</si>
  <si>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</si>
  <si>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</si>
  <si>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</si>
  <si>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</si>
  <si>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</si>
  <si>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</si>
  <si>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</si>
  <si>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</si>
  <si>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</si>
  <si>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</si>
  <si>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</si>
  <si>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</si>
  <si>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</si>
  <si>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</si>
  <si>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</si>
  <si>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</si>
  <si>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</si>
  <si>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</si>
  <si>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Turkey</t>
  </si>
  <si>
    <t>Norway</t>
  </si>
  <si>
    <r>
      <t>Council area</t>
    </r>
    <r>
      <rPr>
        <vertAlign val="superscript"/>
        <sz val="10"/>
        <rFont val="Arial"/>
        <family val="2"/>
      </rPr>
      <t xml:space="preserve"> 6</t>
    </r>
  </si>
  <si>
    <t>The figures for 2008 onwards are on the first basis - i.e. basis (a) - which has been the standard basis for figures for individual drugs with effect from the "... in 2009" edition.</t>
  </si>
  <si>
    <t>3) For example; amitriptyline, citalopram, dothiepin, fluoexetine, prothaiaden.</t>
  </si>
  <si>
    <t>4) For example; chlorpromazine, clozapine, olanzapine.</t>
  </si>
  <si>
    <t>1) to 5) refer to the corresponding footnotes to Table HB5.</t>
  </si>
  <si>
    <t>2) Including, for example, deaths caused by infections that resulted from the use of heroin which was contaminated by, say, anthrax.</t>
  </si>
  <si>
    <t>3) Including, for example, accidental deaths which were caused by the use of drugs which were not controlled at the time, such as those before 16 April 2010 which resulted from using mephedrone (assuming that no controlled drugs were found in the body).</t>
  </si>
  <si>
    <t>2) This is within the Drug Strategy 'baseline' definition, as implemented by National Records of Scotland.</t>
  </si>
  <si>
    <t>1) As defined by the European Monitoring Centre for Drugs and Drug Addiction (EMCDDA).</t>
  </si>
  <si>
    <t>(a) up to 2010 - as 'F11 - mental and behavioural disorders due to use of opioids'.</t>
  </si>
  <si>
    <t>(b) from 2011 - the appropriate 'poisoning' category, such as 'X42 - accidental poisoning by and exposure to narcotics and psychodysleptics (hallucinogens) not elsewhere classified'.</t>
  </si>
  <si>
    <t xml:space="preserve">5) For example; diazepam and temazepam. </t>
  </si>
  <si>
    <r>
      <t xml:space="preserve">(i) </t>
    </r>
    <r>
      <rPr>
        <sz val="10"/>
        <color rgb="FF000000"/>
        <rFont val="Arial"/>
        <family val="2"/>
      </rPr>
      <t>(continued)</t>
    </r>
    <r>
      <rPr>
        <b/>
        <sz val="10"/>
        <color rgb="FF000000"/>
        <rFont val="Arial"/>
        <family val="2"/>
      </rPr>
      <t xml:space="preserve"> Deaths for which one or more NPSs were implicated in, or potentially contributed to, the death</t>
    </r>
  </si>
  <si>
    <t xml:space="preserve">Almost all the deaths which are counted in part (i) of the table are also counted in part (ii) of the table.  </t>
  </si>
  <si>
    <r>
      <rPr>
        <b/>
        <sz val="8"/>
        <rFont val="Arial"/>
        <family val="2"/>
      </rPr>
      <t>Note</t>
    </r>
    <r>
      <rPr>
        <sz val="8"/>
        <rFont val="Arial"/>
        <family val="2"/>
      </rPr>
      <t xml:space="preserve">: </t>
    </r>
  </si>
  <si>
    <t>5) An occasional figure for Scotland may differ slightly from the corresponding 5-year average in Table 8, because the latter was calculated simply by taking the average of the figures for Scotland for each of the five individual years (rather than by applying the method described in footnote 1 to the figures for Scotland).</t>
  </si>
  <si>
    <t>3) This includes deaths which are counted in the consistent series but are not counted in the standard definition.</t>
  </si>
  <si>
    <t xml:space="preserve">The figures for each area are based on the Board boundaries that apply with effect from 1 April 2014.  </t>
  </si>
  <si>
    <r>
      <rPr>
        <b/>
        <sz val="8"/>
        <rFont val="Arial"/>
        <family val="2"/>
      </rPr>
      <t xml:space="preserve">Note </t>
    </r>
    <r>
      <rPr>
        <sz val="8"/>
        <rFont val="Arial"/>
        <family val="2"/>
      </rPr>
      <t xml:space="preserve"> </t>
    </r>
  </si>
  <si>
    <t xml:space="preserve">Note  </t>
  </si>
  <si>
    <t>1) Paragraph A3 in Annex A explains why these kinds of deaths are excluded from the standard definition of 'drug-related death' figures produced by National Records of Scotland (NRS.)</t>
  </si>
  <si>
    <t>2) For example, the death was after 15 April 2010, the cause of death was certified as 'mephedrone intoxication', and no other substance was said to have been found.</t>
  </si>
  <si>
    <t xml:space="preserve">3) For example, the cause of death was certified as 'adverse effects of methadone and mephedrone'.  </t>
  </si>
  <si>
    <t>4) For example, the death occurred up to 15 April 2010, the cause of death was certified as 'mephedrone intoxication', and no other substance was said to have been found.</t>
  </si>
  <si>
    <t>5) For example, the death occurred up to 15 April 2010, and both mephedrone and an uncontrolled volatile substance were said to be implicated in, or potentially contributed, to the death.</t>
  </si>
  <si>
    <t>6) For example, the cause of death was given as 'heroin, alcohol and diazepam toxicity', and BZP and TFMPP were also present.</t>
  </si>
  <si>
    <t>7) An artificial example would be a death which occurred up to 15 April 2010, co-codamol was said to be implicated in, or potentially contributed, to the death; mephedrone was said to be present but did not contribute to the death.</t>
  </si>
  <si>
    <t>1) Broadly speaking, counting deaths on the basis of the classification of the drugs at the end of the latest year which is covered by the publication.  Refer to Annex F for the full definition.</t>
  </si>
  <si>
    <t>2) Broadly speaking, counting deaths on the basis of the classification of the drugs at the time of death.  Refer to Annex A for the full definition.</t>
  </si>
  <si>
    <t>4) Mephedrone has been a controlled substance with effect from 16 April 2010, so subsequent deaths involving it are counted in the 'standard definition' figures (and not 'extra' deaths).</t>
  </si>
  <si>
    <t>5) Phenazepam has been a controlled substance with effect from 13 June 2012, so subsequent deaths involving it are counted in the 'standard definition' figures (and not 'extra' deaths).</t>
  </si>
  <si>
    <t>6) Tramadol and zopiclone have been controlled substances with effect from 10 June 2014, so subsequent deaths involving either (or both) of them are counted in the 'standard definition' figures (and not 'extra' deaths).</t>
  </si>
  <si>
    <r>
      <t xml:space="preserve"> Drug-related deaths: standard definition </t>
    </r>
    <r>
      <rPr>
        <vertAlign val="superscript"/>
        <sz val="10"/>
        <rFont val="Arial"/>
        <family val="2"/>
      </rPr>
      <t>2</t>
    </r>
  </si>
  <si>
    <r>
      <t xml:space="preserve"> Drug-related deaths: consistent series </t>
    </r>
    <r>
      <rPr>
        <vertAlign val="superscript"/>
        <sz val="10"/>
        <rFont val="Arial"/>
        <family val="2"/>
      </rPr>
      <t>1</t>
    </r>
  </si>
  <si>
    <r>
      <t xml:space="preserve"> 'Extra' deaths counted in the consistent series</t>
    </r>
    <r>
      <rPr>
        <b/>
        <vertAlign val="superscript"/>
        <sz val="10"/>
        <rFont val="Arial"/>
        <family val="2"/>
      </rPr>
      <t xml:space="preserve"> 3</t>
    </r>
  </si>
  <si>
    <t>1) Broadly speaking, counting deaths on the basis of the classification of the drugs at the end of the latest year which is covered by the publication. Refer to Annex F for the full definition.</t>
  </si>
  <si>
    <t>2) Broadly speaking, counting deaths on the basis of the classification of the drugs at the time of death. Refer to Annex A for the full definition.</t>
  </si>
  <si>
    <r>
      <t xml:space="preserve"> 'Drug-induced' deaths</t>
    </r>
    <r>
      <rPr>
        <b/>
        <vertAlign val="superscript"/>
        <sz val="10"/>
        <color theme="1"/>
        <rFont val="Arial"/>
        <family val="2"/>
      </rPr>
      <t>1</t>
    </r>
    <r>
      <rPr>
        <b/>
        <sz val="10"/>
        <color theme="1"/>
        <rFont val="Arial"/>
        <family val="2"/>
      </rPr>
      <t xml:space="preserve"> aged 15-64</t>
    </r>
  </si>
  <si>
    <t>2013-2017</t>
  </si>
  <si>
    <t xml:space="preserve">1) More than one drug may be reported per death. These are mentions of each drug, and should not be added to give total deaths.  </t>
  </si>
  <si>
    <t>Part (i) counts only drugs which, the pathologist believed, were implicated in, or potentially contributed to, the cause of death.</t>
  </si>
  <si>
    <t>Part (ii) counts all the drugs which the pathologist found to be present in the body, including those which the pathologist did not consider to have had any direct contribution to the death.</t>
  </si>
  <si>
    <t>(a) both cocaine and alcohol were implicated would be counted twice: once under 'cocaine' and once under 'alcohol';</t>
  </si>
  <si>
    <t>(b) both cocaine and alcohol were implicated, and methadone was found to be present in the body but was not considered to have had any direct contribution to the death, would not be counted at all in the upper part of the table.</t>
  </si>
  <si>
    <t>(a) both cocaine and alcohol were implicated would be counted twice: once under 'cocaine' and once under 'alcohol'.</t>
  </si>
  <si>
    <t>(b) both cocaine and alcohol were implicated, and methadone was found to be present in the body but was not considered to have had any direct contribution to the death, would also be counted under 'cocaine' and 'alcohol' (but it would not be counted under 'methadone').</t>
  </si>
  <si>
    <t>(c) cocaine, methadone and alcohol were all implicated would not be counted at all in this table.</t>
  </si>
  <si>
    <t>As a result, an occasional figure in part (i) of the table may be larger than the corresponding figure in part (ii) of the table.</t>
  </si>
  <si>
    <t xml:space="preserve">2) With effect from the "... in 2016" edition of this publication, the alphabetical order of the councils changed due to the adoption of the preferred forms of reference for the Edinburgh and Western Isles areas. Previous versions of this table used the forms 'Edinburgh, City of' and 'Eilean Siar'.       
</t>
  </si>
  <si>
    <t xml:space="preserve">1) With effect from the "... in 2016" edition of this publication, the alphabetical order of the councils changed due to the adoption of the preferred forms of reference for the Edinburgh and Western Isles areas. Previous versions of this table used the forms 'Edinburgh, City of' and 'Eilean Siar'.       
</t>
  </si>
  <si>
    <t xml:space="preserve">6) With effect from the "... in 2016" edition of this publication, the alphabetical order of the councils changed due to the adoption of the preferred forms of reference for the Edinburgh and Western Isles areas. Previous versions of this table used the forms 'Edinburgh, City of' and 'Eilean Siar'.        
</t>
  </si>
  <si>
    <t xml:space="preserve">3) With effect from the "... in 2016" edition of this publication, the alphabetical order of the councils changed due to the adoption of the preferred forms of reference for the Edinburgh and Western Isles areas. Previous versions of this table used the forms 'Edinburgh, City of' and 'Eilean Siar'.       
</t>
  </si>
  <si>
    <t xml:space="preserve">6) With effect from the "... in 2016" edition of this publication, the alphabetical order of the councils changed due to the adoption of the preferred forms of reference for the Edinburgh and Western Isles areas. Previous versions of this table used the forms 'Edinburgh, City of' and 'Eilean Siar'.       
</t>
  </si>
  <si>
    <t>6) More information can be found in paragraph B13 of Annex B about the statistics that the ICDP produced. A few deaths per year may be counted both in the 'ICDP' figures and in the standard drug-related death statistics produced by NRS.</t>
  </si>
  <si>
    <r>
      <t xml:space="preserve">'Extra' deaths counted in the consistent series </t>
    </r>
    <r>
      <rPr>
        <b/>
        <vertAlign val="superscript"/>
        <sz val="10"/>
        <rFont val="Arial"/>
        <family val="2"/>
      </rPr>
      <t>3</t>
    </r>
  </si>
  <si>
    <t>1) For 2001, 2003 and 2006, there are differences of one or two between the overall total for the year and the sum of the figures for the individual age-groups. This is due to the use of a new database - further information can be found at the end of Annex A.</t>
  </si>
  <si>
    <t>Briefly, 'drug abuse' deaths from 'acute intoxication' were previously counted under 'mental and behavioural disorders due to psychoactive substance use' (unless they were known to be due to intentional self-harm or assault). They are now counted under the appropriate 'poisoning' category.</t>
  </si>
  <si>
    <t>For example, if the cause of death of a known drug abuser was given as 'adverse effects of heroin' (and it was not intentional self-harm or assault), the underlying cause of death would be coded as follows:</t>
  </si>
  <si>
    <t>(a) up to 2010 - as 'F11 - mental and behavioural disorders due to use of opioids'</t>
  </si>
  <si>
    <t>(b) from 2011 - the appropriate 'poisoning' category, such as 'X42 - accidental poisoning by and exposure to narcotics and psychodysleptics (hallucinogens) not elsewhere classified'</t>
  </si>
  <si>
    <t>1) More than one drug may be reported per death. These are mentions of each drug, and should not be added to give total deaths. Up to 2007, some pathologists reported only those drugs which they thought caused, or contributed to, the death. With effect from 2008, pathologists report separately (a) drugs which were implicated in, or which potentially contributed to, the cause of death and (b) other drugs which were present but which were not considered to have had any direct contribution to the death.</t>
  </si>
  <si>
    <t xml:space="preserve">2) In 2016, the figures for some of the years from 2000 to 2014 were revised slightly from those that were published in 'Drug-related Deaths in Scotland in 2014'. </t>
  </si>
  <si>
    <t>7) More information can be found in paragraph B14 of Annex B.  Again, some deaths are counted both in these figures and in the standard drug-related death statistics.</t>
  </si>
  <si>
    <t>3) These are deaths which are counted in the consistent series but are not counted in the standard definition.</t>
  </si>
  <si>
    <r>
      <t xml:space="preserve">Extra' deaths counted in consistent series </t>
    </r>
    <r>
      <rPr>
        <b/>
        <vertAlign val="superscript"/>
        <sz val="10"/>
        <rFont val="Arial"/>
        <family val="2"/>
      </rPr>
      <t>3</t>
    </r>
  </si>
  <si>
    <t>Cocaine, Etizolam, Alcohol</t>
  </si>
  <si>
    <t>Heroin, Methadone, Etizolam, Cocaine</t>
  </si>
  <si>
    <t>Amitriptyline, Mirtazapine</t>
  </si>
  <si>
    <t>Paracetamol, Alcohol</t>
  </si>
  <si>
    <t>Fluoxetine, Alcohol</t>
  </si>
  <si>
    <t>Mirtazapine, Pregabalin</t>
  </si>
  <si>
    <t>Methadone, Etizolam, Pregabalin, Cocaine</t>
  </si>
  <si>
    <t>Gabapentin and/or Pregabalin</t>
  </si>
  <si>
    <r>
      <t xml:space="preserve">Problem drug users (aged 15-64) in 2015/16 </t>
    </r>
    <r>
      <rPr>
        <b/>
        <u/>
        <vertAlign val="superscript"/>
        <sz val="10"/>
        <rFont val="Arial"/>
        <family val="2"/>
      </rPr>
      <t>1</t>
    </r>
  </si>
  <si>
    <t>Annual average drug-deaths: 2013-2017</t>
  </si>
  <si>
    <r>
      <t xml:space="preserve">per 1,000 problem drug users in 2015/16 </t>
    </r>
    <r>
      <rPr>
        <b/>
        <u/>
        <vertAlign val="superscript"/>
        <sz val="10"/>
        <rFont val="Arial"/>
        <family val="2"/>
      </rPr>
      <t>4</t>
    </r>
  </si>
  <si>
    <r>
      <t xml:space="preserve">Problem drug users </t>
    </r>
    <r>
      <rPr>
        <u/>
        <sz val="10"/>
        <rFont val="Arial"/>
        <family val="2"/>
      </rPr>
      <t>(aged 15-64)</t>
    </r>
    <r>
      <rPr>
        <b/>
        <u/>
        <sz val="10"/>
        <rFont val="Arial"/>
        <family val="2"/>
      </rPr>
      <t xml:space="preserve"> in 2015/16 </t>
    </r>
    <r>
      <rPr>
        <b/>
        <u/>
        <vertAlign val="superscript"/>
        <sz val="10"/>
        <rFont val="Arial"/>
        <family val="2"/>
      </rPr>
      <t>1</t>
    </r>
  </si>
  <si>
    <t>2) This is within the Drug Strategy 'baseline' definition, as implemented by National Records of Scotland</t>
  </si>
  <si>
    <t>* apart, perhaps, from alcohol. For example, a death for which mephedrone and alcohol were the only substances that were implicated in the death would be counted under 'NPS the only substance(s) implicated in the death'.                                                                                                                                                                                                                                                        ** apart, perhaps, from alcohol.</t>
  </si>
  <si>
    <t>Gabapentin or Pregabalin</t>
  </si>
  <si>
    <r>
      <t xml:space="preserve">"Prescribable" benzodiazepines </t>
    </r>
    <r>
      <rPr>
        <vertAlign val="superscript"/>
        <sz val="10"/>
        <rFont val="Arial"/>
        <family val="2"/>
      </rPr>
      <t>6</t>
    </r>
  </si>
  <si>
    <r>
      <t xml:space="preserve">"Street" benzodiazepines </t>
    </r>
    <r>
      <rPr>
        <vertAlign val="superscript"/>
        <sz val="10"/>
        <rFont val="Arial"/>
        <family val="2"/>
      </rPr>
      <t>6</t>
    </r>
  </si>
  <si>
    <r>
      <t xml:space="preserve">Codeine or a compound thereof </t>
    </r>
    <r>
      <rPr>
        <vertAlign val="superscript"/>
        <sz val="10"/>
        <rFont val="Arial"/>
        <family val="2"/>
      </rPr>
      <t>7</t>
    </r>
  </si>
  <si>
    <t>7) For example; co-codamol.</t>
  </si>
  <si>
    <t>11) This is one or more of heroin/diamorphine, morphine, methadone and buprenorphine.</t>
  </si>
  <si>
    <t>12) Any opiate or opioid, including (e.g.) co-codamol, codeine, dihydrocodeine, heroin, methadone, morphine, oxycodone and tramadol.</t>
  </si>
  <si>
    <r>
      <t xml:space="preserve">Heroin/diamorphine or Morphine </t>
    </r>
    <r>
      <rPr>
        <vertAlign val="superscript"/>
        <sz val="10"/>
        <rFont val="Arial"/>
        <family val="2"/>
      </rPr>
      <t>10</t>
    </r>
  </si>
  <si>
    <r>
      <t xml:space="preserve">Opiate or opioid </t>
    </r>
    <r>
      <rPr>
        <vertAlign val="superscript"/>
        <sz val="10"/>
        <rFont val="Arial"/>
        <family val="2"/>
      </rPr>
      <t>12</t>
    </r>
  </si>
  <si>
    <r>
      <t xml:space="preserve">Paracetamol or a compound </t>
    </r>
    <r>
      <rPr>
        <vertAlign val="superscript"/>
        <sz val="10"/>
        <rFont val="Arial"/>
        <family val="2"/>
      </rPr>
      <t>13</t>
    </r>
  </si>
  <si>
    <t>Buprenorphine, Etizolam</t>
  </si>
  <si>
    <t>Heroin, Buprenorphine, Etizolam</t>
  </si>
  <si>
    <t>Codeine, Alcohol</t>
  </si>
  <si>
    <t>Heroin, Etizolam, Gabapentin</t>
  </si>
  <si>
    <t>Etizolam, Methadone, Pregabalin</t>
  </si>
  <si>
    <t>Etizolam, Pregabalin, Methadone</t>
  </si>
  <si>
    <t>Morphine, Etizolam, Methadone</t>
  </si>
  <si>
    <t>Buprenorphine, Etizolam, Cocaine</t>
  </si>
  <si>
    <t>Cocaine, Alcohol</t>
  </si>
  <si>
    <t>Methadone, Etizolam, Pregabalin, Gabapentin</t>
  </si>
  <si>
    <t>Pregabalin, Alcohol</t>
  </si>
  <si>
    <t>Morphine, Etizolam, Alcohol</t>
  </si>
  <si>
    <t>Etizolam, Methadone, Cocaine</t>
  </si>
  <si>
    <t>Etizolam, Cocaine, Alcohol</t>
  </si>
  <si>
    <t>Cocaine, Etizolam</t>
  </si>
  <si>
    <t>Methadone, Etizolam, Dihydrocodeine</t>
  </si>
  <si>
    <t>Etizolam, Buprenorphine</t>
  </si>
  <si>
    <t>Quetiapine</t>
  </si>
  <si>
    <t>Etizolam, Diazepam, Alcohol</t>
  </si>
  <si>
    <t>4) These death rates are broad indications only, as (e.g.) the estimated numbers of problem drug users may be subject to wide confidence intervals.  The rates for 'All', 'Males' and 'Females' may be slightly over-estimated, because their numerators are the numbers of deaths of all ages (including the small proportions aged 0-14 and 65+) whereas their denominators are the estimated numbers of problem drug users aged 15-64.</t>
  </si>
  <si>
    <t>13) For example; co-codamol or co-proxamol, or mention of dextropropoxyphene or propoxyphene (even if there is no mention of paracetamol or a compound) analgesic).</t>
  </si>
  <si>
    <t>4) These death rates are broad indications only, as (e.g.) the estimated numbers of problem drug users may be subject to wide confidence intervals.  The rates may also tend to be slightly over-estimated, because their numerators are the numbers of deaths of all ages (including the small proportions aged 0-14 and 65+) whereas their denominators are the estimated numbers of problem drug users aged 15-64.</t>
  </si>
  <si>
    <t>3) This is any kind of drug other than an opiate or opioid, a benzodiazepine, gabapentin, pregabalin, cocaine, an ecstasy-type drug or an amphetamine.</t>
  </si>
  <si>
    <t>Greater Glasgow and Clyde</t>
  </si>
  <si>
    <t>back to contents</t>
  </si>
  <si>
    <t>3) The distinction between "prescribable" and "street" benzodiazepines is as specified by the Information Services Division (ISD) of NHS National Services Scotland (which is now part of Public Health Scotland) - see Annex H.</t>
  </si>
  <si>
    <t xml:space="preserve">1) Estimates of problem drug users aged 15 to 64, as published by the Information Services Division (ISD) of NHS National Services Scotland (now part of Public Health Scotland).  When this edition of the publication was produced, the latest estimates available were those for 2015/16 that were published by ISD on 5 March 2019. </t>
  </si>
  <si>
    <t>3) The distinction between "prescribable" and "street" benzodiazepines is as specified by the Information Services Division (ISD) of NHS National Services Scotland (now part of Public Health Scotland) - see Annex H.</t>
  </si>
  <si>
    <t xml:space="preserve">1) Estimates of problem drug users aged 15 to 64, as published by the Information Services Division (ISD) of NHS National Services Scotland (now part of Public Health Scotland).  These estimates for 2015/16 were the latest estimates available when this publication was produced. Some of the estimates are subject to potentially large percentage margins of error, as indicated by the 95% Confidence Intervals. </t>
  </si>
  <si>
    <r>
      <t xml:space="preserve">Diclazepam or a metabolite thereof </t>
    </r>
    <r>
      <rPr>
        <vertAlign val="superscript"/>
        <sz val="10"/>
        <rFont val="Arial"/>
        <family val="2"/>
      </rPr>
      <t>8</t>
    </r>
  </si>
  <si>
    <r>
      <t xml:space="preserve">Dihydrocodeine or a compound thereof </t>
    </r>
    <r>
      <rPr>
        <vertAlign val="superscript"/>
        <sz val="10"/>
        <rFont val="Arial"/>
        <family val="2"/>
      </rPr>
      <t>9</t>
    </r>
  </si>
  <si>
    <t>8) Diclazepam or one of its metabolites (lorazepam, delorazepam or lormetazepam), apart from cases where lorazepam but none of the other three was found in the body</t>
  </si>
  <si>
    <t>9) For example; co-dydramol.</t>
  </si>
  <si>
    <t>Fentanyl</t>
  </si>
  <si>
    <t>Flualprazolam</t>
  </si>
  <si>
    <t>Venlafaxine</t>
  </si>
  <si>
    <t xml:space="preserve">Ecstasy-type (usually MDMA) </t>
  </si>
  <si>
    <r>
      <t>Etizolam</t>
    </r>
    <r>
      <rPr>
        <vertAlign val="superscript"/>
        <sz val="10"/>
        <rFont val="Arial"/>
        <family val="2"/>
      </rPr>
      <t>7</t>
    </r>
    <r>
      <rPr>
        <sz val="10"/>
        <rFont val="Arial"/>
        <family val="2"/>
      </rPr>
      <t xml:space="preserve"> present</t>
    </r>
  </si>
  <si>
    <r>
      <t xml:space="preserve">Gabapentin present </t>
    </r>
    <r>
      <rPr>
        <vertAlign val="superscript"/>
        <sz val="10"/>
        <rFont val="Arial"/>
        <family val="2"/>
      </rPr>
      <t>8</t>
    </r>
  </si>
  <si>
    <r>
      <t xml:space="preserve">Pregabalin present </t>
    </r>
    <r>
      <rPr>
        <vertAlign val="superscript"/>
        <sz val="10"/>
        <rFont val="Arial"/>
        <family val="2"/>
      </rPr>
      <t>8</t>
    </r>
  </si>
  <si>
    <r>
      <t xml:space="preserve">None of the above, but one or more other substances which are now controlled were present </t>
    </r>
    <r>
      <rPr>
        <vertAlign val="superscript"/>
        <sz val="10"/>
        <rFont val="Arial"/>
        <family val="2"/>
      </rPr>
      <t>9</t>
    </r>
  </si>
  <si>
    <t>9) For example one or more of APB, API and BZP were present.</t>
  </si>
  <si>
    <t>8) Gabapentin and pregabalin have been controlled substances with effect from 1 April 2019, so subsequent deaths involving either (or both) of them are counted in the 'standard definition' figures (and not 'extra' deaths).</t>
  </si>
  <si>
    <t>7) Etizolam has been a controlled substances with effect from 31 May 2017, so subsequent deaths involving it are counted in the 'standard definition' figures (and not 'extra' deaths).</t>
  </si>
  <si>
    <t xml:space="preserve"> </t>
  </si>
  <si>
    <t>Unspecified drug</t>
  </si>
  <si>
    <t>Cannabis and cannabinoids (incl. synthetic ones)</t>
  </si>
  <si>
    <t>National Records of Scotland has estimated what the figures for the year would have been, had the data been coded using the old rules.</t>
  </si>
  <si>
    <t>6) The distinction between "prescribable" and "street" benzodiazepines is as specified by the Information Services Division (ISD) of NHS National Services Scotland, which is now part of Public Health Scotland - see Annex H.</t>
  </si>
  <si>
    <t>Table EMCDDA: 'Drug-induced' deaths aged 15-64: reported number and rate per million population, latest available year's figures</t>
  </si>
  <si>
    <t>'Drug-induced' deaths aged 15-64: reported number and rate per million, latest available year's figures</t>
  </si>
  <si>
    <t>Cocaine, Methadone, Etizolam, Gabapentin</t>
  </si>
  <si>
    <t>Cocaine, Etizolam, Methadone</t>
  </si>
  <si>
    <t>Morphine</t>
  </si>
  <si>
    <t>Lignocaine</t>
  </si>
  <si>
    <t>Heroin, Buprenorphine, Etizolam, Pregabalin</t>
  </si>
  <si>
    <t>Promethazine, Alcohol</t>
  </si>
  <si>
    <t>Valproic acid</t>
  </si>
  <si>
    <t>Morphine, Etizolam, Methadone, Cocaine</t>
  </si>
  <si>
    <t>Mirtazapine, Paracetamol, Alcohol</t>
  </si>
  <si>
    <t>Methadone, Morphine, Etizolam, Pregabalin</t>
  </si>
  <si>
    <t>Cocaine, Methadone, Etizolam, Pregabalin</t>
  </si>
  <si>
    <t>Paracetamol, Mirtazapine</t>
  </si>
  <si>
    <t>Heroin, Etizolam, Gabapentin, Cocaine</t>
  </si>
  <si>
    <t>Methadone, Morphine, Etizolam, Cocaine</t>
  </si>
  <si>
    <t>Methadone, Pregabalin, Etizolam, Cocaine</t>
  </si>
  <si>
    <t>Cyclizine</t>
  </si>
  <si>
    <t>Cocaine, Buprenorphine, Etizolam</t>
  </si>
  <si>
    <t>Diazepam, Etizolam</t>
  </si>
  <si>
    <t>4) These figures for Scotland are for the same year as the "UK" figures in the EMCDDA's table</t>
  </si>
  <si>
    <t>Table HB6</t>
  </si>
  <si>
    <t>Table 10</t>
  </si>
  <si>
    <t>Table C6</t>
  </si>
  <si>
    <t>Opiates and opioids</t>
  </si>
  <si>
    <t>Heroin / morphine</t>
  </si>
  <si>
    <t>Any benzodiazepine</t>
  </si>
  <si>
    <t>Gabapentin and/or pregabalin</t>
  </si>
  <si>
    <t>Ecstasy-type drugs</t>
  </si>
  <si>
    <t>SIMD Quintile 1 (most deprived)</t>
  </si>
  <si>
    <t>SIMD Quintile 2</t>
  </si>
  <si>
    <t>SIMD Quintile 3</t>
  </si>
  <si>
    <t>SIMD Quintile 4</t>
  </si>
  <si>
    <t>SIMD Quintile 5 (least deprived)</t>
  </si>
  <si>
    <t>rate</t>
  </si>
  <si>
    <t>lower 95% CI</t>
  </si>
  <si>
    <t>upper 95% CI</t>
  </si>
  <si>
    <t>2010 to 2013 use SIMD12 and 2014 to 2016 use SIMD16 and 2017 onwards use SIMD20.</t>
  </si>
  <si>
    <t>2) Age-standardised death rates calculated using the European Standard Population - see this part of the NRS website:</t>
  </si>
  <si>
    <t>Age-standardised Death Rates Calculated Using the European Standard Population | National Records of Scotland (nrscotland.gov.uk)</t>
  </si>
  <si>
    <t xml:space="preserve">1) Scottish Index of Multiple Deprivation (SIMD) quintiles are assigned according to the version of SIMD most relevant to the year in question.  Years 2001 to 2003 use SIMD04, 2004 to 2006 use SIMD06, 2007 to 2009 use SIMD09, </t>
  </si>
  <si>
    <r>
      <t>age-standardised death rates (per 100,000 population)</t>
    </r>
    <r>
      <rPr>
        <b/>
        <vertAlign val="superscript"/>
        <sz val="10"/>
        <rFont val="Arial"/>
        <family val="2"/>
      </rPr>
      <t xml:space="preserve"> 1</t>
    </r>
  </si>
  <si>
    <t xml:space="preserve">2) The statistics for each area are based on the boundaries that apply with effect from 1 April 2014. Earlier years' figures show what the numbers would have been had the new boundaries applied in those years. </t>
  </si>
  <si>
    <t xml:space="preserve">All drug poisoning deaths </t>
  </si>
  <si>
    <t xml:space="preserve">All drug poisoning deaths (on the basis of the ONS 'wide' definition) </t>
  </si>
  <si>
    <r>
      <t>Table NPS3</t>
    </r>
    <r>
      <rPr>
        <sz val="10"/>
        <rFont val="Arial"/>
        <family val="2"/>
      </rPr>
      <t xml:space="preserve"> (continued)</t>
    </r>
    <r>
      <rPr>
        <b/>
        <sz val="10"/>
        <rFont val="Arial"/>
        <family val="2"/>
      </rPr>
      <t>: Drug poisoning deaths on the basis of the Office for National Statistics (ONS) 'wide' definition which involved New Psychoactive Substances (NPSs)</t>
    </r>
    <r>
      <rPr>
        <b/>
        <vertAlign val="superscript"/>
        <sz val="10"/>
        <rFont val="Arial"/>
        <family val="2"/>
      </rPr>
      <t>1</t>
    </r>
    <r>
      <rPr>
        <b/>
        <sz val="10"/>
        <rFont val="Arial"/>
        <family val="2"/>
      </rPr>
      <t xml:space="preserve"> and were registered in 2020</t>
    </r>
  </si>
  <si>
    <t>These figures were calculated using the annual average number of drug-deaths for 2013-2017 and the estimated numbers of problem drug users for 2015/16. The 'error bars' in chart 5 indicate the likely ranges of values.</t>
  </si>
  <si>
    <t>2000 - 2004</t>
  </si>
  <si>
    <t>2001 - 2005</t>
  </si>
  <si>
    <t>2002 - 2006</t>
  </si>
  <si>
    <t>2003 - 2007</t>
  </si>
  <si>
    <t>2004 - 2008</t>
  </si>
  <si>
    <t>2005 - 2009</t>
  </si>
  <si>
    <t>2006 - 2010</t>
  </si>
  <si>
    <t>2007 - 2011</t>
  </si>
  <si>
    <t>2008 - 2012</t>
  </si>
  <si>
    <t>2009 - 2013</t>
  </si>
  <si>
    <t>2010 - 2014</t>
  </si>
  <si>
    <t>2011 - 2015</t>
  </si>
  <si>
    <t>2012 - 2016</t>
  </si>
  <si>
    <t>2013 - 2017</t>
  </si>
  <si>
    <t>2014 - 2018</t>
  </si>
  <si>
    <t>2015 - 2019</t>
  </si>
  <si>
    <t>2016 -2020</t>
  </si>
  <si>
    <t>lower confidence interval</t>
  </si>
  <si>
    <t>upper confidence interval</t>
  </si>
  <si>
    <t>deaths</t>
  </si>
  <si>
    <t>NHS Board Area</t>
  </si>
  <si>
    <t>error bar length</t>
  </si>
  <si>
    <t>confidence intervals</t>
  </si>
  <si>
    <t>lower</t>
  </si>
  <si>
    <t>upper</t>
  </si>
  <si>
    <t xml:space="preserve">http://www.emcdda.europa.eu/edr2021    </t>
  </si>
  <si>
    <t>Most countries' figures are for 2019, but some are for 2018 or earlier years.</t>
  </si>
  <si>
    <t>6) These figures for Scotland are for the same year as the figures for most of the other countries that are shown in the EMCDDA's table</t>
  </si>
  <si>
    <t>7) These figures for Scotland are for the most recent year, and so are more up-to-date than the figures for all the other countries that are shown in the EMCDDA's table</t>
  </si>
  <si>
    <t>5) These figures for Scotland are for the same year as the figures for a few of the other countries that are shown in the EMCDDA's table</t>
  </si>
  <si>
    <r>
      <t xml:space="preserve">European Union  </t>
    </r>
    <r>
      <rPr>
        <vertAlign val="superscript"/>
        <sz val="10"/>
        <color theme="1"/>
        <rFont val="Arial"/>
        <family val="2"/>
      </rPr>
      <t>2</t>
    </r>
  </si>
  <si>
    <r>
      <t xml:space="preserve">EU </t>
    </r>
    <r>
      <rPr>
        <vertAlign val="superscript"/>
        <sz val="10"/>
        <color theme="1"/>
        <rFont val="Arial"/>
        <family val="2"/>
      </rPr>
      <t>2</t>
    </r>
    <r>
      <rPr>
        <sz val="10"/>
        <color theme="1"/>
        <rFont val="Arial"/>
        <family val="2"/>
      </rPr>
      <t>, Turkey and Norway</t>
    </r>
  </si>
  <si>
    <t>Due to methodological differences and potential under-reporting in some countries, comparisons between countries may not be valid</t>
  </si>
  <si>
    <t>Page 41 of the EMCDDA's "2021" report (which has several charts showing the numbers of drug-induced deaths) includes the following statement:</t>
  </si>
  <si>
    <t>and the following wording appears at the foot of Table A6:</t>
  </si>
  <si>
    <t>Overdose data must be interpreted with caution.  Methodological differences should be considered when comparing between countries.</t>
  </si>
  <si>
    <t>1) More information can be found in paragraph D3 of Annex D.</t>
  </si>
  <si>
    <t>2) The table shows a combined figure for 'heroin/morphine' because it is believed that, in the overwhelming majority of cases where morphine has been identified in post-mortem toxicological tests, its presence is the result of heroin use.</t>
  </si>
  <si>
    <t>10) The table shows a combined figure for 'heroin/morphine' because it is believed that, in the overwhelming majority of cases where morphine has been identified in post-mortem toxicological tests, its presence is the result of heroin use.</t>
  </si>
  <si>
    <t>There may be other differences between years and/or areas in the way in which the information was produced - more information can be found in Annex C.</t>
  </si>
  <si>
    <t>1) The coding rules were changed with effect from the start of 2011, as explained in Annex C (paragraphs C7 to C9).</t>
  </si>
  <si>
    <t xml:space="preserve">1) More than one drug may be reported per death. These are mentions of each drug, and should not be added to give total deaths. Up to 2007, some pathologists reported only those drugs which they thought caused, or contributed to, the death. With effect from 2008, pathologists report separately (a) drugs which were implicated in, or which potentially contributed to, the cause of death and (b) other drugs which were present but which were not considered to have had any direct contribution to the death. The figures in this table are on the first basis - i.e. basis (a) - which has been the normal basis for figures for individual drugs with effect from 'Drug-related Deaths in Scotland in 2009'. There may be other differences between years and/or areas in the way in which the information was produced - more information can be found in Annex C.                                                                                                                                                                         </t>
  </si>
  <si>
    <t xml:space="preserve">2) The figures for some of the 'controlled' drugs may be slightly larger than those given in earlier tables.  This is because a small proportion of the deaths which involved controlled drugs were excluded from the figures which appear in the earlier tables, for reasons such as those given in paragraph A3 of Annex A. </t>
  </si>
  <si>
    <t>Drug-deaths in Scotland - different definitions</t>
  </si>
  <si>
    <t>Drug-death rates (per million population) in Scotland - different definitions</t>
  </si>
  <si>
    <t>'European Drug Report' figures</t>
  </si>
  <si>
    <t>2) The 'European Drug Report' figures were taken from Table A6 on page 52 of the EMCDDA's ‘European Drug Report 2021’ (NB: the "EU" totals EXCLUDE any countries for which figures were unavailable).  The report was published on 9 June 2021 and is available via this link:</t>
  </si>
  <si>
    <t>ID</t>
  </si>
  <si>
    <t>Change</t>
  </si>
  <si>
    <t>ID2</t>
  </si>
  <si>
    <t>2000-2004</t>
  </si>
  <si>
    <t>SIMD Decile 1 (most deprived)</t>
  </si>
  <si>
    <t>SIMD Decile 2</t>
  </si>
  <si>
    <t>SIMD Decile 3</t>
  </si>
  <si>
    <t>SIMD Decile 4</t>
  </si>
  <si>
    <t xml:space="preserve">1) Scottish Index of Multiple Deprivation (SIMD) Deciles are assigned according to the version of SIMD most relevant to the year in question.  Years 2001 to 2003 use SIMD04, 2004 to 2006 use SIMD06, 2007 to 2009 use SIMD09, </t>
  </si>
  <si>
    <t>SIMD Decile 5</t>
  </si>
  <si>
    <t>SIMD Decile 6</t>
  </si>
  <si>
    <t>SIMD Decile 7</t>
  </si>
  <si>
    <t>SIMD Decile 8</t>
  </si>
  <si>
    <t>SIMD Decile 9</t>
  </si>
  <si>
    <t>SIMD Decile 10 (least deprived)</t>
  </si>
  <si>
    <t>This workbook contains the tables and charts which were used to produce the publication.</t>
  </si>
  <si>
    <t>Table 11</t>
  </si>
  <si>
    <t>Flubromazolam</t>
  </si>
  <si>
    <t>Hydrocodone</t>
  </si>
  <si>
    <t>Figure X1</t>
  </si>
  <si>
    <t>Figure X2</t>
  </si>
  <si>
    <r>
      <t>Included in this report's statistics of drug-related deaths</t>
    </r>
    <r>
      <rPr>
        <vertAlign val="superscript"/>
        <sz val="10"/>
        <color indexed="8"/>
        <rFont val="Arial"/>
        <family val="2"/>
      </rPr>
      <t>2</t>
    </r>
  </si>
  <si>
    <t>(i) included in this report's statistics of drug-related deaths</t>
  </si>
  <si>
    <r>
      <t xml:space="preserve">(ii) </t>
    </r>
    <r>
      <rPr>
        <u/>
        <sz val="10"/>
        <rFont val="Arial"/>
        <family val="2"/>
      </rPr>
      <t>NOT</t>
    </r>
    <r>
      <rPr>
        <sz val="10"/>
        <rFont val="Arial"/>
        <family val="2"/>
      </rPr>
      <t xml:space="preserve"> included in those statistics</t>
    </r>
  </si>
  <si>
    <t>NOT included in those statistics</t>
  </si>
  <si>
    <t>Figure 8</t>
  </si>
  <si>
    <t>Figure 9</t>
  </si>
  <si>
    <r>
      <t xml:space="preserve">I.     </t>
    </r>
    <r>
      <rPr>
        <b/>
        <u/>
        <sz val="10"/>
        <rFont val="Arial"/>
        <family val="2"/>
      </rPr>
      <t>Charts that appear in the publication</t>
    </r>
    <r>
      <rPr>
        <u/>
        <sz val="10"/>
        <rFont val="Arial"/>
        <family val="2"/>
      </rPr>
      <t xml:space="preserve">   (NB: the links go to the sheets which contain the data which were used in the chart)</t>
    </r>
  </si>
  <si>
    <t>Figure 4</t>
  </si>
  <si>
    <t>Average age</t>
  </si>
  <si>
    <t>Methadone, Pregabalin, Etizolam, Diazepam</t>
  </si>
  <si>
    <t>Cocaine, Etizolam, Diazepam, Alcohol</t>
  </si>
  <si>
    <t>Morphine, Heroin, Etizolam, Alcohol</t>
  </si>
  <si>
    <t>Etizolam, Diazepam, Methadone, Pregabalin</t>
  </si>
  <si>
    <t>Etizolam, Gabapentin, Tramadol</t>
  </si>
  <si>
    <t>Methadone, Codeine, Etizolam, Cocaine</t>
  </si>
  <si>
    <t>Cocaine, Mirtazapine</t>
  </si>
  <si>
    <t>Methadone, Heroin, Etizolam, Pregabalin</t>
  </si>
  <si>
    <t>Diazepam, Dihydrocodeine</t>
  </si>
  <si>
    <t>Heroin, Methadone, Etizolam, Diazepam, Pregabalin</t>
  </si>
  <si>
    <t>Morphine, Codeine, Etizolam</t>
  </si>
  <si>
    <t>Nitrazepam</t>
  </si>
  <si>
    <t>Etizolam, Dihydrocodeine, Pregabalin</t>
  </si>
  <si>
    <t>Methadone, etizolam, pregabalin</t>
  </si>
  <si>
    <t>Methadone, Flubromazolam</t>
  </si>
  <si>
    <t>Etizolam, Pregabalin</t>
  </si>
  <si>
    <t>Methadone, Etizolam, Cocaine, Alcohol</t>
  </si>
  <si>
    <t>Cocaine, Amitriptyline</t>
  </si>
  <si>
    <t>Paracetamol, Sertraline</t>
  </si>
  <si>
    <t>Buprenorphine, Etizolam, Pregabalin</t>
  </si>
  <si>
    <t>Buprenorphine, Etizolam, Alcohol</t>
  </si>
  <si>
    <t>Diazepam, Tramadol</t>
  </si>
  <si>
    <t>Paracetamol, Codeine</t>
  </si>
  <si>
    <t>Methadone, etizolam, gabapentin</t>
  </si>
  <si>
    <t>Methadone, Flubromazolam, Etizolam, Cocaine</t>
  </si>
  <si>
    <t>Heroin, methadone, etizolam, cocaine</t>
  </si>
  <si>
    <t>Codeine</t>
  </si>
  <si>
    <t>Citalopram, Alcohol</t>
  </si>
  <si>
    <t>Trazodone</t>
  </si>
  <si>
    <t>Co-codamol, Etizolam</t>
  </si>
  <si>
    <t>Methadone, Phenazepam, Etizolam</t>
  </si>
  <si>
    <t>Gabapentin, Mirtazapine</t>
  </si>
  <si>
    <t>Lamotrigine, Diazepam</t>
  </si>
  <si>
    <t>Morphine, Mirtazapine</t>
  </si>
  <si>
    <t>Buprenorphine, Etizolam, Cocaine, Alcohol</t>
  </si>
  <si>
    <t>Etizolam, Cocaine, Methadone</t>
  </si>
  <si>
    <t>Heroin, etizolam, cocaine</t>
  </si>
  <si>
    <t>Gabapentin, Cocaine</t>
  </si>
  <si>
    <t>Heroin, Etizolam, Gabapentin, Methadone</t>
  </si>
  <si>
    <t>Procyclidine, Alcohol</t>
  </si>
  <si>
    <t>Pregabalin, Mirtazapine, Diazepam</t>
  </si>
  <si>
    <t>Heroin, methadone, etizolam, pregabalin</t>
  </si>
  <si>
    <t>Pregabalin, Venlafaxine</t>
  </si>
  <si>
    <t>Lamotrigine, Mirtazapine</t>
  </si>
  <si>
    <t>Cocaine, Etizolam, Pregabalin</t>
  </si>
  <si>
    <t>Morphine, Codeine</t>
  </si>
  <si>
    <t>Heroin, Flubromazolam</t>
  </si>
  <si>
    <t>Methadone, pregabalin, etizolam</t>
  </si>
  <si>
    <r>
      <t>Included in this report's statistics of drug-related deaths</t>
    </r>
    <r>
      <rPr>
        <b/>
        <vertAlign val="superscript"/>
        <sz val="10"/>
        <color indexed="8"/>
        <rFont val="Arial"/>
        <family val="2"/>
      </rPr>
      <t>2</t>
    </r>
  </si>
  <si>
    <t>Etizolam, Cocaine</t>
  </si>
  <si>
    <t>Heroin, Methadone</t>
  </si>
  <si>
    <t>MDMA</t>
  </si>
  <si>
    <t>Methadone, Alcohol</t>
  </si>
  <si>
    <t>Cocaine, MDMA</t>
  </si>
  <si>
    <t>It also includes other tables, such as the statistics which are used in some of the publication's Annexes and the Additional Analyses</t>
  </si>
  <si>
    <t>Revisions to statistics for previous years</t>
  </si>
  <si>
    <t>England</t>
  </si>
  <si>
    <t>North East</t>
  </si>
  <si>
    <t>North West</t>
  </si>
  <si>
    <t>Yorkshire and the Humber</t>
  </si>
  <si>
    <t>East Midlands</t>
  </si>
  <si>
    <t>West Midlands</t>
  </si>
  <si>
    <t>East</t>
  </si>
  <si>
    <t>London</t>
  </si>
  <si>
    <t>South East</t>
  </si>
  <si>
    <t>South West</t>
  </si>
  <si>
    <t>Wales</t>
  </si>
  <si>
    <t>Footnotes:</t>
  </si>
  <si>
    <t>2) Rates based on fewer than 10 deaths are not shown.</t>
  </si>
  <si>
    <t>total number of deaths in the 5 year period</t>
  </si>
  <si>
    <t>total number of deaths in each 5-year period</t>
  </si>
  <si>
    <t>3) Rates based on fewer than 10 deaths are not shown.</t>
  </si>
  <si>
    <t>mainland Council</t>
  </si>
  <si>
    <t>selected NHS Board area</t>
  </si>
  <si>
    <t>selected council area</t>
  </si>
  <si>
    <t>Table 12</t>
  </si>
  <si>
    <t>1) Age-standardised death rates calculated using the European Standard Population - see this part of the NRS website:</t>
  </si>
  <si>
    <t>4) 2020 rates are calculated using 2019 populations as 2020 small area population estimates are not yet published.  As a result the rate for Scotland may differ slightly from that shown in Table 10.  The rate shown in Table 10 should be considered the definitive rate for Scotland.</t>
  </si>
  <si>
    <r>
      <t>lower CI</t>
    </r>
    <r>
      <rPr>
        <b/>
        <vertAlign val="superscript"/>
        <sz val="10"/>
        <rFont val="Arial"/>
        <family val="2"/>
      </rPr>
      <t>2</t>
    </r>
  </si>
  <si>
    <r>
      <t>upper CI</t>
    </r>
    <r>
      <rPr>
        <b/>
        <vertAlign val="superscript"/>
        <sz val="10"/>
        <rFont val="Arial"/>
        <family val="2"/>
      </rPr>
      <t>2</t>
    </r>
  </si>
  <si>
    <t>2) 95% confidence interval around the age-standardised rate</t>
  </si>
  <si>
    <t>change from previous year</t>
  </si>
  <si>
    <t>(i) numbers</t>
  </si>
  <si>
    <t>NB: given only if that total is at least:</t>
  </si>
  <si>
    <t>8) These figures for drug-induced deaths for 2018 (for GB, not for the UK as a whole) were provided to NRS by Public Health England, which confirmed that that they are for 2018 and cover only Great Britain (rather than the UK as a whole).</t>
  </si>
  <si>
    <r>
      <rPr>
        <u/>
        <sz val="10"/>
        <color theme="1"/>
        <rFont val="Arial"/>
        <family val="2"/>
      </rPr>
      <t>Great Britain</t>
    </r>
    <r>
      <rPr>
        <sz val="10"/>
        <color theme="1"/>
        <rFont val="Arial"/>
        <family val="2"/>
      </rPr>
      <t xml:space="preserve"> </t>
    </r>
    <r>
      <rPr>
        <vertAlign val="superscript"/>
        <sz val="10"/>
        <color theme="1"/>
        <rFont val="Arial"/>
        <family val="2"/>
      </rPr>
      <t>8</t>
    </r>
  </si>
  <si>
    <t>3) The EMCDDA's table indicates that the UK's figures are for 2017, and (in this edition) a footnote says that  "drug-induced deaths data do not include Northern Ireland".    Public Health England has confirmed that that is the case: the "UK" figures are for 2017 and (on this occasion) cover only Great Britain rather than the UK as a whole.</t>
  </si>
  <si>
    <t>population</t>
  </si>
  <si>
    <t>Northern Ireland</t>
  </si>
  <si>
    <t>UK</t>
  </si>
  <si>
    <t>crude rate</t>
  </si>
  <si>
    <t>Age-standardised mortality rate</t>
  </si>
  <si>
    <r>
      <rPr>
        <b/>
        <u/>
        <sz val="10"/>
        <rFont val="Arial"/>
        <family val="2"/>
      </rPr>
      <t>II.     Tables plus Charts that do not appear in the publication</t>
    </r>
    <r>
      <rPr>
        <u/>
        <sz val="10"/>
        <rFont val="Arial"/>
        <family val="2"/>
      </rPr>
      <t xml:space="preserve">   (again, for the charts, the links go to the sheets which contain the underlying data)</t>
    </r>
  </si>
  <si>
    <t>1) Age-standardised using the 2013 European Standard Population - see this part of the NHS website for more information:</t>
  </si>
  <si>
    <t>55+</t>
  </si>
  <si>
    <t>Age group</t>
  </si>
  <si>
    <t>All persons</t>
  </si>
  <si>
    <t>Drug Abuse (F11-F16, F19)</t>
  </si>
  <si>
    <t>Accidental Poisoning (X40-X44)</t>
  </si>
  <si>
    <t>Assault by drugs, etc. (X85)</t>
  </si>
  <si>
    <t>Intentional self-poisoning     (X60-X64)</t>
  </si>
  <si>
    <t>Undetermined intent            (Y10-Y14)</t>
  </si>
  <si>
    <t>All Persons</t>
  </si>
  <si>
    <t>number of deaths</t>
  </si>
  <si>
    <t>Rate per 100,000</t>
  </si>
  <si>
    <t>All People</t>
  </si>
  <si>
    <t>Year of registration</t>
  </si>
  <si>
    <t>any "Street" benzodiazepine 3</t>
  </si>
  <si>
    <r>
      <t xml:space="preserve">any "Prescribable" benzodiazepine </t>
    </r>
    <r>
      <rPr>
        <b/>
        <vertAlign val="superscript"/>
        <sz val="10"/>
        <rFont val="Arial"/>
        <family val="2"/>
      </rPr>
      <t>3</t>
    </r>
  </si>
  <si>
    <t>any benzodiazepine</t>
  </si>
  <si>
    <t>Ecstasy type</t>
  </si>
  <si>
    <t>Heroin / morphine 2</t>
  </si>
  <si>
    <t>Any Opiate/ Opiod</t>
  </si>
  <si>
    <t>Health board</t>
  </si>
  <si>
    <t>Council Area</t>
  </si>
  <si>
    <t>All opiates and opioids</t>
  </si>
  <si>
    <t>Gabapentin/Pregabalin</t>
  </si>
  <si>
    <r>
      <t>Diazepam</t>
    </r>
    <r>
      <rPr>
        <b/>
        <vertAlign val="superscript"/>
        <sz val="10"/>
        <rFont val="Arial"/>
        <family val="2"/>
      </rPr>
      <t>4</t>
    </r>
  </si>
  <si>
    <r>
      <t>Etizolam</t>
    </r>
    <r>
      <rPr>
        <b/>
        <vertAlign val="superscript"/>
        <sz val="10"/>
        <rFont val="Arial"/>
        <family val="2"/>
      </rPr>
      <t>4</t>
    </r>
  </si>
  <si>
    <t>4) Diazepam and Etizolam are nested within the prescribable and street benzodiazepine categories respectively</t>
  </si>
  <si>
    <t>1) More than one drug may be reported per death. These are mentions of each drug, and will not add up to give total deaths. Up to 2007, some pathologists reported only those drugs which they thought caused, or contributed to, the death. From 2008, they report separately:</t>
  </si>
  <si>
    <t xml:space="preserve">In 2008 there was a change in the way that pathologists reported drugs found in the body. </t>
  </si>
  <si>
    <t xml:space="preserve">After 2008, pathologists were asked to report on these two things separately. </t>
  </si>
  <si>
    <t>This table only records drugs which are thought to have contributed to the death from 2008 onwards. More information on this can be found in annex C</t>
  </si>
  <si>
    <r>
      <t xml:space="preserve">any Prescribable benzodiazepine </t>
    </r>
    <r>
      <rPr>
        <b/>
        <vertAlign val="superscript"/>
        <sz val="10"/>
        <rFont val="Arial"/>
        <family val="2"/>
      </rPr>
      <t>3</t>
    </r>
  </si>
  <si>
    <t>any Street benzodiazepine 3</t>
  </si>
  <si>
    <t>Prescribable benzodiazepines</t>
  </si>
  <si>
    <t>Street benzodiazepines</t>
  </si>
  <si>
    <r>
      <t xml:space="preserve">Likely range of values around 5-year average </t>
    </r>
    <r>
      <rPr>
        <b/>
        <vertAlign val="superscript"/>
        <sz val="10"/>
        <rFont val="Arial"/>
        <family val="2"/>
      </rPr>
      <t>1</t>
    </r>
  </si>
  <si>
    <t>The year 2000 is the first year that a consistent series is available for. More information is in annex F.</t>
  </si>
  <si>
    <t xml:space="preserve">Before 2008 some recorded all drugs found in the body while others reported only those which they thought contributed to the death. </t>
  </si>
  <si>
    <t>3) The distinction between prescribable and street benzodiazepines is as specified by the Information Services Division (ISD) of NHS National Services Scotland (which is now part of Public Health Scotland) - see Annex H.</t>
  </si>
  <si>
    <t>1) Part (i) of this table gives the number of deaths for which each of the specified drugs (and maybe alcohol) was the only drug which was found to be present in the body. For example, a death for which:</t>
  </si>
  <si>
    <t xml:space="preserve">(i) only one drug (and maybe alcohol) was found to be present in the body </t>
  </si>
  <si>
    <t>(ii) only one drug (and maybe alcohol) was implicated in, or potentially contributed to, the cause of death</t>
  </si>
  <si>
    <t>Part (ii) of this table gives the number of deaths for which each of the specified drugs was the only drug which was considered to have been implicated in, or potentially contributed, to the cause of death. The pathologist may have reported that other drugs were present in the body - but, if so, they did not consider that they had any direct contribution to the death.</t>
  </si>
  <si>
    <t xml:space="preserve">Drug poisoning deaths </t>
  </si>
  <si>
    <t>Drug misuse deaths</t>
  </si>
  <si>
    <t>deaths not counted within the definition of drug misuse deaths because:</t>
  </si>
  <si>
    <t>(c) other deaths counted as drug poisoning but not as drug misuse3</t>
  </si>
  <si>
    <r>
      <t xml:space="preserve">Deaths NOT counted as drug poisoning which may be associated with present or past drug misuse </t>
    </r>
    <r>
      <rPr>
        <b/>
        <vertAlign val="superscript"/>
        <sz val="10"/>
        <rFont val="Arial"/>
        <family val="2"/>
      </rPr>
      <t>4</t>
    </r>
  </si>
  <si>
    <t>Drug Misuse deaths</t>
  </si>
  <si>
    <t>Drug poisoning deaths</t>
  </si>
  <si>
    <t>Drug induced deaths</t>
  </si>
  <si>
    <t>Deaths not included as drug misuse deaths</t>
  </si>
  <si>
    <t>NPS and other substance(s)** implicated in the death</t>
  </si>
  <si>
    <t>All deaths for which NPSs were implicated in, or potentially contributed to, the death</t>
  </si>
  <si>
    <t>Total</t>
  </si>
  <si>
    <t>All drug misuse deaths</t>
  </si>
  <si>
    <t>Drug misuse deaths registered in year</t>
  </si>
  <si>
    <t xml:space="preserve">1. The way that drug deaths were categorised into different causes changed in 2011 and this break in the timeseries is indicated by the bold line in the table. These definition changes do not affect the total number of drug misuse deaths in the 'all drug misuse' category. More information about the coding change is given in Annex C </t>
  </si>
  <si>
    <t xml:space="preserve">2) The NRS defintion of drug misuse deaths only counts those where the drug was controlled at the time of death. </t>
  </si>
  <si>
    <t>The consistent series is all the deaths that would be counted as drug misuse if all the drugs which were controlled in the most recent year, were controlled throughout the timeseries</t>
  </si>
  <si>
    <t>4) Percentage of the total number of drug misuse deaths on the basis of the standard definition.</t>
  </si>
  <si>
    <r>
      <t xml:space="preserve">Drug misuse deaths: consistent series </t>
    </r>
    <r>
      <rPr>
        <vertAlign val="superscript"/>
        <sz val="10"/>
        <rFont val="Arial"/>
        <family val="2"/>
      </rPr>
      <t>2</t>
    </r>
  </si>
  <si>
    <t xml:space="preserve">a drug misuse death for which National Records of Scotland (NRS) was told that only one drug (and, perhaps, alcohol) was found to be present, and for which NRS was not told that it was considered to have been implicated in (or potentially contributed to) the cause of the death, will be counted in part (i) of the table but not in part (ii).  </t>
  </si>
  <si>
    <t>The final column of part (i) gives the number of drug misuse deaths for which alcohol was found to be present in the body together with only one drug.</t>
  </si>
  <si>
    <t>The final column of part (ii) gives the number of drug misuse deaths for which alcohol was thought, by the pathologist, to be implicated in the cause of death together with only one drug. For example, a death for which:</t>
  </si>
  <si>
    <t>1) Some other tables which provide figures by age-group give the number of drug misuse deaths of people who were aged under 25. However, this column's figures are for ages 15-24, inclusive, as there are very few drug misuse deaths of people aged 0-14.</t>
  </si>
  <si>
    <t>2) Some other tables which provide figures by age-group give the number of drug misuse deaths of people who were aged 55 and over. However, this column's figures are for ages 55-64, inclusive, as there are relatively few drug misuse deaths of people aged 65 and over.</t>
  </si>
  <si>
    <t>average number of drug misuse deaths per year</t>
  </si>
  <si>
    <r>
      <t>(i) percentages of the area's total number of drug misuse deaths</t>
    </r>
    <r>
      <rPr>
        <b/>
        <vertAlign val="superscript"/>
        <sz val="10"/>
        <rFont val="Arial"/>
        <family val="2"/>
      </rPr>
      <t>4</t>
    </r>
  </si>
  <si>
    <t>4) Percentages are given only for those areas which had at least the specified total number of drug misuse deaths, because the figures for areas with relatively few drug misuse deaths may be subject to large percentage year-to-year "random" fluctuations</t>
  </si>
  <si>
    <t>1) Calculated by dividing the average number of drug misuse deaths per year over the specified 5-year period by the estimated population in the middle of the 5-year period (which is a proxy for the average population over the whole of the period).</t>
  </si>
  <si>
    <t>2) Some other tables which provide figures by age-group give the number of drug misuse deaths of people who were aged under 25. However, this column's figures are for ages 15-24, inclusive, as there are very few drug misuse deaths of people aged 0-14.</t>
  </si>
  <si>
    <t>3) Some other tables which provide figures by age-group give the number of drug misuse deaths of people who were aged 55 and over. However, this column's figures are for ages 55-64, inclusive, as there are relatively few drug misuse deaths of people aged 65 and over.</t>
  </si>
  <si>
    <t>Table HB5: Drug misuse deaths by NHS Board area: average for 2013-2017, and relative to the estimated number of problem drug users in 2015/16</t>
  </si>
  <si>
    <t>2013-2017 annual average drug misuse deaths (all ages)</t>
  </si>
  <si>
    <t>The numbers of drug misuse deaths for each area are based on the Board boundaries that apply with effect from 1 April 2014.</t>
  </si>
  <si>
    <t>Table C1: Drug misuse deaths by Council area, 2010 to 2020 (with averages for 2006-2010 and 2016-2020)</t>
  </si>
  <si>
    <t>The figures in this table are on the first basis - i.e. basis (a) which has been the normal basis for the figures for individual drugs with effect from "Drug misuse Deaths in Scotland in 2009"</t>
  </si>
  <si>
    <t>2013-2017 average drug misuse per year (all ages)</t>
  </si>
  <si>
    <t>Annual average drug misuse deaths: 2013-2017</t>
  </si>
  <si>
    <t>Number of drug deaths, on the basis of these definitions:</t>
  </si>
  <si>
    <t>Drug deaths per million population</t>
  </si>
  <si>
    <r>
      <t xml:space="preserve">Drug misuse deaths: consistent series </t>
    </r>
    <r>
      <rPr>
        <vertAlign val="superscript"/>
        <sz val="10"/>
        <rFont val="Arial"/>
        <family val="2"/>
      </rPr>
      <t>1</t>
    </r>
  </si>
  <si>
    <r>
      <t xml:space="preserve">Drug misuse deaths: standard definition </t>
    </r>
    <r>
      <rPr>
        <vertAlign val="superscript"/>
        <sz val="10"/>
        <rFont val="Arial"/>
        <family val="2"/>
      </rPr>
      <t>2</t>
    </r>
  </si>
  <si>
    <t>Drug misuse deaths by sex and age-group: average for 2013-2017, and relative to the estimated number of problem drug users in 2015/16</t>
  </si>
  <si>
    <t>Drug misuse deaths by Scottish Index of Multiple Deprivation (SIMD) quintile: numbers and age-standardised death rates, Scotland, 2001 to 2020</t>
  </si>
  <si>
    <t>Drug misuse deaths by Scottish Index of Multiple Deprivation (SIMD) decile: numbers and age-standardised death rates, Scotland, 2001 to 2020</t>
  </si>
  <si>
    <t>Drug misuse deaths by NHS Board area: average for 2013-2017, and relative to the estimated number of problem drug users in 2015/16</t>
  </si>
  <si>
    <t>Drug misuse deaths by council area: average for 2013-2017, and relative to the estimated number of problem drug users in 2015/16</t>
  </si>
  <si>
    <t>.</t>
  </si>
  <si>
    <t>Table 4: Drug misuse deaths by sex and age, Scotland, 1996 to 2021</t>
  </si>
  <si>
    <t>Table 1: Drug misuse deaths in Scotland, 1996 to 2021</t>
  </si>
  <si>
    <t>Table 5: Drug misuse deaths by sex, age and underlying cause of death, Scotland, 2021</t>
  </si>
  <si>
    <t>All drugs</t>
  </si>
  <si>
    <t>1) Using the population in the middle of the 5-year period as a proxy for the average population over the whole period0</t>
  </si>
  <si>
    <t>2) The statistics for each area are based on the boundaries that apply with effect from 1 April 20140 Earlier years' figures show what the numbers would have been had the new boundaries applied in those years0 For 2001, 2003 and 2006, there are differences of one or two between the overall total for the year and the sum of the figures for the individual areas0 This is due to the use of a new database - further information can be found at the end of Annex A0</t>
  </si>
  <si>
    <t>3) Including the relevant parts of the former Argyll &amp; Clyde Board area0</t>
  </si>
  <si>
    <t xml:space="preserve">4) Broadly speaking, the additional deaths which would be counted on the basis of the classification of the drugs at the end of the latest year which is covered by the publication (rather than on the standard definition basis of the classification at the time of the death)0  Refer to Annex F for the full definition0  </t>
  </si>
  <si>
    <r>
      <t xml:space="preserve">2021 </t>
    </r>
    <r>
      <rPr>
        <vertAlign val="superscript"/>
        <sz val="10"/>
        <rFont val="Arial"/>
        <family val="2"/>
      </rPr>
      <t>3</t>
    </r>
  </si>
  <si>
    <t>3) 2021 rates are calculated using 2020 populations as 2021 small area population estimates are not yet published.  As a result the rate for Scotland may differ slightly from that shown in Table 10.  The rate shown in Table 10 should be considered the definitive rate for Scotland.</t>
  </si>
  <si>
    <r>
      <t xml:space="preserve">2021 </t>
    </r>
    <r>
      <rPr>
        <vertAlign val="superscript"/>
        <sz val="10"/>
        <rFont val="Arial"/>
        <family val="2"/>
      </rPr>
      <t>4</t>
    </r>
  </si>
  <si>
    <t>2017 -2021</t>
  </si>
  <si>
    <t>age-standard death rates 2017-2021</t>
  </si>
  <si>
    <t>2017-2021 age-standard death rate</t>
  </si>
  <si>
    <t>Numbers for Figure HB5 (linked to Table HB5)</t>
  </si>
  <si>
    <t>Drug-related deaths per 1,000 problem drug users</t>
  </si>
  <si>
    <t>HENCE:  'error bars'</t>
  </si>
  <si>
    <t>id</t>
  </si>
  <si>
    <t>From</t>
  </si>
  <si>
    <t>To</t>
  </si>
  <si>
    <t>(i) included in the drug misuse deaths statistics</t>
  </si>
  <si>
    <r>
      <t xml:space="preserve">(i) included in the drug misuse deaths statistics </t>
    </r>
    <r>
      <rPr>
        <vertAlign val="superscript"/>
        <sz val="10"/>
        <rFont val="Arial"/>
        <family val="2"/>
      </rPr>
      <t>6</t>
    </r>
  </si>
  <si>
    <r>
      <t xml:space="preserve">(ii) </t>
    </r>
    <r>
      <rPr>
        <u/>
        <sz val="10"/>
        <rFont val="Arial"/>
        <family val="2"/>
      </rPr>
      <t>NOT</t>
    </r>
    <r>
      <rPr>
        <sz val="10"/>
        <rFont val="Arial"/>
        <family val="2"/>
      </rPr>
      <t xml:space="preserve"> included in the drug misuse deaths statistics</t>
    </r>
  </si>
  <si>
    <r>
      <t xml:space="preserve">(ii) </t>
    </r>
    <r>
      <rPr>
        <u/>
        <sz val="10"/>
        <rFont val="Arial"/>
        <family val="2"/>
      </rPr>
      <t>NOT</t>
    </r>
    <r>
      <rPr>
        <sz val="10"/>
        <rFont val="Arial"/>
        <family val="2"/>
      </rPr>
      <t xml:space="preserve"> included in the drug misuse deaths statistics </t>
    </r>
    <r>
      <rPr>
        <vertAlign val="superscript"/>
        <sz val="10"/>
        <rFont val="Arial"/>
        <family val="2"/>
      </rPr>
      <t>7</t>
    </r>
  </si>
  <si>
    <t>Table NPS2: Drug poisoning deaths which involved New Psychoactive Substances (NPSs), 2010 to 2021</t>
  </si>
  <si>
    <r>
      <t>Included in this report's statistics of drug misuse deaths</t>
    </r>
    <r>
      <rPr>
        <b/>
        <vertAlign val="superscript"/>
        <sz val="10"/>
        <color indexed="8"/>
        <rFont val="Arial"/>
        <family val="2"/>
      </rPr>
      <t>2</t>
    </r>
  </si>
  <si>
    <t>Methadone, Paracetamol</t>
  </si>
  <si>
    <t>Pregabalin, Buprenorphine, Etizolam, Flubromazolam</t>
  </si>
  <si>
    <t>Cocaine, Cannabis</t>
  </si>
  <si>
    <t>Methadone, Dihydrocodeine, Diazepam, Etizolam, Tramadol,
Cocaine</t>
  </si>
  <si>
    <t>Hydrocodone, Paracetamol</t>
  </si>
  <si>
    <t>Opioid, Heroin, Benzodiazepine, Etizolam, Flualprazolam,
Hydrocodone, Dihydrocodeine</t>
  </si>
  <si>
    <t>Zuclopenthixol, Paracetamol, Alcohol</t>
  </si>
  <si>
    <t>Buprenorphine, Methadone, Cocaine, Amitriptyline, Pregabalin,
Diazepam, Flualprazolam</t>
  </si>
  <si>
    <t>Morphine, Codeine, Hydrocodone, Methadone, Amphetamine,
Diazepam, Oxycodone, Etizolam, Gabapentin</t>
  </si>
  <si>
    <t>Cocaine, Heroin, Amphetamine, Diazepam, Etizolam</t>
  </si>
  <si>
    <t>Amphetamine, Etizolam, Ketamine, Midazolam</t>
  </si>
  <si>
    <t>Methadone, Pregabalin, Etizolam, Dihydrocodeine, Hydrocodone,
Cannabis</t>
  </si>
  <si>
    <t>Zopiclone, Buprenorphine, Flualprazolam</t>
  </si>
  <si>
    <t>Diazepam, Quetiapine</t>
  </si>
  <si>
    <t>Dihydrocodeine, Hydrocodone, Methadone, Flualprazolam,
Diazepam, Etizolam</t>
  </si>
  <si>
    <t>Cocaine, Methadone, Heroin, Pregabalin, Diazepam, Etizolam</t>
  </si>
  <si>
    <t>Cocaine, Heroin, Methadone, Diazepam, Etizolam</t>
  </si>
  <si>
    <t>Hydrocodone, Cannabis</t>
  </si>
  <si>
    <t>Buprenorphine, Mirtazapine</t>
  </si>
  <si>
    <t>Olanzapine, Quetiapine, Amitriptyline, Diazepam, Pregabalin,
Mirtazapine</t>
  </si>
  <si>
    <t>Heroin, Cocaine, Flubromazolam, Diazepam</t>
  </si>
  <si>
    <t>Fluoxetine, Paracetamol</t>
  </si>
  <si>
    <t>heroin, cocaine, etizolam, diazepam, zopiclone, alcohol</t>
  </si>
  <si>
    <t>paracetamol</t>
  </si>
  <si>
    <t>Flubromazolam, Etizolam, Dihydrocodeine</t>
  </si>
  <si>
    <t>Fentanyl, Mirtazapine, Promethazine</t>
  </si>
  <si>
    <t>Flubromazolam, Etizolam, Buprenorphine, Cocaine, Diazepam,
Alcohol</t>
  </si>
  <si>
    <t>Cocaine, Flubromazolam, Pregabalin, Diazepam, Alcohol</t>
  </si>
  <si>
    <t>Quetiapine, Sertraline, Paracetamol, Quinine, Morphine, Codeine,
Alcohol</t>
  </si>
  <si>
    <t>heroin, cocaine, etizolam, methadone, gabapentin, amisulpride,
pregabalin, alcohol</t>
  </si>
  <si>
    <t>Zopiclone, Sertraline, Carbamazepine</t>
  </si>
  <si>
    <t>Dihydrocodeine, Etizolam, Gabapentin</t>
  </si>
  <si>
    <t>Pregabalin, Morphine, Etizolam, Dihydrocodeine</t>
  </si>
  <si>
    <t>Diazepam, Zopiclone, Propranolol, Alcohol</t>
  </si>
  <si>
    <t>Methadone, Etizolam, Zopiclone, Dihydrocodeine, Pregabalin,
Cocaine</t>
  </si>
  <si>
    <t>Mirtazapine, Alfentanil, Fentanyl, Ketamine, Lignocaine</t>
  </si>
  <si>
    <t>Cocaine, Diazepam, Flubromazolam, Pregabalin, Amitriptyline,
Alcohol</t>
  </si>
  <si>
    <t>Methadone, Zopiclone, Mirtazapine</t>
  </si>
  <si>
    <t>Methadone, Mirtazapine, Olanzapine, Trimethoprim, Paracetamol,
Alcohol</t>
  </si>
  <si>
    <t>Paracetamol, Dihydrocodeine, Quinine, Alcohol</t>
  </si>
  <si>
    <t>methadone, etizolam, alprazolam, diazepam, cocaine</t>
  </si>
  <si>
    <t>Pregabalin, Zopiclone, Morphine, Codeine, Paracetamol</t>
  </si>
  <si>
    <t>etizolam, flubromazolam, dihydrocodeine, tramadol</t>
  </si>
  <si>
    <t>quetiapine, quinine, paracetamol, gabapentin</t>
  </si>
  <si>
    <t>amfetamine, morphine, etizolam, amitriptyline, tramadol, zopiclone</t>
  </si>
  <si>
    <t>fluoxetine</t>
  </si>
  <si>
    <t>Methadone, Diazepam, Amitriptyline, Fluoxetine, Olanzapine,
Pregabalin, Paracetamol, Alcohol</t>
  </si>
  <si>
    <t>trazodone, olanzapine, risperidone, venlafaxine, methadone,
diazepam</t>
  </si>
  <si>
    <t>Pregabalin, Flubromazolam, Diazepam, Zopiclone, Cocaine</t>
  </si>
  <si>
    <t>Methadone, Amitriptyline, Mirtazapine, Venlafaxine, Alcohol</t>
  </si>
  <si>
    <t>Heroin, Methadone, Etizolam, Pregabalin, Diazepam, Zopiclone</t>
  </si>
  <si>
    <t>Paracetamol, Tetrahydrocannabinol</t>
  </si>
  <si>
    <t>Flualprazolam, Diazepam</t>
  </si>
  <si>
    <t>Cocaine, etizolam, diazepam, alcohol</t>
  </si>
  <si>
    <t>Methadone, mirtazapine, paracetamol, THC-COOH</t>
  </si>
  <si>
    <t>Buprenorphine, Diazepam, Zopiclone, Citalopram, Amitriptyline,
Alcohol</t>
  </si>
  <si>
    <t>Heroin, Cocaine, Etizolam, Quetiapine, Alcohol</t>
  </si>
  <si>
    <t>Amlodipine, Paracetamol, Diazepam</t>
  </si>
  <si>
    <t>Heroin, etizolam, pregabalin, dihydrocodeine</t>
  </si>
  <si>
    <t>Mirtazapine, diazepam, THC-COOH, methadone</t>
  </si>
  <si>
    <t>methadone, etizolam, cocaine</t>
  </si>
  <si>
    <t>diazepam, amitriptyline, quetiapine, gabapentin, levetiracetam,
zopiclone, cetirizine, Morphine, cannabis, alcohol</t>
  </si>
  <si>
    <t>Heroin, etizolam, diazepam, dihydrocodeine, cocaine, alcohol</t>
  </si>
  <si>
    <t>Quetiapine, mirtazapine, methadone, cannabis</t>
  </si>
  <si>
    <t>Etizolam, Diazepam, Cocaine</t>
  </si>
  <si>
    <t>Fluoxetine, Mirtazapine, Morphine, Alfentanil, Midazolam,
Paracetamol</t>
  </si>
  <si>
    <t>heroin, etizolam, pregabalin, methadone, cocaine, alcohol</t>
  </si>
  <si>
    <t>Diazepam, Cannabis, Naloxone</t>
  </si>
  <si>
    <t>Methadone, Flubromazolam, Zopiclone, Cocaine</t>
  </si>
  <si>
    <t>Levamisole, Cannabis, Morphine</t>
  </si>
  <si>
    <t>Morphine, Etizolam, Diazepam, Quetiapine, Cocaine</t>
  </si>
  <si>
    <t>Methadone, Pregabalin, Venlafaxine, Zopiclone, Quinine, Alcohol</t>
  </si>
  <si>
    <t>Cocaine, Flubromazolam, Methadone, Diazepam, Amitriptyline</t>
  </si>
  <si>
    <t>Dihydrocodeine, diazepam, nitrazepam, THC-COOH,</t>
  </si>
  <si>
    <t>Etizolam, Diazepam, Pregabalin, Cocaine, Amphetamine</t>
  </si>
  <si>
    <t>Levamisole. Methadone, Mirtazapine, Amitriptyline, Cannabis</t>
  </si>
  <si>
    <t>buprenorphine, etizolam</t>
  </si>
  <si>
    <t>Etizolam, Buprenorphine, Alcohol</t>
  </si>
  <si>
    <t>etizolam, methadone, pregabalin</t>
  </si>
  <si>
    <t>Etizolam, Heroin, Methadone</t>
  </si>
  <si>
    <t>Etizolam, Buprenorphine, Methadone, Pregabalin</t>
  </si>
  <si>
    <t>etizolam, buprenorphine, codeine, pregabalin</t>
  </si>
  <si>
    <t>Etizolam, Heroin, Gabapentin</t>
  </si>
  <si>
    <t>Methadone, Etizolam, Diazepam, Cocaine</t>
  </si>
  <si>
    <t>Alprazolam, Etizolam, Diazepam, Cocaine, Methadone, Pregabalin</t>
  </si>
  <si>
    <t>Etizolam, Cocaine, Methadone, Mirtazapine</t>
  </si>
  <si>
    <t>Methadone, Etizolam, Fluoxetine</t>
  </si>
  <si>
    <t>Dihydrocodeine, Tramadol, Etizolam, Gabapentin</t>
  </si>
  <si>
    <t>Etizolam, Methadone, pregabalin</t>
  </si>
  <si>
    <t>Etizolam, Methadone, Morphine, Pregabalin</t>
  </si>
  <si>
    <t>Etizolam, Morphine, Heroin, Methadone</t>
  </si>
  <si>
    <t>Morphine, Heroin, Methadone, Oxycodone, Etizolam</t>
  </si>
  <si>
    <t>Morphine, Buprenorphine, Cocaine, Etizolam, Pregabalin</t>
  </si>
  <si>
    <t>Heroin, Tramadol, Etizolam</t>
  </si>
  <si>
    <t>Methadone, etizolam, gabapentin, cocaine</t>
  </si>
  <si>
    <t>Buprenorphine, Clonazolam, Diazepam</t>
  </si>
  <si>
    <t>Morphine, Heroin, Etizolam, Clonazolam, Gabapentin, Methadone</t>
  </si>
  <si>
    <t>Clonazolam, Diazepam Buprenorphine</t>
  </si>
  <si>
    <t>Buprenorphine, tramadol, etizolam, flubromazepam, clonazepam,
pregabalin</t>
  </si>
  <si>
    <t>Methadone, Cocaine, Pregabalin, Flubromazepam, Etizolam</t>
  </si>
  <si>
    <t>morphine, buprenorphine, etizolam, pregabalin</t>
  </si>
  <si>
    <t>Morphine, Etizolam, Pregabalin, Cocaine, Methadone</t>
  </si>
  <si>
    <t>Oxycodone, Codeine, Buprenorphine, Diazepam, Alprazolam,
Etizolam, Pregabalin</t>
  </si>
  <si>
    <t>Cocaine, etizolam, methadone, gabapentin</t>
  </si>
  <si>
    <t>methadone, etizolam</t>
  </si>
  <si>
    <t>Heroin, Methadone, Cocaine, Etizolam, Gabapentin, Pregabalin,
Diazepam</t>
  </si>
  <si>
    <t>Etizolam, Methadone, Gabapentin</t>
  </si>
  <si>
    <t>methadone, pregabalin, diazepam, etizolam, clonazepam</t>
  </si>
  <si>
    <t>Heroin, Buprenorphine, Etizolam, Cocaine, Gabapentin</t>
  </si>
  <si>
    <t>Heroin, Dihydrocodeine, Etizolam, Gabapentin, Cocaine</t>
  </si>
  <si>
    <t>Opiate, Heroin, Methadone, Benzodiazepine, Diazepam, Alprazolam,
Clonazolam, Pregabalin</t>
  </si>
  <si>
    <t>Etizolam, Diazepam, Morphine, Zopiclone, Pregabalin</t>
  </si>
  <si>
    <t>Methadone, etizolam, cocaine</t>
  </si>
  <si>
    <t>Methadone, Etizolam, Morphine, Heroin</t>
  </si>
  <si>
    <t>Heroin, Buprenorphine, Cocaine, Etizolam, Gabapentin</t>
  </si>
  <si>
    <t>Etizolam, Methadone, Pregabalin, Cocaine</t>
  </si>
  <si>
    <t>Benzodiazepine, Etizolam, Diazepam, Cocaine, Methadone</t>
  </si>
  <si>
    <t>Amphetamine, Cocaine, Morphine, Methadone, Etizolam,
Pregabalin, Mirtazapine</t>
  </si>
  <si>
    <t>Tramadol, Gabapentin, Clonazolam</t>
  </si>
  <si>
    <t>Methadone, Morphine, Codeine, Etizolam, Clonazolam, Cocaine,
Paracetamol</t>
  </si>
  <si>
    <t>Cocaine, Methadone, Gabapentin, Etizolam, Morphine, Heroin,
Diazepam</t>
  </si>
  <si>
    <t>amphetamine, MDMA, methadone, etizolam, gabapentin, diazepam</t>
  </si>
  <si>
    <t>alcohol</t>
  </si>
  <si>
    <t>methadone, cocaine, etizolam</t>
  </si>
  <si>
    <t>tramadol, morphine</t>
  </si>
  <si>
    <t>dihydrocodeine, gabapentin, etizolam</t>
  </si>
  <si>
    <t>diazepam</t>
  </si>
  <si>
    <t>Methadone, Morphine, Etizolam, Gabapentin, Amphetamine,
Cocaine</t>
  </si>
  <si>
    <t>Amitriptyline, Mirtazapine, Dihydrocodeine</t>
  </si>
  <si>
    <t>Buprenorphine, Etizolam, Diazepam</t>
  </si>
  <si>
    <t>Oxycodone, Etizolam, Cocaine</t>
  </si>
  <si>
    <t>Dihydrocodeine, Mirtazapine, Alcohol</t>
  </si>
  <si>
    <t>Methadone, Buprenorphine, Etizolam, Cocaine, Pregabalin,
Tramadol</t>
  </si>
  <si>
    <t>Etizolam, Methadone, Morphine, Heroin</t>
  </si>
  <si>
    <t>Lamotrigine</t>
  </si>
  <si>
    <t>Methadone, morphine, gabapentin, etizolam</t>
  </si>
  <si>
    <t>Diazepam, paracetamol</t>
  </si>
  <si>
    <t>Methadone, heroin, diazepam, etizolam, pregabalin, dihydrocodeine,
cocaine</t>
  </si>
  <si>
    <t>methadone, etizolam, pregabalin, diazepam, amitriptyline</t>
  </si>
  <si>
    <t>Tramadol, Morphine, Etizolam, Amitriptyline, Pregabalin</t>
  </si>
  <si>
    <t>Methadone, etizolam, gabapentin, morphine</t>
  </si>
  <si>
    <t>etizolam, methadone, pregabalin, alcohol</t>
  </si>
  <si>
    <t>Heroin, Pregabalin, Clonazolam</t>
  </si>
  <si>
    <t>Methadone, Gabapentin, Etizolam, Cocaine, Pregabalin, Diazepam</t>
  </si>
  <si>
    <t>Heroin, Dihydrocodeine, Etizolam, Pregabalin, Gabapentin</t>
  </si>
  <si>
    <t>Etizolam, Ketamine, Alcohol</t>
  </si>
  <si>
    <t>Cocaine, Heroin, Morphine, Etizolam, Amitriptyline, Pregabalin</t>
  </si>
  <si>
    <t>Etizolam, Methadone, Gabapentin, Pregabalin, Temazepam</t>
  </si>
  <si>
    <t>methadone, heroin, etizolam, pregabalin, gabapentin</t>
  </si>
  <si>
    <t>Methadone, etizolam, dihydrocodeine, pregabalin, codeine,
diazepam, alcohol</t>
  </si>
  <si>
    <t>methadone, pregabalin, etizolam</t>
  </si>
  <si>
    <t>diazepam, nitrazepam</t>
  </si>
  <si>
    <t>Cocaine, etizolam, methadone, pregabalin, diazepam, nitrazepam</t>
  </si>
  <si>
    <t>Methadone, Pregabalin, Clonazolam</t>
  </si>
  <si>
    <t>Heroin, etizolam</t>
  </si>
  <si>
    <t>cocaine, etizolam, clonazolam</t>
  </si>
  <si>
    <t>Methadone, Diazepam, Etizolam, Heroin, Gabapentin</t>
  </si>
  <si>
    <t>Etizolam, Clonazolam, Alcohol</t>
  </si>
  <si>
    <t>Methadone, Cocaine, Pregabalin, Gabapentin, Etizolam</t>
  </si>
  <si>
    <t>Morphine, Etizolam, Pregabalin, Alcohol</t>
  </si>
  <si>
    <t>Methadone, Diazepam, Etizolam, Mirtazapine</t>
  </si>
  <si>
    <t>Methadone, Etizolam, Pregabalin, sertraline</t>
  </si>
  <si>
    <t>Morphine, Heroin, Etizolam, Diazepam</t>
  </si>
  <si>
    <t>Etizolam, Dihydrocodeine</t>
  </si>
  <si>
    <t>Morphine, etizolam, cocaine, quetiapine, pregabalin, sertraline</t>
  </si>
  <si>
    <t>Cocaine, Methadone, Etizolam, Diazepam, Dihydrocodeine,
Pregabalin</t>
  </si>
  <si>
    <t>Dihydrocodeine, etizolam, pregabalin</t>
  </si>
  <si>
    <t>Mirtazapine, alcohol</t>
  </si>
  <si>
    <t>heroin, etizolam, clonazolam</t>
  </si>
  <si>
    <t>cocaine, methadone, etizolam, diazepam, mirtazapine, clonazolam,
pregabalin</t>
  </si>
  <si>
    <t>Etizolam, methadone, cocaine</t>
  </si>
  <si>
    <t>mirtazapine, pregabalin, gabapentin, temazepam</t>
  </si>
  <si>
    <t>Methadone, Morphine, Dihydrocodeine, Etizolam</t>
  </si>
  <si>
    <t>Gabapentin, Clonazolam</t>
  </si>
  <si>
    <t>methadone, etizolam clonazolam</t>
  </si>
  <si>
    <t>cocaine, mirtazapine, morphine</t>
  </si>
  <si>
    <t>Cocaine, Amphetamine, Heroin, Etizolam</t>
  </si>
  <si>
    <t>methadone, flubromazolam, clonazepam, mirtazapine, pregabalin,
buprenorphine</t>
  </si>
  <si>
    <t>Etizolam, Gabapentin, Alcohol</t>
  </si>
  <si>
    <t>Amphetamine, Methylamphetamine, Cocaine, Etizolam, Diazepam</t>
  </si>
  <si>
    <t>Olanzapine, Mirtazapine</t>
  </si>
  <si>
    <t>methadone, etizolam, pregabalin</t>
  </si>
  <si>
    <t>mirtazapine, alcohol</t>
  </si>
  <si>
    <t>Methadone, etizolam, flualprazolam, pregabalin</t>
  </si>
  <si>
    <t>Heroin, methadone, etizolam, dihydrocodeine, pregabalin</t>
  </si>
  <si>
    <t>Methadone, etizolam, heroin</t>
  </si>
  <si>
    <t>Cocaine, heroin, methadone, etizolam, diazepam, pregabalin,
gabapentin</t>
  </si>
  <si>
    <t>methadone, dihydrocodeine, etizolam, clonazolam, cocaine,
pregabalin</t>
  </si>
  <si>
    <t>chlorpheniramine, buprenorphine</t>
  </si>
  <si>
    <t>Heroin, Etizolam, Pregabalin</t>
  </si>
  <si>
    <t>Cocaine, diazepam, etizolam, tramadol, codeine, pregabalin,
mirtazapine</t>
  </si>
  <si>
    <t>Paracetamol, alcohol</t>
  </si>
  <si>
    <t>Cocaine, Etizolam, Pregabalin, Alcohol</t>
  </si>
  <si>
    <t>Alprazolam, Diazepam, Etizolam, Flubromazolam, Methadone</t>
  </si>
  <si>
    <t>Fluoxetine, Mirtazapine, Alcohol</t>
  </si>
  <si>
    <t>Methadone, Etizolam, Pregabalin, gabapentin</t>
  </si>
  <si>
    <t>Methadone, Etizolam, Flubromazolam, Pregabalin, Diazepam</t>
  </si>
  <si>
    <t>heroin, etizolam, cocaine, alcohol</t>
  </si>
  <si>
    <t>Cocaine, heroin, diazepam, methadone, etizolam, pregabalin,
mirtazapine</t>
  </si>
  <si>
    <t>Lignocaine, alcohol</t>
  </si>
  <si>
    <t>etizolam, cocaine, alcohol</t>
  </si>
  <si>
    <t>buprenorphine, etizolam, alprazolam, cocaine</t>
  </si>
  <si>
    <t>dihydrocodeine, chlorpheniramine</t>
  </si>
  <si>
    <t>methadone, etizolam, diazepam, pregabalin, alcohol</t>
  </si>
  <si>
    <t>methadone, etizolam, dihydrocodeine, diazepam, cocaine,
pregabalin</t>
  </si>
  <si>
    <t>Pregabalin, Citalopram, Alcohol</t>
  </si>
  <si>
    <t>Tramadol, morphine, etizolam, pregabalin, mirtazapine,
carbamazepine, quetiapine</t>
  </si>
  <si>
    <t>Heroin, buprenorphine, etizolam, pregabalin</t>
  </si>
  <si>
    <t>heroin, etizolam, mirtazapine</t>
  </si>
  <si>
    <t>sertraline, alcohol</t>
  </si>
  <si>
    <t>heroin, etizolam</t>
  </si>
  <si>
    <t>Heroin, Methadone, Etizolam, Clonazolam, Diazepam, Pregabalin</t>
  </si>
  <si>
    <t>Morphine, heroin, buprenorphine, pregabalin, etizolam, clonazolam</t>
  </si>
  <si>
    <t>Paracetamol, codeine, alcohol</t>
  </si>
  <si>
    <t>Methadone, etizolam</t>
  </si>
  <si>
    <t>Diazepam, cocaine, dihydrocodeine, alcohol</t>
  </si>
  <si>
    <t>Heroin, Etizolam, Clonazolam, Dihydrocodeine, Oxycodone,
Pregabalin, Amitriptyline, Norfluoxetine</t>
  </si>
  <si>
    <t>Cocaine, Etizolam, Clonazolam, Buprenorphine</t>
  </si>
  <si>
    <t>Codeine, Mirtazapine, Propranolol, Olanzapine</t>
  </si>
  <si>
    <t>Methadone, Amitriptyline, Etizolam, Diazepam, Fluoxetine,
Zopiclone, Pregabalin, Heroin</t>
  </si>
  <si>
    <t>Methadone, Etizolam, Clonazolam, Mirtazapine, Amphetamine</t>
  </si>
  <si>
    <t>Buprenorphine, heroin, phenazepam, etizolam, cocaine</t>
  </si>
  <si>
    <t>Sertraline, Quetiapine, Dihydrocodeine, Alcohol</t>
  </si>
  <si>
    <t>Pregabalin, Fluoxetine</t>
  </si>
  <si>
    <t>Amphetamine, Gabapentin, Etizolam</t>
  </si>
  <si>
    <t>Methadone, tramadol, etizolam</t>
  </si>
  <si>
    <t>methadone, gabapentin, etizolam, cocaine</t>
  </si>
  <si>
    <t>Trazodone, Morphine, Alcohol</t>
  </si>
  <si>
    <t>Etizolam, Sertraline, Alcohol</t>
  </si>
  <si>
    <t>heroin, etizolam, methadone</t>
  </si>
  <si>
    <t>Etizolam, morphine, methadone, pregabalin</t>
  </si>
  <si>
    <t>gabapentin, promethazine</t>
  </si>
  <si>
    <t>Heroin, etizolam, pregabalin</t>
  </si>
  <si>
    <t>Quetiapine, cocaine, alcohol</t>
  </si>
  <si>
    <t>Morphine, Dihydrocodeine</t>
  </si>
  <si>
    <t>buprenorphine, etizolam, flubromazepam, pregabalin, cocaine</t>
  </si>
  <si>
    <t>amitriptyline, mirtazapine, alcohol</t>
  </si>
  <si>
    <t>codeine, pregabalin, amitriptyline, paracetamol, mirtazapine</t>
  </si>
  <si>
    <t>Heroin, Etizolam, Pregabalin, Mirtazapine, Amitriptyline</t>
  </si>
  <si>
    <t>Buprenorphine, Etizolam, Gabapentin</t>
  </si>
  <si>
    <t>Levetiracetam, Cocaine, Alcohol</t>
  </si>
  <si>
    <t>Methadone, Morphine, Etizolam, Gabapentin, Cocaine</t>
  </si>
  <si>
    <t>Diazepam, Citalopram, Alcohol</t>
  </si>
  <si>
    <t>Fluoxetine, Mirtazapine, Paracetamol, Alcohol</t>
  </si>
  <si>
    <t>Cocaine, Diazepam, Paracetamol, Alcohol</t>
  </si>
  <si>
    <t>pregabalin, nortriptyline, mirtazapine, alcohol</t>
  </si>
  <si>
    <t>Methadone, gabapentin, flubromazolam</t>
  </si>
  <si>
    <t>Pregabalin, Diazepam, Propranolol</t>
  </si>
  <si>
    <t>Buprenorphine, etizolam, pregabalin, cocaine</t>
  </si>
  <si>
    <t>Levetiracetam, mirtazapine</t>
  </si>
  <si>
    <t>mirtazapine</t>
  </si>
  <si>
    <t>Amitriptyline, Lignocaine</t>
  </si>
  <si>
    <t>Methadone, Gabapentin, Cocaine, Diazepam, Nitrazepam, Etizolam</t>
  </si>
  <si>
    <t>Methadone, Dihydrocodeine, Pregabalin, Etizolam, Cocaine</t>
  </si>
  <si>
    <t>Pregabalin, Codeine, Paracetamol, Nitrazepam</t>
  </si>
  <si>
    <t>Mirtazapine, Promethazine, Cocaine, Alcohol</t>
  </si>
  <si>
    <t>Dihydrocodeine, Codeine, Mirtazapine, Sertraline</t>
  </si>
  <si>
    <t>Diazepam, Carbamazepine</t>
  </si>
  <si>
    <t>Diazepam, Procyclidine, Paracetamol, 7-Aminonitrazepam,
Alcohol</t>
  </si>
  <si>
    <t>Morphine, Methadone, Etizolam, Pregabalin, Cocaine</t>
  </si>
  <si>
    <t>Amitriptyline, Olanzapine, Cocaine</t>
  </si>
  <si>
    <t>etizolam, alcohol</t>
  </si>
  <si>
    <t>Methadone, pregabalin, etizolam, cocaine</t>
  </si>
  <si>
    <t>Diazepam, Mirtazapine, Codeine, Morphine, Alcohol</t>
  </si>
  <si>
    <t>Tramadol, oxycodone, dihydrocodeine, pregabalin, etizolam,
Flubromazolam, Diazepam</t>
  </si>
  <si>
    <t>Dihydrocodeine, etizolam</t>
  </si>
  <si>
    <t>pregabalin, olanzapine, citalopram, procyclidine,
diphenhydramine, diazepam, nitrazepam</t>
  </si>
  <si>
    <t>Methadone, etizolam, pregabalin, cocaine, alcohol</t>
  </si>
  <si>
    <t>Heroin, etizolam, dihydrocodeine, cocaine</t>
  </si>
  <si>
    <t>olanzapine, paracetamol, pregabalin</t>
  </si>
  <si>
    <t>Cocaine, Diazepam, Clonazolam, Mirtazapine, Paracetamol,
Dihydrocodeine</t>
  </si>
  <si>
    <t>Methadone, Heroin, Pregabalin, Etizolam, Dihydrocodeine</t>
  </si>
  <si>
    <t>Methadone, oxycodone, etizolam</t>
  </si>
  <si>
    <t>diazepam, Cocaine,  Alcohol</t>
  </si>
  <si>
    <t>Pregabalin, Dihydrocodeine, Diazepam, Paracetamol</t>
  </si>
  <si>
    <t>methadone, dihydrocodeine, etizolam, pregabalin, gabapentin,
cocaine</t>
  </si>
  <si>
    <t>Morphine, etizolam, gabapentin, cocaine</t>
  </si>
  <si>
    <t>Methadone, etizolam, gabapentin, pregabalin</t>
  </si>
  <si>
    <t>Nitrazepam, mirtazapine, alcohol</t>
  </si>
  <si>
    <t>Methadone, morphine, etizolam, pregabalin</t>
  </si>
  <si>
    <t>Olanzapine, diazepam, alcohol</t>
  </si>
  <si>
    <t>Methadone, Morphine, Etizolam, Gabapentin</t>
  </si>
  <si>
    <t>Buprenorphine, etizolam, morphine</t>
  </si>
  <si>
    <t>paracetamol, dihydrocodeine, sertraline, alcohol</t>
  </si>
  <si>
    <t>Mirtazapine, Olanzapine, Nitrazepam</t>
  </si>
  <si>
    <t>Clonazolam</t>
  </si>
  <si>
    <t>Dihydrocodeine, paracetamol, sertraline, alcohol</t>
  </si>
  <si>
    <t>Pregabalin, dihydrocodeine, etizolam</t>
  </si>
  <si>
    <t>8-aminoclonazepam, sertraline, alcohol</t>
  </si>
  <si>
    <t>Methadone, morphine, etizolam, clonazolam</t>
  </si>
  <si>
    <t>Lorazepam</t>
  </si>
  <si>
    <t>clonazolam, gabapentin,  methadone</t>
  </si>
  <si>
    <t>Methadone, flualprazolam, mirtazapine</t>
  </si>
  <si>
    <t>Venlafaxine, diazepam, alcohol</t>
  </si>
  <si>
    <t>etizolam, clonazolam, gabapentin, methadone, cocaine</t>
  </si>
  <si>
    <t>diazepam, pregabalin</t>
  </si>
  <si>
    <t>heroin, methadone, etizolam</t>
  </si>
  <si>
    <t>mirtazapine, diazepam, pregabalin, alcohol</t>
  </si>
  <si>
    <t>etizolam, buprenorphine, cocaine</t>
  </si>
  <si>
    <t>Morphine, Methadone, Etizolam, Pregabalin</t>
  </si>
  <si>
    <t>citalopram</t>
  </si>
  <si>
    <t>etizolam, methadone, unspecified solvent</t>
  </si>
  <si>
    <t>pregabalin</t>
  </si>
  <si>
    <t>heroin, etizolam, gabapentin, methadone, cocaine</t>
  </si>
  <si>
    <t>olanzapine,  diazepam</t>
  </si>
  <si>
    <t>diazepam, mirtazapine, propranolol, promethazine</t>
  </si>
  <si>
    <t>Cocaine, Oxycodone, Pregabalin, Etizolam</t>
  </si>
  <si>
    <t>methadone, etizolam, clonazolam, cocaine</t>
  </si>
  <si>
    <t>pregabalin, amitriptyline, mirtazapine, alcohol</t>
  </si>
  <si>
    <t>Heroin, methadone, etizolam</t>
  </si>
  <si>
    <t>Heroin, etizolam, gabapentin</t>
  </si>
  <si>
    <t>Methadone, mirtazapine, etizolam</t>
  </si>
  <si>
    <t>Propranolol, alcohol</t>
  </si>
  <si>
    <t>Etizolam, Oxycodone, Alcohol</t>
  </si>
  <si>
    <t>codeine, citalopram, promethazine, paracetamol</t>
  </si>
  <si>
    <t>methadone, buprenorphine, etizolam</t>
  </si>
  <si>
    <t>Paracetamol, Morphine</t>
  </si>
  <si>
    <t>Morphine, etizolam</t>
  </si>
  <si>
    <t>buprenorphine, gabapentin, etizolam, cocaine</t>
  </si>
  <si>
    <t>amitriptyline</t>
  </si>
  <si>
    <t>Morphine, Methadone, Etizolam, Dihydrocodeine</t>
  </si>
  <si>
    <t>heroin, etizolam, cocaine</t>
  </si>
  <si>
    <t>Lignocaine, Midazolam, Morphine, Alcohol</t>
  </si>
  <si>
    <t>Mirtazapine, Olanzapine, Trazodone, Benzodiazepine</t>
  </si>
  <si>
    <t>Methadone, Etizolam, Dihydrocodeine, Cocaine</t>
  </si>
  <si>
    <t>Morphine, Codeine, Flubromazolam, Diazepam, Etizolam,
Gabapentin</t>
  </si>
  <si>
    <t>Morphine, methadone, etizolam</t>
  </si>
  <si>
    <t>Tramadol, Diazepam, Alcohol</t>
  </si>
  <si>
    <t>Etizolam, Pregabalin, Dihydrocodeine</t>
  </si>
  <si>
    <t>diazepam, procyclidine, chlorpromazine</t>
  </si>
  <si>
    <t>Buprenorphine, etizolam, gabapentin, alcohol</t>
  </si>
  <si>
    <t>Diazepam, amitriptyline</t>
  </si>
  <si>
    <t>buprenorphine, heroin, gabapentin etizolam, cocaine</t>
  </si>
  <si>
    <t>promethazine, alcohol</t>
  </si>
  <si>
    <t>Quetiapine, Etizolam</t>
  </si>
  <si>
    <t>Codeine, Venlafaxine, Paracetamol, Diphenhydramine,
Propranolol</t>
  </si>
  <si>
    <t>pregabalin, mirtazapine</t>
  </si>
  <si>
    <t>Cocaine, Heroin, Etizolam</t>
  </si>
  <si>
    <t>pregabalin, etizolam, methadone</t>
  </si>
  <si>
    <t>Pregabalin, Paracetamol, Mirtazapine</t>
  </si>
  <si>
    <t>Methadone, etizolam, morphine, cocaine</t>
  </si>
  <si>
    <t>etizolam, codeine</t>
  </si>
  <si>
    <t>paracetamol, venlafaxine, tramadol, promethazine, diazepam</t>
  </si>
  <si>
    <t>Etizolam, Buprenorphine, Gabapentin, Cocaine</t>
  </si>
  <si>
    <t>Buprenorphine, Etizolam, Alprazolam, diazepam</t>
  </si>
  <si>
    <t>cocaine, pregabalin, venlafaxine</t>
  </si>
  <si>
    <t>Methadone, Buprenorphine, Clonazepam, Etizolam, Pregabalin,
Lamotrigine</t>
  </si>
  <si>
    <t>Fentanyl, Gabapentin, Etizolam</t>
  </si>
  <si>
    <t>Dihydrocodeine, Quetiapine, Trazodone, Mirtazapine, Alcohol</t>
  </si>
  <si>
    <t>Co-codamol, Gabapentin, Amitriptyline, Etizolam</t>
  </si>
  <si>
    <t>Clonazepam, Diazepam</t>
  </si>
  <si>
    <t>Heroin, methadone, buprenorphine, etizolam</t>
  </si>
  <si>
    <t>Heroin, methadone, etizolam, phenazepam</t>
  </si>
  <si>
    <t>Mirtazapine, Diazepam, Paracetamol</t>
  </si>
  <si>
    <t>Pregabalin, Cocaine</t>
  </si>
  <si>
    <t>Buprenorphine, etizolam, cocaine</t>
  </si>
  <si>
    <t>paroxetine, paracetamol, codeine</t>
  </si>
  <si>
    <t>heroin, methadone, etizolam, pregabalin</t>
  </si>
  <si>
    <t>diazepam, mirtazapine, alcohol</t>
  </si>
  <si>
    <t>Heroin, etizolam, methadone</t>
  </si>
  <si>
    <t>mirtazapine, sertraline, gabapentin, pregabalin</t>
  </si>
  <si>
    <t>Olanzapine, Zopiclone</t>
  </si>
  <si>
    <t>methadone, etizolam, gabapentin</t>
  </si>
  <si>
    <t>diazepam, quetiapine, alcohol</t>
  </si>
  <si>
    <t>morphine, codeine, etizolam, gabapentin, cocaine, amphetamine</t>
  </si>
  <si>
    <t>Methadone, etizolam, clonazolam, cocaine</t>
  </si>
  <si>
    <t>Codeine, pregabalin, paracetamol, alcohol</t>
  </si>
  <si>
    <t>Etizolam, methadone, amitriptyline, pregabalin, mirtazapine</t>
  </si>
  <si>
    <t>cocaine, etizolam, alcohol</t>
  </si>
  <si>
    <t>lignocaine, pregabalin</t>
  </si>
  <si>
    <t>Methadone, gabapentin, clonazolam, etizolam, alcohol</t>
  </si>
  <si>
    <t>Etizolam, methadone</t>
  </si>
  <si>
    <t>Codeine, paracetamol, mirtazapine, benzodiazepine</t>
  </si>
  <si>
    <t>Heroin, buprenorphine, pregabalin, codeine, venlafaxine, etizolam,
diazepam</t>
  </si>
  <si>
    <t>Methadone, Pregabalin, Etizolam, Flubromazolam, Cocaine</t>
  </si>
  <si>
    <t>zopiclone, amitriptyline, mirtazapine, alcohol</t>
  </si>
  <si>
    <t>Amphetamine, 7-aminoclonazepam, Buprenorphine, Diazepam,
Dihydrocodeine</t>
  </si>
  <si>
    <t>Pregabalin, Mirtazapine, Sertraline</t>
  </si>
  <si>
    <t>Cocaine, Mirtazapine, Codeine, Morphine</t>
  </si>
  <si>
    <t>Methadone, Etizolam, Gabapentin, Codeine, Hydrocodone</t>
  </si>
  <si>
    <t>Methadone, Etizolam, Pregabalin, Morphine</t>
  </si>
  <si>
    <t>Cocaine, Zopiclone</t>
  </si>
  <si>
    <t>Methadone, Gabapentin, Pregabalin, Etizolam, Cocaine</t>
  </si>
  <si>
    <t>Dihydrocodeine, Venlafaxine, Propranolol</t>
  </si>
  <si>
    <t>Buprenorphine, Tramadol, Pregabalin, Citalopram</t>
  </si>
  <si>
    <t>Dihydrocodeine, Etizolam, Buprenorphine</t>
  </si>
  <si>
    <t>Methadone, etizolam, codeine, cocaine</t>
  </si>
  <si>
    <t>Cocaine, Buprenorphine, Mirtazapine, Lamotrigine, Promethazine</t>
  </si>
  <si>
    <t>Fluoxetine, Mirtazapine</t>
  </si>
  <si>
    <t>methadone, etizolam, cocaine, gabapentin</t>
  </si>
  <si>
    <t>diazepam, mirtazapine</t>
  </si>
  <si>
    <t>methadone, heroin, gabapentin, etizolam, dihydrocodeine</t>
  </si>
  <si>
    <t>mirtazapine, diazepam, alcohol</t>
  </si>
  <si>
    <t>Mirtazapine, Paracetamol, Dihydrocodeine</t>
  </si>
  <si>
    <t>codeine, mirtazapine, paracetamol, alcohol</t>
  </si>
  <si>
    <t>Heroin, Etizolam, Diazepam, Diclazepam</t>
  </si>
  <si>
    <t>Pregabalin, Gabapentin</t>
  </si>
  <si>
    <t>Cocaine, buprenorphine, etizolam, gabapentin, pregabalin</t>
  </si>
  <si>
    <t>Diazepam, Amitriptyline, Olanzapine, Mirtazapine, Alcohol</t>
  </si>
  <si>
    <t>Heroin, oxycodone, pregabalin, benzodiazepine, Etizolam,
Clonazepam, Alprazolam, Phenazepam</t>
  </si>
  <si>
    <t>Cocaine, Dihydrocodeine, Alcohol</t>
  </si>
  <si>
    <t>heroin, buprenorphine, etizolam</t>
  </si>
  <si>
    <t>cocaine, Alcohol</t>
  </si>
  <si>
    <t>Etizolam, pregabalin, buprenorphine, cocaine</t>
  </si>
  <si>
    <t>Citalopram, pregabalin, mirtazapine, nitrazepam, alcohol</t>
  </si>
  <si>
    <t>Cocaine, etizolam, Flubromazolam, pregabalin</t>
  </si>
  <si>
    <t>lamotrigine, olanzapine</t>
  </si>
  <si>
    <t>Methadone, oxycodone, etizolam, clonazepam, cocaine</t>
  </si>
  <si>
    <t>Buprenorphine, methadone, morphine, oxycodone, etizolam,
clonazolam, cocaine</t>
  </si>
  <si>
    <t>Pregabalin, Mirtazapine, Lignocaine</t>
  </si>
  <si>
    <t>methadone, etizolam, pregabalin, fluoxetine, alcohol</t>
  </si>
  <si>
    <t>mirtazapine, dihydrocodeine, chlorpromazine</t>
  </si>
  <si>
    <t>etizolam, morphine, alcohol</t>
  </si>
  <si>
    <t>buprenorphine, etizolam, clonazolam, pregabalin, morphine, codeine,
cocaine</t>
  </si>
  <si>
    <t>Morphine, etizolam, clonazolam</t>
  </si>
  <si>
    <t>Sertraline, zopiclone, mirtazapine, tramadol, codeine,
paracetamol, clonazepam, quetiapine, alcohol</t>
  </si>
  <si>
    <t>morphine, methadone, fentanyl, flualprazolam</t>
  </si>
  <si>
    <t>Dihydrocodeine, etizolam, clonazolam</t>
  </si>
  <si>
    <t>Gabapentin, Paracetamol, Alcohol</t>
  </si>
  <si>
    <t>methadone, morphine, clonazolam, cocaine</t>
  </si>
  <si>
    <t>amitriptyline, diazepam</t>
  </si>
  <si>
    <t>etizolam, methadone</t>
  </si>
  <si>
    <t>diazepam, gabapentin, mirtazapine, quetiapine</t>
  </si>
  <si>
    <t>etizolam, diazepam</t>
  </si>
  <si>
    <t>buprenorphine, etizolam, cocaine</t>
  </si>
  <si>
    <t>Trazodone, Gabapentin</t>
  </si>
  <si>
    <t>etizolam, clonazolam, methadone</t>
  </si>
  <si>
    <t>Cocaine, Mirtazapine, Clonazolam, Alcohol</t>
  </si>
  <si>
    <t>Methadone, clonazolam, etizolam</t>
  </si>
  <si>
    <t>Morphine, alcohol</t>
  </si>
  <si>
    <t>Pregabalin, mirtazapine, amitriptyline</t>
  </si>
  <si>
    <t>mirtazapine, pregabalin</t>
  </si>
  <si>
    <t>Cocaine, Etizolam. Alcohol</t>
  </si>
  <si>
    <t>zopiclone, procyclidine, paracetamol</t>
  </si>
  <si>
    <t>Heroin, Etizolam, Flubromazepam, Clonazolam, Oxycodone</t>
  </si>
  <si>
    <t>Buprenorphine, Etizolam, Clonazolam</t>
  </si>
  <si>
    <t>cocaine</t>
  </si>
  <si>
    <t>heroin, etizolam, buprenorphine</t>
  </si>
  <si>
    <t>gabapentin</t>
  </si>
  <si>
    <t>Cocaine, Methadone</t>
  </si>
  <si>
    <t>Heroin, Etizolam, Buprenorphine, Cocaine</t>
  </si>
  <si>
    <t>Morphine, Buprenorphine, Etizolam</t>
  </si>
  <si>
    <t>Morphine, Etizolam, Pregabalin</t>
  </si>
  <si>
    <t>Methadone, Cocaine</t>
  </si>
  <si>
    <t>Valproic acid, Pregabalin</t>
  </si>
  <si>
    <t>Methadone, etizolam, codeine</t>
  </si>
  <si>
    <t>Valproic acid, Paracetamol, Alcohol</t>
  </si>
  <si>
    <t>Etizolam, Dihydrocodeine, Pregabalin, Methadone</t>
  </si>
  <si>
    <t>Gabapentin, Buprenorphine, Etizolam</t>
  </si>
  <si>
    <t>Citalopram, Diazepam, Codeine, Morphine, Alcohol</t>
  </si>
  <si>
    <t>Lignocaine, Quetiapine, Mirtazapine</t>
  </si>
  <si>
    <t>Methadone, morphine, etizolam</t>
  </si>
  <si>
    <t>Dihydrocodeine, Amitriptyline, Sertraline, Pregabalin, Alcohol</t>
  </si>
  <si>
    <t>Morphine, Etizolam, Buprenorphine</t>
  </si>
  <si>
    <t>Methadone, heroin, etizolam, pregabalin, gabapentin</t>
  </si>
  <si>
    <t>tramadol, cocaine, diazepam, alcohol</t>
  </si>
  <si>
    <t>Codeine, sertraline, paracetamol</t>
  </si>
  <si>
    <t>Oxycodone, Mirtazapine, Nitrazepam</t>
  </si>
  <si>
    <t>Cocaine, pregabalin, gabapentin, paracetamol</t>
  </si>
  <si>
    <t>Etizolam, venlafaxine, methadone</t>
  </si>
  <si>
    <t>quetiapine, propranolol, mirtazapine</t>
  </si>
  <si>
    <t>Methadone, Gabapentin, Flubromazolam, Etizolam</t>
  </si>
  <si>
    <t>diazepam, pregabalin, mirtazapine, olanzapine,
7-Aminonitrazepam, morphine</t>
  </si>
  <si>
    <t>Methadone, Buprenorphine, Diazepam, Etizolam</t>
  </si>
  <si>
    <t>Etizolam, Dihydrocodeine, Alcohol</t>
  </si>
  <si>
    <t>Sertraline, Quetiapine, Paracetamol, Diazepam</t>
  </si>
  <si>
    <t>oxycodone, pregabalin, etizolam, Flubromazolam, diazepam</t>
  </si>
  <si>
    <t>Promethazine, alcohol</t>
  </si>
  <si>
    <t>Dihydrocodeine, etizolam, diazepam</t>
  </si>
  <si>
    <t>Mirtazapine, Trazodone, Paracetamol</t>
  </si>
  <si>
    <t>pregabalin, citalopram, procyclidine, diphenhydramine,
amitriptyline, diazepam, nitrazepam</t>
  </si>
  <si>
    <t>Pregabalin, Etizolam</t>
  </si>
  <si>
    <t>Etizolam, pregabalin, alcohol</t>
  </si>
  <si>
    <t>Etizolam, Gabapentin, Cocaine, Alcohol</t>
  </si>
  <si>
    <t>Pregabalin, Mirtazapine, Nitrazepam</t>
  </si>
  <si>
    <t>Cocaine, pregabalin, alcohol</t>
  </si>
  <si>
    <t>Diazepam, nitrazepam, morphine, alcohol</t>
  </si>
  <si>
    <t>Paracetamol, Citalopram, Alcohol</t>
  </si>
  <si>
    <t>Codeine, Paracetamol, Cocaine, Alcohol</t>
  </si>
  <si>
    <t>Mirtazapine, Cocaine</t>
  </si>
  <si>
    <t>Methadone, gabapentin, etizolam, cocaine</t>
  </si>
  <si>
    <t>Buprenorphine, Etizolam, Pregabalin, Gabapentin</t>
  </si>
  <si>
    <t>Valproic acid, Paracetamol, Codeine, Alcohol</t>
  </si>
  <si>
    <t>methadone, etizolam, gabapentin, morphine</t>
  </si>
  <si>
    <t>diazepam, amitriptyline</t>
  </si>
  <si>
    <t>Methadone, pregabalin, benzodiazepine, etizolam, nitrazepam,
cocaine</t>
  </si>
  <si>
    <t>Fluoxetine, Paracetamol, Codeine, Alcohol</t>
  </si>
  <si>
    <t>Amitriptyline, Tramadol, Etizolam, Chlorpromazine, Mirtazapine</t>
  </si>
  <si>
    <t>Cocaine, Amitriptyline, Diazepam</t>
  </si>
  <si>
    <t>amitriptyline, alcohol</t>
  </si>
  <si>
    <t>methadone, pregabalin, clonazolam</t>
  </si>
  <si>
    <t>heroin, methadone, clonazolam</t>
  </si>
  <si>
    <t>dihydrocodeine, mirtazapine, alcohol</t>
  </si>
  <si>
    <t>Methadone, etizolam, pregabalin, clonazolam</t>
  </si>
  <si>
    <t>Dihydrocodeine, Alcohol</t>
  </si>
  <si>
    <t>heroin, etizolam, buprenorphine, mirtazapine, cocaine</t>
  </si>
  <si>
    <t>Heroin, Etizolam, Nitrazepam</t>
  </si>
  <si>
    <t>Methadone, Clonazolam</t>
  </si>
  <si>
    <t>Cocaine, Diazepam, Morphine, Alcohol</t>
  </si>
  <si>
    <t>Amitriptyline, Diazepam, Gabapentin</t>
  </si>
  <si>
    <t>Cocaine, etizolam</t>
  </si>
  <si>
    <t>Mirtazapine, paracetamol, alcohol</t>
  </si>
  <si>
    <t>Mirtazapine, diazepam, sertraline</t>
  </si>
  <si>
    <t>Pregabalin, Etizolam, Clonazolam</t>
  </si>
  <si>
    <t>Buprenorphine, gabapentin, pregabalin, etizolam, flubromazepam</t>
  </si>
  <si>
    <t>Codeine, amitriptyline, sertraline, dihydrocodeine</t>
  </si>
  <si>
    <t>Clonazolam, Etizolam</t>
  </si>
  <si>
    <t>Fluoxetine, Amitriptyline, Codeine</t>
  </si>
  <si>
    <t>Gabapentin, dihydrocodeine, etizolam</t>
  </si>
  <si>
    <t>Diazepam, amitriptyline, cyclizine, levetiracetam, mirtazapine</t>
  </si>
  <si>
    <t>Methadone, Etizolam, MDMA, Cocaine</t>
  </si>
  <si>
    <t>Pregabalin, Cyclizine, Mirtazapine</t>
  </si>
  <si>
    <t>Cocaine, Lignocaine, Mirtazapine, Paracetamol, Tramadol,
Dihydrocodeine, Codeine</t>
  </si>
  <si>
    <t>buprenorphine, etizolam, pregabalin, dihydrocodeine, mdma, cocaine</t>
  </si>
  <si>
    <t>Methadone, etizolam, tramadol, pregabalin</t>
  </si>
  <si>
    <t>amitriptyline, chlorpheniramine, gabapentin, quetiapine</t>
  </si>
  <si>
    <t>Mirtazapine, olanzapine, diazepam</t>
  </si>
  <si>
    <t>diazepam, pregabalin, dihydrocodeine</t>
  </si>
  <si>
    <t>Cocaine, etizolam, alcohol</t>
  </si>
  <si>
    <t>Olanzapine, Valproic acid, Sertraline, Procyclidine, Codeine,
Paracetamol</t>
  </si>
  <si>
    <t>diazepam, mirtazapine, pregabalin, amitriptyline</t>
  </si>
  <si>
    <t>amitriptyline, olanzapine, cyclizine, alcohol</t>
  </si>
  <si>
    <t>Etizolam, pregabalin, methadone</t>
  </si>
  <si>
    <t>sertraline</t>
  </si>
  <si>
    <t>clonazolam</t>
  </si>
  <si>
    <t>levetiracetam, mirtazapine, pregabalin, propranolol</t>
  </si>
  <si>
    <t>Heroin, Etizolam, Flualprazolam</t>
  </si>
  <si>
    <t>Codeine, Diazepam, Venlafaxine, Paracetamol</t>
  </si>
  <si>
    <t>Methadone, Morphine, Etizolam, Diazepam</t>
  </si>
  <si>
    <t>Gabapentin, Pregabalin, Diazepam, Alcohol</t>
  </si>
  <si>
    <t>paracetamol, pregabalin, tramadol</t>
  </si>
  <si>
    <t>Morphine, gabapentin, etizolam</t>
  </si>
  <si>
    <t>Sertraline, Propranolol, Alcohol</t>
  </si>
  <si>
    <t>Sertraline, Valproic acid, Naproxen, Lamotrigine, Quetiapine</t>
  </si>
  <si>
    <t>Etizolam, zopiclone, methadone</t>
  </si>
  <si>
    <t>Methadone, etizolam, pregabalin, gabapentin</t>
  </si>
  <si>
    <t>Buprenorphine, etizolam</t>
  </si>
  <si>
    <t>Pregabalin, Mirtazapine, Lamotrigine, Codeine, Paracetamol</t>
  </si>
  <si>
    <t>Amitriptyline, Alcohol</t>
  </si>
  <si>
    <t>Buprenorphine, etizolam, amphetamine</t>
  </si>
  <si>
    <t>procyclidine, morphine, alcohol</t>
  </si>
  <si>
    <t>methadone, etizolam , pregabalin</t>
  </si>
  <si>
    <t>cocaine, alcohol</t>
  </si>
  <si>
    <t>Cocaine, buprenorphine</t>
  </si>
  <si>
    <t>Etizolam, Clonazolam, Cocaine, Amphetamine</t>
  </si>
  <si>
    <t>tramadol, pregabalin, diazepam, clonazepam, paracetamol</t>
  </si>
  <si>
    <t>Tramadol, Gabapentin, Mirtazapine, Amitriptyline</t>
  </si>
  <si>
    <t>mirtazapine, quetiapine, alcohol</t>
  </si>
  <si>
    <t>Diazepam, Gabapentin, Pregabalin, Mirtazapine, Nitrazepam</t>
  </si>
  <si>
    <t>methadone, etizolam, clonazolam</t>
  </si>
  <si>
    <t>quetiapine, paracetamol</t>
  </si>
  <si>
    <t>methadone, heroin, etizolam</t>
  </si>
  <si>
    <t>mirtazapine, olanzapine, pregabalin, alcohol</t>
  </si>
  <si>
    <t>Sertraline, pregabalin</t>
  </si>
  <si>
    <t>Methadone, Flubromazepam, Etizolam, Gabapentin,
Dihydrocodeine, Codeine</t>
  </si>
  <si>
    <t>Zopiclone, Mirtazapine, Citalopram, Diazepam, Paracetamol,
Alcohol</t>
  </si>
  <si>
    <t>morphine, etizolam, nitrazepam, cocaine</t>
  </si>
  <si>
    <t>diazepam, codeine, alcohol</t>
  </si>
  <si>
    <t>Mirtazapine, Sertraline, Amitriptyline</t>
  </si>
  <si>
    <t>Propranolol, Etizolam</t>
  </si>
  <si>
    <t>Cocaine, Mirtazapine, Amitriptyline, Codeine, Alcohol</t>
  </si>
  <si>
    <t>Gabapentin, Etizolam, Methadone</t>
  </si>
  <si>
    <t>Paracetamol, Amitriptyline, Alcohol</t>
  </si>
  <si>
    <t>Methadone, Etizolam, Pregabalin, Fluoxetine, Amitriptyline, Cocaine</t>
  </si>
  <si>
    <t>Cocaine, MDMA, Ecstasy, Etizolam, Alcohol</t>
  </si>
  <si>
    <t>Heroin, Methadone, Gabapentin, Etizolam, Phenazepam</t>
  </si>
  <si>
    <t>Dihydrocodeine, Etizolam, Tramadol</t>
  </si>
  <si>
    <t>Cocaine, Codeine</t>
  </si>
  <si>
    <t>codeine, etizolam, cocaine, alcohol</t>
  </si>
  <si>
    <t>paracetamol, quetiapine, propranolol, diazepam, venlafaxine</t>
  </si>
  <si>
    <t>Mirtazapine, etizolam, alcohol</t>
  </si>
  <si>
    <t>Naproxen</t>
  </si>
  <si>
    <t>Oxycodone, etizolam, cocaine</t>
  </si>
  <si>
    <t>tramadol. amitriptyline, duloxetine, alcohol</t>
  </si>
  <si>
    <t>gabapentin, methadone, etizolam</t>
  </si>
  <si>
    <t>Venlafaxine, Quetiapine</t>
  </si>
  <si>
    <t>etizolam, methadone, trazodone</t>
  </si>
  <si>
    <t>dihydrocodeine</t>
  </si>
  <si>
    <t>Heroin, Methadone, Gabapentin, Etizolam, Mirtazapine</t>
  </si>
  <si>
    <t>Etizolam, cocaine, methadone</t>
  </si>
  <si>
    <t>pregabalin, gabapentin, zopiclone, mirtazapine, procyclidine</t>
  </si>
  <si>
    <t>Etizolam, Amphetamine</t>
  </si>
  <si>
    <t>Cocaine, Buprenorphine</t>
  </si>
  <si>
    <t>Diazepam, Ketamine, Levetiracetam, Lignocaine, Alcohol</t>
  </si>
  <si>
    <t>Dihydrocodeine, Codeine, Etizolam</t>
  </si>
  <si>
    <t>Paracetamol, Promethazine</t>
  </si>
  <si>
    <t>heroin, methadone, etizolam, cocaine</t>
  </si>
  <si>
    <t>Morphine, etizolam, diazepam, gabapentin</t>
  </si>
  <si>
    <t>Methadone, dihydrocodeine, gabapentin, etizolam</t>
  </si>
  <si>
    <t>Buprenorphine, morphine, etizolam, pregabalin</t>
  </si>
  <si>
    <t>Diazepam, amitriptyline, alcohol</t>
  </si>
  <si>
    <t>Morphine, methadone, etizolam, cocaine</t>
  </si>
  <si>
    <t>Morphine, Etizolam, Codeine, Gabapentin</t>
  </si>
  <si>
    <t>Dihydrocodeine, amitriptyline, diazepam, mirtazapine, olanzapine,
pregabalin, alcohol</t>
  </si>
  <si>
    <t>Methadone, tramadol, gabapentin, etizolam, clonazolam, diazepam</t>
  </si>
  <si>
    <t>Valproic acid, alcohol</t>
  </si>
  <si>
    <t>methadone, etizolam, pregabalin, gabapentin</t>
  </si>
  <si>
    <t>chlorpheniramine</t>
  </si>
  <si>
    <t>Methadone, etizolam, clonazolam</t>
  </si>
  <si>
    <t>Diazepam, morphine</t>
  </si>
  <si>
    <t>Pregabalin, mirtazapine</t>
  </si>
  <si>
    <t>etizolam, heroin, methadone</t>
  </si>
  <si>
    <t>Citalopram, Lignocaine</t>
  </si>
  <si>
    <t>Diazepam, Paracetamol, Propranolol, Alcohol</t>
  </si>
  <si>
    <t>clonazolam, gabapentin</t>
  </si>
  <si>
    <t>Methadone, clonazolam, pregabalin</t>
  </si>
  <si>
    <t>Methadone, Etizolam, Clonazolam</t>
  </si>
  <si>
    <t>Etizolam, oxycodone, gabapentin</t>
  </si>
  <si>
    <t>Trazodone, Amitriptyline, Benzodiazepine</t>
  </si>
  <si>
    <t>Methadone, Pregabalin, Gabapentin, Etizolam, Lorazepam</t>
  </si>
  <si>
    <t>Morphine, methadone, dihydrocodeine, etizolam, pregabalin</t>
  </si>
  <si>
    <t>Mirtazapine, Venlafaxine, Promethazine, Alcohol</t>
  </si>
  <si>
    <t>Heroin, Methadone, Pregabalin, Etizolam, Flubromazolam,
Phenazepam, Alcohol</t>
  </si>
  <si>
    <t>Morphine, Etizolam, Methadone, Cocaine, Amphetamine</t>
  </si>
  <si>
    <t>Pregabalin, Mirtazapine, Codeine, Dihydrocodeine, Cocaine,
Alcohol</t>
  </si>
  <si>
    <t>amitriptyline, codeine, fluoxetine, quetiapine, pregabalin,
dihydrocodeine</t>
  </si>
  <si>
    <t>Midazolam, Lignocaine</t>
  </si>
  <si>
    <t>Heroin, etizolam, flubromazolam, pregabalin, methadone</t>
  </si>
  <si>
    <t>Olanzapine, Mirtazapine, Alprazolam</t>
  </si>
  <si>
    <t>Morphine, methadone, etizolam, pregabalin, cocaine</t>
  </si>
  <si>
    <t>morphine, etizolam, methadone</t>
  </si>
  <si>
    <t>pregabalin, diazepam, promethazine</t>
  </si>
  <si>
    <t>Etizolam, oxycodone</t>
  </si>
  <si>
    <t>Etizolam, Heroin</t>
  </si>
  <si>
    <t>Etizolam, pregabalin, methadone, cocaine</t>
  </si>
  <si>
    <t>Paracetamol, diazepam, mirtazapine</t>
  </si>
  <si>
    <t>etizolam, pregabalin, methadone, cocaine</t>
  </si>
  <si>
    <t>mirtazapine, cyclizine, diazepam</t>
  </si>
  <si>
    <t>Diazepam, Olanzapine, Pregabalin, Sertraline, Nitrazepam</t>
  </si>
  <si>
    <t>Methadone, Heroin, Etizolam, Clonazolam, Cocaine</t>
  </si>
  <si>
    <t>Codeine, Diazepam</t>
  </si>
  <si>
    <t>heroin, clonazolam, cocaine</t>
  </si>
  <si>
    <t>zuclopenthixol</t>
  </si>
  <si>
    <t>Mirtazapine, Sertraline</t>
  </si>
  <si>
    <t>Methadone, Pregabalin, Mirtazapine, Etizolam, Morphine, Cocaine,
Amphetamine</t>
  </si>
  <si>
    <t>Diazepam, Olanzapine, Paracetamol, Alcohol</t>
  </si>
  <si>
    <t>Promethazine, Amitriptyline</t>
  </si>
  <si>
    <t>Gabapentin, Olanzapine</t>
  </si>
  <si>
    <t>Etizolam, pregabalin, tramadol, oxycodone, amphetamine</t>
  </si>
  <si>
    <t>Morphine, gabapentin, pregabalin, etizolam, methadone</t>
  </si>
  <si>
    <t>Diazepam, alcohol</t>
  </si>
  <si>
    <t>Sertraline, mirtazapine, pregabalin</t>
  </si>
  <si>
    <t>methadone, pregabalin, etizolam, cocaine</t>
  </si>
  <si>
    <t>mirtazapine, diazepam</t>
  </si>
  <si>
    <t>Heroin, Buprenorphine, Clonazolam</t>
  </si>
  <si>
    <t>sertraline, diazepam</t>
  </si>
  <si>
    <t>Methadone, Etizolam, Clonazolam, Pregabalin</t>
  </si>
  <si>
    <t>Mirtazapine, Morphine, Alcohol</t>
  </si>
  <si>
    <t>Buprenorphine, Alcohol</t>
  </si>
  <si>
    <t>Gabapentin, Methadone, Etizolam</t>
  </si>
  <si>
    <t>Sertraline, Lignocaine, Morphine, Alcohol</t>
  </si>
  <si>
    <t>Heroin, methadone, pregabalin, etizolam</t>
  </si>
  <si>
    <t>Mirtazapine, Paracetamol, Cocaine, Alcohol</t>
  </si>
  <si>
    <t>pregabalin, trazodone</t>
  </si>
  <si>
    <t>Methadone, Morphine, Codeine, Etizolam, Cocaine, Diazepam,
Pregabalin</t>
  </si>
  <si>
    <t>Methadone, Morphine, Pregabalin, Etizolam, Diazepam</t>
  </si>
  <si>
    <t>Morphine, Heroin, Alprazolam, Buprenorphine, Etizolam,
Flubromazolam, Oxycodone, Pregabalin, Tramadol</t>
  </si>
  <si>
    <t>Methadone, Diazepam, Etizolam, Flubromazolam, Cocaine</t>
  </si>
  <si>
    <t>heroin, etizolam, pregabalin, cocaine</t>
  </si>
  <si>
    <t>diazepam, dihydrocodeine, alcohol</t>
  </si>
  <si>
    <t>Heroin, Buprenorphine, Etizolam, Flualprazolam, Cocaine, Alcohol</t>
  </si>
  <si>
    <t>Heroin, Etizolam, Cocaine, Buprenorphine</t>
  </si>
  <si>
    <t>Cocaine, Heroin, Etizolam, Diazepam, Pregabalin</t>
  </si>
  <si>
    <t>Buprenorphine, Sertraline</t>
  </si>
  <si>
    <t>Methadone, Etizolam, Olanzapine, Diazepam</t>
  </si>
  <si>
    <t>Etizolam, Methadone, Pregabalin, Sertraline, Amitriptyline, Diazepam</t>
  </si>
  <si>
    <t>Flubromazolam, Methadone</t>
  </si>
  <si>
    <t>Methadone, Etizolam, Pregabalin, Mirtazapine</t>
  </si>
  <si>
    <t>Mirtazapine, Olanzapine, Benzodiazepine</t>
  </si>
  <si>
    <t>Amitriptyline, Cocaine, Etizolam, Diazepam, Dihydrocodeine,
Methadone, Pregabalin</t>
  </si>
  <si>
    <t>Etizolam, Cocaine, Morphine, Heroin, Methadone, Pregabalin</t>
  </si>
  <si>
    <t>Heroin, Methadone, Etizolam, Diazepam</t>
  </si>
  <si>
    <t>Etizolam, Methadone, Diazepam, Mirtazapine</t>
  </si>
  <si>
    <t>Methadone, Cocaine, Etizolam, Pregabalin</t>
  </si>
  <si>
    <t>Olanzapine, Norfluoxetine</t>
  </si>
  <si>
    <t>Heroin, Etizolam, Cocaine, Diazepam, Diphenhydramine,
Propranolol, Chlorpromazine, Alcohol</t>
  </si>
  <si>
    <t>Diazepam, Gabapentin</t>
  </si>
  <si>
    <t>Heroin, Methadone, Buprenorphine, Dihydrocodeine, Etizolam,
Cocaine</t>
  </si>
  <si>
    <t>methadone, pregabalin, dihydrocodeine, etizolam</t>
  </si>
  <si>
    <t>venlafaxine, codeine, morphine</t>
  </si>
  <si>
    <t>Cocaine, methadone, etizolam</t>
  </si>
  <si>
    <t>Methadone, Etizolam, Cocaine, Codeine, Diazepam</t>
  </si>
  <si>
    <t>Valproic acid, Zuclopenthixol</t>
  </si>
  <si>
    <t>Sertraline, Valproic acid, Diazepam</t>
  </si>
  <si>
    <t>Etizolam, Buprenorphine, Gabapentin, Diazepam</t>
  </si>
  <si>
    <t>Amitriptyline, Chlorpromazine, Procyclidine</t>
  </si>
  <si>
    <t>methadone, etizolam, pregabalin, diazepam, amphetamine</t>
  </si>
  <si>
    <t>Amphetamine, Cocaine, Heroin, Etizolam, Methadone, Tramadol,
Pregabalin, Amitriptyline, Mirtazapine, Clonazepam</t>
  </si>
  <si>
    <t>Heroin, etizolam, cocaine, diazepam, pregabalin, quetiapine</t>
  </si>
  <si>
    <t>Cocaine, Heroin, Methadone, Etizolam, Clonazolam, Clonazepam</t>
  </si>
  <si>
    <t>Cocaine, Methadone, Diazepam, Flubromazolam, Olanzapine,
Mirtazapine</t>
  </si>
  <si>
    <t>buprenorphine, etizolam, pregabalin</t>
  </si>
  <si>
    <t>Cocaine, Methadone, Etizolam, Pregabalin, Morphine, Codeine</t>
  </si>
  <si>
    <t>Valproic acid, Alcohol</t>
  </si>
  <si>
    <t>heroin, methadone, cocaine, etizolam</t>
  </si>
  <si>
    <t>diazepam, mirtazapine, paracetamol</t>
  </si>
  <si>
    <t>methadone, etizolam, gabapentin, amitriptyline, quetiapine</t>
  </si>
  <si>
    <t>Methadone, Heroin, Etizolam, Buprenorphine, Gabapentin,
Dihydrocodeine, Cocaine</t>
  </si>
  <si>
    <t>Flubromazolam, norfluoxetine</t>
  </si>
  <si>
    <t>etizolam, dihydrocodeine, methadone, pregabalin, diazepam,
buprenorphine, cocaine</t>
  </si>
  <si>
    <t>methadone, etizolam, alcohol</t>
  </si>
  <si>
    <t>Methadone, etizolam, gabapentin, pregabalin, cocaine</t>
  </si>
  <si>
    <t>Heroin, etizolam, cocaine, mirtazapine</t>
  </si>
  <si>
    <t>Buprenorphine, alcohol</t>
  </si>
  <si>
    <t>Methadone, etizolam, alcohol</t>
  </si>
  <si>
    <t>Buprenorphine, etizolam, pregabalin</t>
  </si>
  <si>
    <t>Amitriptyline, Lignocaine, Alcohol</t>
  </si>
  <si>
    <t>Dihydrocodeine, Gabapentin, Buprenorphine, Morphine, Etizolam</t>
  </si>
  <si>
    <t>Heroin, Cocaine, Clonazolam</t>
  </si>
  <si>
    <t>pregabalin, etizolam</t>
  </si>
  <si>
    <t>Methadone, Morphine, Etizolam, Diazepam, Cocaine, Pregabalin</t>
  </si>
  <si>
    <t>Morphine, Dihydrocodeine, Etizolam, Pregabalin</t>
  </si>
  <si>
    <t>Methadone, pregabalin, etizolam, cocaine, diazepam</t>
  </si>
  <si>
    <t>Methadone, etizolam, clonazolam, amitriptyline</t>
  </si>
  <si>
    <t>Methadone, pregabalin, etizolam, trazodone, diazepam</t>
  </si>
  <si>
    <t>Heroin, Methadone, Oxycodone, Alprazolam, Flubromazolam,
Pregabalin, Etizolam, Diazepam, Cocaine</t>
  </si>
  <si>
    <t>mirtazapine, paracetamol</t>
  </si>
  <si>
    <t>Methadone, Etizolam, Amitriptyline, Gabapentin</t>
  </si>
  <si>
    <t>Fentanyl, Heroin, Etizolam, Flubromazepam</t>
  </si>
  <si>
    <t>Heroin, cocaine, clonazolam</t>
  </si>
  <si>
    <t>Methadone, Flubromazepam, Diazepam, Volatile substance</t>
  </si>
  <si>
    <t>Heroin, Methadone, Etizolam, Pregabalin,</t>
  </si>
  <si>
    <t>Methadone, Flualprazolam</t>
  </si>
  <si>
    <t>Methadone, Etizolam, Diazepam, Pregabalin, Alcohol</t>
  </si>
  <si>
    <t>Etizolam, Methadone, Amitriptyline</t>
  </si>
  <si>
    <t>Methadone, Etizolam, Flubromazolam, Diazepam</t>
  </si>
  <si>
    <t>Methadone, Etizolam, Pregabalin, Diazepam, Cocaine</t>
  </si>
  <si>
    <t>Cocaine, methadone, morphine, etizolam</t>
  </si>
  <si>
    <t>Cocaine, Methadone, Etizolam, Pregabalin, Amitriptyline,
Mirtazapine, Olanzapine, propranolol, diazepam</t>
  </si>
  <si>
    <t>Methadone, etizolam, pregabalin, alprazolam</t>
  </si>
  <si>
    <t>Mirtazapine, paracetamol</t>
  </si>
  <si>
    <t>heroin, methadone, diazepam, clonazolam, etizolam, pregabalin,
cocaine</t>
  </si>
  <si>
    <t>Etizolam, amitriptyline, pregabalin, diazepam, amphetamine, cocaine</t>
  </si>
  <si>
    <t>flualprazolam, methadone, cocaine</t>
  </si>
  <si>
    <t>olanzapine</t>
  </si>
  <si>
    <t>Heroin, Diazepam, Etizolam, Cocaine, Amphetamine</t>
  </si>
  <si>
    <t>cocaine, etizolam, methadone, diazepam, pregabalin</t>
  </si>
  <si>
    <t>Heroin, methadone, dihydrocodeine, tramadol, flubromazepam,
etizolam, zopiclone, diazepam, MDMA, MDA</t>
  </si>
  <si>
    <t>methadone, etizolam, flualprazolam, morphine, gabapentin</t>
  </si>
  <si>
    <t>Morphine, Methadone, Etizolam, Gabapentin, Buprenorphine,
Amphetamine</t>
  </si>
  <si>
    <t>Pregabalin, diazepam, amitriptyline, fluoxetine</t>
  </si>
  <si>
    <t>Cocaine, Buprenorphine, Etizolam, Mirtazapine, Quetiapine</t>
  </si>
  <si>
    <t>Etizolam, Cocaine, Methadone, Morphine, Alcohol</t>
  </si>
  <si>
    <t>Methadone, heroin, pregabalin, cocaine, clonazolam</t>
  </si>
  <si>
    <t>Cocaine, MDMA, Etizolam, Alcohol</t>
  </si>
  <si>
    <t>Cocaine, Gabapentin, Dihydrocodeine, Etizolam, Amitriptyline</t>
  </si>
  <si>
    <t>Quetiapine, Lamotrigine,Paracetamol</t>
  </si>
  <si>
    <t>Methadone, Diazepam, Clonazolam, Mirtazapine</t>
  </si>
  <si>
    <t>methadone, amitriptyline, etizolam</t>
  </si>
  <si>
    <t>Methadone, Etizolam, Alprazolam, Pregabalin</t>
  </si>
  <si>
    <t>Cocaine, Etizolam, Amitriptyline</t>
  </si>
  <si>
    <t>Dihydrocodeine, Clonazepam, Etizolam, Diclazepam</t>
  </si>
  <si>
    <t>Cocaine, Diazepam</t>
  </si>
  <si>
    <t>Heroin, Methadone, Cocaine, Etizolam</t>
  </si>
  <si>
    <t>diazepam, sertraline</t>
  </si>
  <si>
    <t>Cocaine, Oxycodone, Ketamine, Etizolam, Tramadol, Pregabalin,
Alcohol</t>
  </si>
  <si>
    <t>Opiate, Etizolam, Methadone</t>
  </si>
  <si>
    <t>Midazolam, Amitriptyline, Cyclizine</t>
  </si>
  <si>
    <t>Dihydrocodeine, Midazolam, Morphine</t>
  </si>
  <si>
    <t>Cocaine, Etizolam, Heroin</t>
  </si>
  <si>
    <t>Cocaine, Methadone, Sertraline, Etizolam, Dihydrocodeine,
Diazepam</t>
  </si>
  <si>
    <t>heroin, methadone, etizolam, cocaine, diazepam, pregabalin</t>
  </si>
  <si>
    <t>paracetamol, codeine</t>
  </si>
  <si>
    <t>codeine, paracetamol</t>
  </si>
  <si>
    <t>Cocaine, Tramadol, Lorazepam, Etizolam, Clonazepam, Pregabalin</t>
  </si>
  <si>
    <t>Methadone, Etizolam, Clonazolam, Pregabalin, Cocaine</t>
  </si>
  <si>
    <t>Methadone, etizolam, flubromazolam, clonazolam</t>
  </si>
  <si>
    <t>Morphine, Buprenorphine, Etizolam, Pregabalin, Mirtazapine</t>
  </si>
  <si>
    <t>Etizolam, Buprenorphine, Mirtazapine, Pregabalin, Alcohol</t>
  </si>
  <si>
    <t>heroin, gabapentin, etizolam, cocaine</t>
  </si>
  <si>
    <t>methadone, amitriptyline, mirtazapine</t>
  </si>
  <si>
    <t>Methadone, Etizolam, Alprazolam, Flualprazolam, Trazodone</t>
  </si>
  <si>
    <t>buprenorphine, etizolam, diazepam, alprazolam, amphetamine,
pregabalin</t>
  </si>
  <si>
    <t>olanzapine, sertraline</t>
  </si>
  <si>
    <t>Heroin, Flubromazolam, Pregabalin, Buprenorphine</t>
  </si>
  <si>
    <t>Heroin, Methadone, Pregabalin, Flubromazolam, Etizolam</t>
  </si>
  <si>
    <t>Buprenorphine, gabapentin, alprazolam, etizolam, alcohol</t>
  </si>
  <si>
    <t>Mirtazapine, Diazepam, Alcohol</t>
  </si>
  <si>
    <t>Methadone, dihydrocodeine, pregabalin, benzodiazepine, etizolam,
flubromazolam, diazepam, nitrazepam, cocaine</t>
  </si>
  <si>
    <t>morphine</t>
  </si>
  <si>
    <t>heroin, pregabalin, methadone, etizolam, flubromazolam</t>
  </si>
  <si>
    <t>Pregabalin, buprenorphine, flubromazolam, etizolam</t>
  </si>
  <si>
    <t>Heroin, pregabalin, etizolam, flualprazolam, diazepam</t>
  </si>
  <si>
    <t>Morphine, etizolam, diazepam, pregabalin</t>
  </si>
  <si>
    <t>Lorazepam, Nitrazepam</t>
  </si>
  <si>
    <t>Heroin, pregabalin, benzodiazepine, cocaine, etizolam, alprazolam,
Flubromazolam, diazepam, nitrazepam</t>
  </si>
  <si>
    <t>dihydrocodeine, methadone, mirtazapine, alcohol</t>
  </si>
  <si>
    <t>Cocaine, Clonazolam, Alcohol</t>
  </si>
  <si>
    <t>Methadone, gabapentin, clonazolam</t>
  </si>
  <si>
    <t>Codeine, Morphine, Zopiclone, Paracetamol, Mirtazapine,
Diazepam, Lamotrigine, Duloxetine</t>
  </si>
  <si>
    <t>methadone, clonazolam, cocaine</t>
  </si>
  <si>
    <t>midazolam</t>
  </si>
  <si>
    <t>NOT included in this report's statistics of drug misuse deaths</t>
  </si>
  <si>
    <t>Heroin, Methadone,
Etizolam</t>
  </si>
  <si>
    <t>Alfentanil, Midazolam, Ketamine, Lignocaine, Fluoxetine, Diazepam, Quetiapine, Aripiprazole, Oxycodone, Alcohol</t>
  </si>
  <si>
    <r>
      <t>Included in this report's statistics of drug  misuse deaths</t>
    </r>
    <r>
      <rPr>
        <b/>
        <vertAlign val="superscript"/>
        <sz val="10"/>
        <color indexed="8"/>
        <rFont val="Arial"/>
        <family val="2"/>
      </rPr>
      <t>2</t>
    </r>
  </si>
  <si>
    <t>Mephedrone</t>
  </si>
  <si>
    <t>Mirtazapine, Salbutamol, Alcohol</t>
  </si>
  <si>
    <t>mephedrone, amphetamine</t>
  </si>
  <si>
    <t>lamotrigine, cocaine</t>
  </si>
  <si>
    <t>methadone</t>
  </si>
  <si>
    <t>Codeine, Diazepam, Flualprazolam, Pregabalin, Quetiapine</t>
  </si>
  <si>
    <t>heroin</t>
  </si>
  <si>
    <t>etizolam, cocaine, amitriptyline</t>
  </si>
  <si>
    <t>Morphine, Methadone, Etizolam, Diazepam, Cocaine</t>
  </si>
  <si>
    <t>Cocaine, clonazolam, mirtazapine</t>
  </si>
  <si>
    <t>Heroin, Etizolam, Diazepam, Alcohol</t>
  </si>
  <si>
    <t>Morphine, pregabalin</t>
  </si>
  <si>
    <t>Etizolam, Methadone, Mirtazapine, Alcohol</t>
  </si>
  <si>
    <t>etizolam, pregabalin, 7-aminonitrazepam</t>
  </si>
  <si>
    <t>Etizolam, Mirtazapine, Cocaine</t>
  </si>
  <si>
    <t>methadone, etizolam, lamotrigine, alcohol</t>
  </si>
  <si>
    <t>Etizolam, Mirtazapine</t>
  </si>
  <si>
    <t>Methadone, tramadol, pregabalin, amitriptyline, mirtazapine, etizolam</t>
  </si>
  <si>
    <t>Etizolam, Paracetamol</t>
  </si>
  <si>
    <t>Promethazine, Codeine, Etizolam</t>
  </si>
  <si>
    <t>Etizolam, Cocaine, Amitriptyline, Alcohol</t>
  </si>
  <si>
    <t>Methadone, Morphine, Dihydrocodeine</t>
  </si>
  <si>
    <t>Etizolam, Mirtazapine, Lignocaine</t>
  </si>
  <si>
    <t>methadone, heroin</t>
  </si>
  <si>
    <t>etizolam, mirtazapine, sertraline</t>
  </si>
  <si>
    <t>Heroin, Methadone, Alcohol</t>
  </si>
  <si>
    <t>buprenorphine, etizolam, diazepam, cocaine</t>
  </si>
  <si>
    <t>etizolam, diazepam, mirtazapine, pregabalin</t>
  </si>
  <si>
    <t>Morphine, Tramadol, Pregabalin</t>
  </si>
  <si>
    <t>Diazepam, Etizolam, Dihydrocodeine, Benzoylecgonine</t>
  </si>
  <si>
    <t>Methadone, Oxycodone</t>
  </si>
  <si>
    <t>Etizolam, Pregabalin, Mirtazapine</t>
  </si>
  <si>
    <t>Mirtazapine, Haloperidol, Etizolam, Cocaine</t>
  </si>
  <si>
    <t>Methadone, Pregabalin</t>
  </si>
  <si>
    <t>Diazepam, Etizolam, Mirtazapine</t>
  </si>
  <si>
    <t>Mirtazapine, Etizolam</t>
  </si>
  <si>
    <t>Methadone, Morphine</t>
  </si>
  <si>
    <t>Etizolam, Alprazolam, Clonazepam, Pregabalin, Cocaine</t>
  </si>
  <si>
    <t>Dihydrocodeine, Methadone Morphine</t>
  </si>
  <si>
    <t>codeine, amitriptyline, etizolam, alcohol</t>
  </si>
  <si>
    <t>Etizolam, dihydrocodeine</t>
  </si>
  <si>
    <t>Tramadol, Etizolam</t>
  </si>
  <si>
    <t>Methadone, Dihydrocodeine, Paracetamol, Cyclizine, Diazepam, Etizolam,
alcohol</t>
  </si>
  <si>
    <t>Etizolam, Cocaine, Pregabalin</t>
  </si>
  <si>
    <t>Dihydrocodeine, Paracetamol, Etizolam, Tramadol, Morphine</t>
  </si>
  <si>
    <t>sertraline, procyclidine, etizolam</t>
  </si>
  <si>
    <t>Morphine, heroin</t>
  </si>
  <si>
    <t>Etizolam, clonazolam, mirtazapine, citalopram, alcohol</t>
  </si>
  <si>
    <t>Etizolam, diazepam, temazepam, oxazepam, sertraline, mirtazapine</t>
  </si>
  <si>
    <t>Etizolam, Gabapentin, Pregabalin, Mirtazapine, Diazepam,</t>
  </si>
  <si>
    <t>pregabalin, etizolam, diazepam, alcohol</t>
  </si>
  <si>
    <t>Gabapentin, clonazolam, mirtazapine, alcohol</t>
  </si>
  <si>
    <t>Etizolam, alcohol</t>
  </si>
  <si>
    <t>Etizolam, flualprazolam, olanzapine</t>
  </si>
  <si>
    <t>Methadone, Morphine, Heroin, Pregabalin, Gabapentin,
Cocaine</t>
  </si>
  <si>
    <t>Diazepam, Paracetamol, Etizolam, Nitrazepam</t>
  </si>
  <si>
    <t>Etizolam, Diazepam</t>
  </si>
  <si>
    <t>Heroin, methadone</t>
  </si>
  <si>
    <t>Flubromazolam, diazepam, pregabalin, venlafaxine, mirtazapine</t>
  </si>
  <si>
    <t>Diazepam, Nitrazepam, Etizolam, Methadone</t>
  </si>
  <si>
    <t>Heroin, cocaine, etizolam, pregabalin, ketamine, cyclizine, midazolam, paracetamol, alcohol</t>
  </si>
  <si>
    <t>Mirtazapine, Etizolam, Cocaine, Alcohol</t>
  </si>
  <si>
    <t>methadone, etizolam, cocaine, mirtazapine, tramadol, diazepam, clonazepam</t>
  </si>
  <si>
    <t>by Sex</t>
  </si>
  <si>
    <t>by Age at death (years)</t>
  </si>
  <si>
    <t>Was any abusable Volatile</t>
  </si>
  <si>
    <t>Substance implicated ….?</t>
  </si>
  <si>
    <t>NRS standard definition?</t>
  </si>
  <si>
    <t>ONS 'wide' definition?</t>
  </si>
  <si>
    <t>14 and under</t>
  </si>
  <si>
    <t>65 and over</t>
  </si>
  <si>
    <t>no</t>
  </si>
  <si>
    <t>Year in which death was registered</t>
  </si>
  <si>
    <t>Drug-misuse death in terms of</t>
  </si>
  <si>
    <t>Drug poisoning death in terms of</t>
  </si>
  <si>
    <t>ONS wide definition?</t>
  </si>
  <si>
    <t>yes</t>
  </si>
  <si>
    <t>1) In terms of, first, the National Records of Scotland (NRS) standard ('UK Drug Strategy') definition, and, second, the Office for National Statistics (ONS) wide definition.</t>
  </si>
  <si>
    <t>© Crown Copyright 2022</t>
  </si>
  <si>
    <t>Was Helium</t>
  </si>
  <si>
    <t>implicated ….?</t>
  </si>
  <si>
    <t>year</t>
  </si>
  <si>
    <t>Quintile 1 (most dep)</t>
  </si>
  <si>
    <t>Quintile 2</t>
  </si>
  <si>
    <t>Quintile 3</t>
  </si>
  <si>
    <t>Quintile 4</t>
  </si>
  <si>
    <t>Quintile 5 (least dep)</t>
  </si>
  <si>
    <t>2017-2021</t>
  </si>
  <si>
    <t xml:space="preserve">Figure 2: Drug misuse deaths in Scotland, age standardised mortality rates per 100,000 population by sex, 2021 </t>
  </si>
  <si>
    <t>Figure 3: Drug misuse deaths in Scotland, age specific mortality rates</t>
  </si>
  <si>
    <t xml:space="preserve"> per 100,000 population by age group, 2021 </t>
  </si>
  <si>
    <t>Figure 4: Drug misuse deaths in Scottish Index of Multiple Deprivation (SIMD) quintiles, age-standardised death rates per 100,000 population, 2001 to 2021</t>
  </si>
  <si>
    <t>Figure 5a: Drug misuse deaths for selected NHS Board areas, age standardised death rates per 100,000 population, 2017-2021</t>
  </si>
  <si>
    <t>Figure 5b: Drug misuse deaths for selected NHS Board areas, age standardised death rates per 100,000 population, change between 2000-2004 and 2017-2021</t>
  </si>
  <si>
    <t>Figure 6a: Drug misuse deaths for selected council areas, age-standardised death rates per 100,000 population,  2017-2021</t>
  </si>
  <si>
    <t>Figure 6b: Drug-related deaths for selected council areas, age-standardised death rates, change between 2000-2004 and 2017-2021</t>
  </si>
  <si>
    <t xml:space="preserve">Figure 7a: Number of drug misuse deaths in Scotland by drugs implicated </t>
  </si>
  <si>
    <t>Figure 7b: Number of drug misuse deaths in Scotland by drugs implicated, opiates and opiods</t>
  </si>
  <si>
    <t>Figure 7c: Number of drug misuse deaths in Scotland by drugs implicated, Benzodiazepines</t>
  </si>
  <si>
    <t>Figure 7d: Number of drug misuse deaths in Scotland by drugs implicated, other significant drugs</t>
  </si>
  <si>
    <t>Figure 9 - Drug misuse deaths, crude rates per million population, UK countries and regions, 2020</t>
  </si>
  <si>
    <t>Table 10: Drug misuse deaths by sex and age-group: average for 2013-2017, and relative to the estimated number of problem drug users in 2015/16</t>
  </si>
  <si>
    <t>Figure 1: Drug misuse deaths in Scotland, 1996-2021</t>
  </si>
  <si>
    <t>drug misuse deaths</t>
  </si>
  <si>
    <t>Drug-related Deaths in Scotland in 2021</t>
  </si>
  <si>
    <t>Figure 3</t>
  </si>
  <si>
    <t>Figure 5a</t>
  </si>
  <si>
    <t>Figure 5b</t>
  </si>
  <si>
    <t>Figure 6a</t>
  </si>
  <si>
    <t>Figure 6b</t>
  </si>
  <si>
    <t>Figure 7a</t>
  </si>
  <si>
    <t>Figure 7b</t>
  </si>
  <si>
    <t>Figure 7c</t>
  </si>
  <si>
    <t>Figure 7d</t>
  </si>
  <si>
    <t>Drug misuse deaths in Scotland, 1996-2021</t>
  </si>
  <si>
    <t xml:space="preserve">Drug misuse deaths in Scotland, age standardised mortality rates per 100,000 population by sex, 2021 </t>
  </si>
  <si>
    <t>Drug misuse deaths in Scotland, age specific mortality rates</t>
  </si>
  <si>
    <t>Drug misuse deaths in Scottish Index of Multiple Deprivation (SIMD) quintiles, age-standardised death rates per 100,000 population, 2001 to 2021</t>
  </si>
  <si>
    <t>Drug misuse deaths for selected NHS Board areas, age standardised death rates per 100,000 population, 2017-2021</t>
  </si>
  <si>
    <t>Drug misuse deaths for selected NHS Board areas, age standardised death rates per 100,000 population, change between 2000-2004 and 2017-2021</t>
  </si>
  <si>
    <t>Drug misuse deaths for selected council areas, age-standardised death rates per 100,000 population,  2017-2021</t>
  </si>
  <si>
    <t>Drug-related deaths for selected council areas, age-standardised death rates, change between 2000-2004 and 2017-2021</t>
  </si>
  <si>
    <t xml:space="preserve">Number of drug misuse deaths in Scotland by drugs implicated </t>
  </si>
  <si>
    <t>Number of drug misuse deaths in Scotland by drugs implicated, opiates and opiods</t>
  </si>
  <si>
    <t>Number of drug misuse deaths in Scotland by drugs implicated, Benzodiazepines</t>
  </si>
  <si>
    <t>Number of drug misuse deaths in Scotland by drugs implicated, other significant drugs</t>
  </si>
  <si>
    <t xml:space="preserve">Number of drug misuse deaths, by underlying cause of death, Scotland, 2011 to 2021 </t>
  </si>
  <si>
    <t>Drug misuse deaths, crude rates per million population, UK countries and regions, 2020</t>
  </si>
  <si>
    <t>Drug misuse deaths in Scotland, 1996 to 2021</t>
  </si>
  <si>
    <t>Drug misuse deaths by underlying cause of death, Scotland, 1996 to 2021</t>
  </si>
  <si>
    <t>Drug misuse deaths by selected drugs reported, Scotland, 1996 to 2021</t>
  </si>
  <si>
    <t>Drug misuse deaths by sex and age, Scotland, 1996 to 2021</t>
  </si>
  <si>
    <t>Drug misuse deaths by sex, age and underlying cause of death, Scotland, 2021</t>
  </si>
  <si>
    <t>Drug misuse deaths by sex, age and selected drugs reported, Scotland, 2021</t>
  </si>
  <si>
    <t>Drug misuse deaths involving only one drug by sex, age and selected drugs implicated, Scotland, 2021</t>
  </si>
  <si>
    <t>Drug misuse deaths: age-standardised death rates, overall and by sex, Scotland, 2000 to 2021</t>
  </si>
  <si>
    <t>Table 9: Drug misuse deaths: age specific rates per 100,000 population, Scotland, 2000 to 2021</t>
  </si>
  <si>
    <t>Drug misuse deaths: age specific rates per 100,000 population, Scotland, 2000 to 2021</t>
  </si>
  <si>
    <t>Table HB1: Drug misuse deaths by NHS Board area, 2010 to 2021</t>
  </si>
  <si>
    <t>Drug misuse deaths by NHS Board area, 2010 to 2021</t>
  </si>
  <si>
    <t>Drug misuse deaths by underlying cause of death and NHS Board area, 2021</t>
  </si>
  <si>
    <t>Drug misuse deaths by selected drugs implicated and NHS Board area, 2021</t>
  </si>
  <si>
    <t>Drug misuse deaths by NHS Board area - age-standardised death rates for 5-year periods, 2000-2004 to 2017-2021</t>
  </si>
  <si>
    <t>Drug misuse deaths: age specific rates per 100,000 population, NHS Boards, annual averages for 2017-2021</t>
  </si>
  <si>
    <t>Drug misuse deaths by council area, 2010 to 2021</t>
  </si>
  <si>
    <t>Drug misuse deaths by underlying cause of death and council area, 2021</t>
  </si>
  <si>
    <t>Drug misuse deaths by selected drugs implicated and council area, 2021</t>
  </si>
  <si>
    <t>Drug misuse deaths by council area - age-standardised death rates for 5-year periods, 2000-2004 to 2017-2021</t>
  </si>
  <si>
    <t>Drug misuse deaths: age specific rates per 100,000 population, council area, annual averages for 2017-2021</t>
  </si>
  <si>
    <t>Drug-deaths in Scotland - different definitions, 1979 to 2021</t>
  </si>
  <si>
    <t>Figure C6</t>
  </si>
  <si>
    <t>Figure HB6</t>
  </si>
  <si>
    <t>Table Y: Drug poisoning deaths, by selected drugs implicated, 2010 to 2021</t>
  </si>
  <si>
    <t>Drug poisoning deaths, by selected drugs implicated, 2010 to 2021</t>
  </si>
  <si>
    <t>Overlaps between drug poisoning deaths and drug misuse deaths, and deaths not counted as drug poisoning which maybe associated with drug misuse, 2010 to 2021</t>
  </si>
  <si>
    <t>Table Z: Overlaps between drug poisoning deaths and drug misuse deaths, and deaths not counted as drug poisoning which maybe associated with drug misuse, 2010 to 2021</t>
  </si>
  <si>
    <t>Drug poisoning deaths which involved New Psychoactive Substances, 2021</t>
  </si>
  <si>
    <t>Drug poisoning deaths which involved New Psychoactive Substances, 2010 to 2021</t>
  </si>
  <si>
    <t>Drug poisoning deaths which involved New Psychoactive Substances and were registered in 2021</t>
  </si>
  <si>
    <t>Table CS1: Consistent series of drug misuse deaths - 'extra' deaths and which of the drugs that were present for each of the 'extra' deaths meant that they were counted in the consistent series: 2000 to 2021</t>
  </si>
  <si>
    <t>Consistent series of drug misuse deaths - 'extra' deaths and which of the drugs that were present for each of the 'extra' deaths meant that they were counted in the consistent series: 2000 to 2021</t>
  </si>
  <si>
    <t>Table CS2: Consistent series of drug-related deaths - 'extra' deaths by sex and age: 2000 to 2021</t>
  </si>
  <si>
    <t>Consistent series of drug-related deaths - 'extra' deaths by sex and age: 2000 to 2021</t>
  </si>
  <si>
    <t>year of latest available figures</t>
  </si>
  <si>
    <t>Czechia</t>
  </si>
  <si>
    <t>-</t>
  </si>
  <si>
    <t xml:space="preserve"> provided to NRS by Public Health England</t>
  </si>
  <si>
    <t>Table VSA</t>
  </si>
  <si>
    <t>Table H</t>
  </si>
  <si>
    <t>Helium deaths by sex and age-group and whether the death was counted as drug misuse: Scotland, 2000 to 2021</t>
  </si>
  <si>
    <t>Volatile substance abuse deaths by sex and age-group, and by whether the death was counted as drug misuse: Scotland, 2000 to 2021</t>
  </si>
  <si>
    <t>Figure VS &amp; H</t>
  </si>
  <si>
    <t>volatile substance and helium deaths, Scotland, 2021</t>
  </si>
  <si>
    <t>The figures for 2020 have been revised, as explained in Annex A</t>
  </si>
  <si>
    <t>III.     Tables plus Charts that are reported in the additional analyses document</t>
  </si>
  <si>
    <t>45 and over</t>
  </si>
  <si>
    <t>under 35</t>
  </si>
  <si>
    <t>% implicated</t>
  </si>
  <si>
    <t>drugs implicated in the death</t>
  </si>
  <si>
    <t>drugs found but not implicated in the death</t>
  </si>
  <si>
    <t xml:space="preserve">Codeine </t>
  </si>
  <si>
    <t>Data for additional analyses</t>
  </si>
  <si>
    <t xml:space="preserve">Heroin/ morphine </t>
  </si>
  <si>
    <t>Gabapentin/ Pregabalin</t>
  </si>
  <si>
    <t>Number of drug misuse deaths</t>
  </si>
  <si>
    <t>Data for  England and Wales is sourced from ONS</t>
  </si>
  <si>
    <t>Data for Northern Ireland is sourced from NISRA</t>
  </si>
  <si>
    <t xml:space="preserve">Figure 8: Number of drug misuse deaths, by underlying cause of death, Scotland, 2011 to 2021 </t>
  </si>
  <si>
    <r>
      <t xml:space="preserve">Table 2: Drug misuse deaths by underlying cause of death </t>
    </r>
    <r>
      <rPr>
        <b/>
        <vertAlign val="superscript"/>
        <sz val="12"/>
        <rFont val="Arial"/>
        <family val="2"/>
      </rPr>
      <t>1</t>
    </r>
    <r>
      <rPr>
        <b/>
        <sz val="12"/>
        <rFont val="Arial"/>
        <family val="2"/>
      </rPr>
      <t xml:space="preserve"> , Scotland, 1996 to 2021</t>
    </r>
  </si>
  <si>
    <r>
      <t>Table 3: Drug misuse deaths by selected drugs reported</t>
    </r>
    <r>
      <rPr>
        <b/>
        <vertAlign val="superscript"/>
        <sz val="12"/>
        <rFont val="Arial"/>
        <family val="2"/>
      </rPr>
      <t>1</t>
    </r>
    <r>
      <rPr>
        <b/>
        <sz val="12"/>
        <rFont val="Arial"/>
        <family val="2"/>
      </rPr>
      <t>, Scotland, 1996 to 2021</t>
    </r>
  </si>
  <si>
    <r>
      <t>Table 6: Drug misuse deaths by sex, age and selected drugs reported</t>
    </r>
    <r>
      <rPr>
        <b/>
        <vertAlign val="superscript"/>
        <sz val="12"/>
        <rFont val="Arial"/>
        <family val="2"/>
      </rPr>
      <t>1</t>
    </r>
    <r>
      <rPr>
        <b/>
        <sz val="12"/>
        <rFont val="Arial"/>
        <family val="2"/>
      </rPr>
      <t>, Scotland, 2021</t>
    </r>
  </si>
  <si>
    <r>
      <t>Table 7: Drug misuse deaths involving only one drug by sex, age and selected drugs implicated</t>
    </r>
    <r>
      <rPr>
        <b/>
        <vertAlign val="superscript"/>
        <sz val="12"/>
        <rFont val="Arial"/>
        <family val="2"/>
      </rPr>
      <t>1</t>
    </r>
    <r>
      <rPr>
        <b/>
        <sz val="12"/>
        <rFont val="Arial"/>
        <family val="2"/>
      </rPr>
      <t>, Scotland, 2021</t>
    </r>
  </si>
  <si>
    <r>
      <t>Table 8: Drug misuse deaths: age-standardised death rates</t>
    </r>
    <r>
      <rPr>
        <b/>
        <vertAlign val="superscript"/>
        <sz val="12"/>
        <rFont val="Arial"/>
        <family val="2"/>
      </rPr>
      <t>1</t>
    </r>
    <r>
      <rPr>
        <b/>
        <sz val="12"/>
        <rFont val="Arial"/>
        <family val="2"/>
      </rPr>
      <t>, overall and by sex, Scotland, 2000 to 2021</t>
    </r>
  </si>
  <si>
    <r>
      <t>Table 11: Drug misuse deaths by Scottish Index of Multiple Deprivation (SIMD) quintile</t>
    </r>
    <r>
      <rPr>
        <b/>
        <vertAlign val="superscript"/>
        <sz val="12"/>
        <rFont val="Arial"/>
        <family val="2"/>
      </rPr>
      <t>1</t>
    </r>
    <r>
      <rPr>
        <b/>
        <sz val="12"/>
        <rFont val="Arial"/>
        <family val="2"/>
      </rPr>
      <t>: numbers and age-standardised death rates</t>
    </r>
    <r>
      <rPr>
        <b/>
        <vertAlign val="superscript"/>
        <sz val="12"/>
        <rFont val="Arial"/>
        <family val="2"/>
      </rPr>
      <t>2</t>
    </r>
    <r>
      <rPr>
        <b/>
        <sz val="12"/>
        <rFont val="Arial"/>
        <family val="2"/>
      </rPr>
      <t>, Scotland, 2001 to 2021</t>
    </r>
  </si>
  <si>
    <r>
      <t>Table 12: Drug misuse deaths by Scottish Index of Multiple Deprivation (SIMD) decile</t>
    </r>
    <r>
      <rPr>
        <b/>
        <vertAlign val="superscript"/>
        <sz val="12"/>
        <rFont val="Arial"/>
        <family val="2"/>
      </rPr>
      <t>1</t>
    </r>
    <r>
      <rPr>
        <b/>
        <sz val="12"/>
        <rFont val="Arial"/>
        <family val="2"/>
      </rPr>
      <t>: numbers and age-standardised death rates</t>
    </r>
    <r>
      <rPr>
        <b/>
        <vertAlign val="superscript"/>
        <sz val="12"/>
        <rFont val="Arial"/>
        <family val="2"/>
      </rPr>
      <t>2,3</t>
    </r>
    <r>
      <rPr>
        <b/>
        <sz val="12"/>
        <rFont val="Arial"/>
        <family val="2"/>
      </rPr>
      <t>, Scotland, 2001 to 2021</t>
    </r>
  </si>
  <si>
    <r>
      <t>Table HB2: Drug misuse deaths by underlying cause of death</t>
    </r>
    <r>
      <rPr>
        <b/>
        <vertAlign val="superscript"/>
        <sz val="12"/>
        <rFont val="Arial"/>
        <family val="2"/>
      </rPr>
      <t>1</t>
    </r>
    <r>
      <rPr>
        <b/>
        <sz val="12"/>
        <rFont val="Arial"/>
        <family val="2"/>
      </rPr>
      <t xml:space="preserve"> and NHS Board area, 2021</t>
    </r>
  </si>
  <si>
    <r>
      <t>Table HB3: Drug misuse deaths by selected drugs implicated</t>
    </r>
    <r>
      <rPr>
        <b/>
        <vertAlign val="superscript"/>
        <sz val="12"/>
        <rFont val="Arial"/>
        <family val="2"/>
      </rPr>
      <t>1</t>
    </r>
    <r>
      <rPr>
        <b/>
        <sz val="12"/>
        <rFont val="Arial"/>
        <family val="2"/>
      </rPr>
      <t xml:space="preserve"> and NHS Board area, 2021</t>
    </r>
  </si>
  <si>
    <r>
      <t>Table HB4: Drug misuse deaths by NHS Board area - age-standardised death rates</t>
    </r>
    <r>
      <rPr>
        <b/>
        <vertAlign val="superscript"/>
        <sz val="12"/>
        <rFont val="Arial"/>
        <family val="2"/>
      </rPr>
      <t>1,3</t>
    </r>
    <r>
      <rPr>
        <b/>
        <sz val="12"/>
        <rFont val="Arial"/>
        <family val="2"/>
      </rPr>
      <t xml:space="preserve"> for 5-year periods, 2000-2004 to 2017-2021       </t>
    </r>
  </si>
  <si>
    <r>
      <t xml:space="preserve">Table HB5: Drug misuse deaths: age specific rates per 100,000 population, NHS Boards, annual averages for 2017-2021 </t>
    </r>
    <r>
      <rPr>
        <b/>
        <vertAlign val="superscript"/>
        <sz val="12"/>
        <rFont val="Arial"/>
        <family val="2"/>
      </rPr>
      <t xml:space="preserve">1       </t>
    </r>
  </si>
  <si>
    <r>
      <t>Table C2: Drug misuse deaths by underlying cause of death</t>
    </r>
    <r>
      <rPr>
        <b/>
        <vertAlign val="superscript"/>
        <sz val="12"/>
        <rFont val="Arial"/>
        <family val="2"/>
      </rPr>
      <t>1</t>
    </r>
    <r>
      <rPr>
        <b/>
        <sz val="12"/>
        <rFont val="Arial"/>
        <family val="2"/>
      </rPr>
      <t xml:space="preserve"> and council area, 2021                 </t>
    </r>
  </si>
  <si>
    <r>
      <t>Table C3: Drug misuse deaths by selected drugs implicated</t>
    </r>
    <r>
      <rPr>
        <b/>
        <vertAlign val="superscript"/>
        <sz val="12"/>
        <rFont val="Arial"/>
        <family val="2"/>
      </rPr>
      <t>1</t>
    </r>
    <r>
      <rPr>
        <b/>
        <sz val="12"/>
        <rFont val="Arial"/>
        <family val="2"/>
      </rPr>
      <t xml:space="preserve"> and council area, 2021</t>
    </r>
  </si>
  <si>
    <r>
      <t>Table C4: Drug misuse deaths by council area - age-standardised death rates</t>
    </r>
    <r>
      <rPr>
        <b/>
        <vertAlign val="superscript"/>
        <sz val="12"/>
        <rFont val="Arial"/>
        <family val="2"/>
      </rPr>
      <t>1,2</t>
    </r>
    <r>
      <rPr>
        <b/>
        <sz val="12"/>
        <rFont val="Arial"/>
        <family val="2"/>
      </rPr>
      <t xml:space="preserve"> for 5-year periods, 2000-2004 to 2016-2020         </t>
    </r>
  </si>
  <si>
    <r>
      <t>Table C5: Drug misuse deaths per 100,000 population, council areas</t>
    </r>
    <r>
      <rPr>
        <b/>
        <vertAlign val="superscript"/>
        <sz val="12"/>
        <rFont val="Arial"/>
        <family val="2"/>
      </rPr>
      <t>6</t>
    </r>
    <r>
      <rPr>
        <b/>
        <sz val="12"/>
        <rFont val="Arial"/>
        <family val="2"/>
      </rPr>
      <t xml:space="preserve">, annual averages for 2017-2021 </t>
    </r>
    <r>
      <rPr>
        <b/>
        <vertAlign val="superscript"/>
        <sz val="12"/>
        <rFont val="Arial"/>
        <family val="2"/>
      </rPr>
      <t>1</t>
    </r>
  </si>
  <si>
    <r>
      <t>Table C6: Drug misuse deaths by council area</t>
    </r>
    <r>
      <rPr>
        <b/>
        <vertAlign val="superscript"/>
        <sz val="12"/>
        <rFont val="Arial"/>
        <family val="2"/>
      </rPr>
      <t>6</t>
    </r>
    <r>
      <rPr>
        <b/>
        <sz val="12"/>
        <rFont val="Arial"/>
        <family val="2"/>
      </rPr>
      <t>: average for 2013-2017 and relative to the estimated number of problem drug users in 2015/16</t>
    </r>
  </si>
  <si>
    <r>
      <t>Table X: Drug deaths in Scotland - different definitions</t>
    </r>
    <r>
      <rPr>
        <b/>
        <vertAlign val="superscript"/>
        <sz val="12"/>
        <rFont val="Arial"/>
        <family val="2"/>
      </rPr>
      <t>1</t>
    </r>
    <r>
      <rPr>
        <b/>
        <sz val="12"/>
        <rFont val="Arial"/>
        <family val="2"/>
      </rPr>
      <t>, 1979 to 2021</t>
    </r>
  </si>
  <si>
    <r>
      <t xml:space="preserve">Table NPS1: Drug poisoning deaths which involved New Psychoactive Substances (NPSs) </t>
    </r>
    <r>
      <rPr>
        <b/>
        <vertAlign val="superscript"/>
        <sz val="12"/>
        <rFont val="Arial"/>
        <family val="2"/>
      </rPr>
      <t>1</t>
    </r>
    <r>
      <rPr>
        <b/>
        <sz val="12"/>
        <rFont val="Arial"/>
        <family val="2"/>
      </rPr>
      <t>, 2021</t>
    </r>
  </si>
  <si>
    <r>
      <t>Table NPS3: Drug poisoning deaths which involved New Psychoactive Substances (NPSs)</t>
    </r>
    <r>
      <rPr>
        <b/>
        <vertAlign val="superscript"/>
        <sz val="12"/>
        <rFont val="Arial"/>
        <family val="2"/>
      </rPr>
      <t>1</t>
    </r>
    <r>
      <rPr>
        <b/>
        <sz val="12"/>
        <rFont val="Arial"/>
        <family val="2"/>
      </rPr>
      <t xml:space="preserve"> and were registered in 2021</t>
    </r>
  </si>
  <si>
    <r>
      <t>Table VSA : Volatile substance abuse deaths by sex and age-group, and by whether the death was counted as drug misuse (in terms of two definitions</t>
    </r>
    <r>
      <rPr>
        <b/>
        <vertAlign val="superscript"/>
        <sz val="12"/>
        <color rgb="FF000000"/>
        <rFont val="Arial"/>
        <family val="2"/>
      </rPr>
      <t>1</t>
    </r>
    <r>
      <rPr>
        <b/>
        <sz val="12"/>
        <color rgb="FF000000"/>
        <rFont val="Arial"/>
        <family val="2"/>
      </rPr>
      <t>): registered in Scotland, 2000 to 2021</t>
    </r>
  </si>
  <si>
    <r>
      <t>Table H : Helium deaths by sex and age-group, and whether the death was counted as drug-related (in terms of two definitions</t>
    </r>
    <r>
      <rPr>
        <b/>
        <vertAlign val="superscript"/>
        <sz val="12"/>
        <color rgb="FF000000"/>
        <rFont val="Arial"/>
        <family val="2"/>
      </rPr>
      <t>1</t>
    </r>
    <r>
      <rPr>
        <b/>
        <sz val="12"/>
        <color rgb="FF000000"/>
        <rFont val="Arial"/>
        <family val="2"/>
      </rPr>
      <t>): registered in Scotland, 2000 to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</si>
</sst>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164" formatCode="_(* #,##0_);_(* \(#,##0\);_(* &quot;-&quot;_);_(@_)"/>
    <numFmt numFmtId="165" formatCode="_(* #,##0.00_);_(* \(#,##0.00\);_(* &quot;-&quot;??_);_(@_)"/>
    <numFmt numFmtId="166" formatCode="0.0"/>
    <numFmt numFmtId="167" formatCode="#,##0\ \ \ \ \ \ \ \ \ \ \ \ \ \ \ \ \ \ "/>
    <numFmt numFmtId="168" formatCode="#,##0\ \ \ \ \ \ \ \ "/>
    <numFmt numFmtId="169" formatCode="0\ \ \ \ \ "/>
    <numFmt numFmtId="170" formatCode="#,##0\ \ \ \ \ \ \ \ \ "/>
    <numFmt numFmtId="171" formatCode="#,##0\ \ \ \ \ "/>
    <numFmt numFmtId="172" formatCode="0.0%"/>
    <numFmt numFmtId="173" formatCode="_-* #,##0_-;\-* #,##0_-;_-* &quot;-&quot;??_-;_-@_-"/>
    <numFmt numFmtId="174" formatCode="#,##0_ ;\-#,##0\ "/>
    <numFmt numFmtId="175" formatCode="_(* #,##0_);_(* \(#,##0\);_(* &quot;-&quot;??_);_(@_)"/>
    <numFmt numFmtId="176" formatCode="_-* #,##0.0_-;\-* #,##0.0_-;_-* &quot;-&quot;??_-;_-@_-"/>
    <numFmt numFmtId="177" formatCode="#,##0.0"/>
    <numFmt numFmtId="178" formatCode="0.000000"/>
  </numFmts>
  <fonts count="149">
    <font>
      <sz val="8"/>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indexed="8"/>
      <name val="Arial"/>
      <family val="2"/>
    </font>
    <font>
      <b/>
      <sz val="12"/>
      <name val="Arial"/>
      <family val="2"/>
    </font>
    <font>
      <i/>
      <sz val="12"/>
      <name val="Arial"/>
      <family val="2"/>
    </font>
    <font>
      <sz val="12"/>
      <name val="Arial"/>
      <family val="2"/>
    </font>
    <font>
      <sz val="10"/>
      <name val="Arial"/>
      <family val="2"/>
    </font>
    <font>
      <sz val="10"/>
      <name val="MS Sans Serif"/>
      <family val="2"/>
    </font>
    <font>
      <sz val="8"/>
      <name val="Arial"/>
      <family val="2"/>
    </font>
    <font>
      <sz val="8"/>
      <name val="Arial"/>
      <family val="2"/>
    </font>
    <font>
      <u/>
      <sz val="8"/>
      <color indexed="12"/>
      <name val="Arial"/>
      <family val="2"/>
    </font>
    <font>
      <sz val="12"/>
      <name val="Arial"/>
      <family val="2"/>
    </font>
    <font>
      <vertAlign val="superscript"/>
      <sz val="12"/>
      <name val="Arial"/>
      <family val="2"/>
    </font>
    <font>
      <b/>
      <sz val="12"/>
      <name val="Arial"/>
      <family val="2"/>
    </font>
    <font>
      <sz val="10"/>
      <name val="Arial"/>
      <family val="2"/>
    </font>
    <font>
      <b/>
      <sz val="10"/>
      <name val="Arial"/>
      <family val="2"/>
    </font>
    <font>
      <b/>
      <u/>
      <sz val="12"/>
      <name val="Arial"/>
      <family val="2"/>
    </font>
    <font>
      <b/>
      <u/>
      <sz val="10"/>
      <name val="Arial"/>
      <family val="2"/>
    </font>
    <font>
      <sz val="10"/>
      <name val="Arial Unicode MS"/>
      <family val="2"/>
    </font>
    <font>
      <sz val="10"/>
      <name val="Helv"/>
    </font>
    <font>
      <sz val="8"/>
      <name val="Arial"/>
      <family val="2"/>
    </font>
    <font>
      <sz val="11"/>
      <name val="Arial"/>
      <family val="2"/>
    </font>
    <font>
      <b/>
      <sz val="8"/>
      <name val="Arial"/>
      <family val="2"/>
    </font>
    <font>
      <b/>
      <sz val="10"/>
      <name val="Arial"/>
      <family val="2"/>
    </font>
    <font>
      <b/>
      <vertAlign val="superscript"/>
      <sz val="10"/>
      <name val="Arial"/>
      <family val="2"/>
    </font>
    <font>
      <u/>
      <sz val="10"/>
      <name val="Arial"/>
      <family val="2"/>
    </font>
    <font>
      <vertAlign val="superscript"/>
      <sz val="10"/>
      <name val="Arial"/>
      <family val="2"/>
    </font>
    <font>
      <vertAlign val="superscript"/>
      <sz val="8"/>
      <name val="Arial"/>
      <family val="2"/>
    </font>
    <font>
      <i/>
      <sz val="10"/>
      <name val="Arial"/>
      <family val="2"/>
    </font>
    <font>
      <u/>
      <sz val="10"/>
      <color indexed="12"/>
      <name val="Arial"/>
      <family val="2"/>
    </font>
    <font>
      <b/>
      <u/>
      <vertAlign val="superscript"/>
      <sz val="10"/>
      <name val="Arial"/>
      <family val="2"/>
    </font>
    <font>
      <b/>
      <i/>
      <sz val="10"/>
      <name val="Arial"/>
      <family val="2"/>
    </font>
    <font>
      <sz val="10"/>
      <name val="Arial"/>
      <family val="2"/>
    </font>
    <font>
      <u/>
      <sz val="10"/>
      <color indexed="12"/>
      <name val="Arial"/>
      <family val="2"/>
    </font>
    <font>
      <b/>
      <sz val="10"/>
      <color indexed="8"/>
      <name val="Arial"/>
      <family val="2"/>
    </font>
    <font>
      <u/>
      <sz val="10"/>
      <color indexed="8"/>
      <name val="Arial"/>
      <family val="2"/>
    </font>
    <font>
      <vertAlign val="superscript"/>
      <sz val="10"/>
      <color indexed="8"/>
      <name val="Arial"/>
      <family val="2"/>
    </font>
    <font>
      <b/>
      <vertAlign val="superscript"/>
      <sz val="10"/>
      <color indexed="8"/>
      <name val="Arial"/>
      <family val="2"/>
    </font>
    <font>
      <b/>
      <u/>
      <sz val="10"/>
      <color indexed="8"/>
      <name val="Arial"/>
      <family val="2"/>
    </font>
    <font>
      <sz val="10"/>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b/>
      <u/>
      <sz val="12"/>
      <color theme="1"/>
      <name val="Arial"/>
      <family val="2"/>
    </font>
    <font>
      <sz val="10"/>
      <color rgb="FF000000"/>
      <name val="Arial"/>
      <family val="2"/>
    </font>
    <font>
      <b/>
      <sz val="10"/>
      <color rgb="FF000000"/>
      <name val="Arial Unicode MS"/>
      <family val="2"/>
    </font>
    <font>
      <b/>
      <sz val="10"/>
      <color rgb="FF000000"/>
      <name val="Arial"/>
      <family val="2"/>
    </font>
    <font>
      <u/>
      <sz val="10"/>
      <color rgb="FF000000"/>
      <name val="Arial"/>
      <family val="2"/>
    </font>
    <font>
      <b/>
      <sz val="11"/>
      <color theme="1"/>
      <name val="Arial"/>
      <family val="2"/>
    </font>
    <font>
      <u/>
      <sz val="10"/>
      <color rgb="FF0000FF"/>
      <name val="Arial"/>
      <family val="2"/>
    </font>
    <font>
      <u/>
      <sz val="10"/>
      <color rgb="FF800080"/>
      <name val="Arial"/>
      <family val="2"/>
    </font>
    <font>
      <sz val="20"/>
      <color rgb="FFFF000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2"/>
      <color rgb="FFFF0000"/>
      <name val="Arial"/>
      <family val="2"/>
    </font>
    <font>
      <b/>
      <sz val="12"/>
      <color rgb="FFFF0000"/>
      <name val="Arial"/>
      <family val="2"/>
    </font>
    <font>
      <b/>
      <vertAlign val="superscript"/>
      <sz val="10"/>
      <color theme="1"/>
      <name val="Arial"/>
      <family val="2"/>
    </font>
    <font>
      <vertAlign val="superscript"/>
      <sz val="10"/>
      <color theme="1"/>
      <name val="Arial"/>
      <family val="2"/>
    </font>
    <font>
      <b/>
      <sz val="8"/>
      <color theme="1"/>
      <name val="Arial"/>
      <family val="2"/>
    </font>
    <font>
      <sz val="8"/>
      <color theme="1"/>
      <name val="Arial"/>
      <family val="2"/>
    </font>
    <font>
      <u/>
      <sz val="10"/>
      <color theme="10"/>
      <name val="Arial"/>
      <family val="2"/>
    </font>
    <font>
      <b/>
      <sz val="12"/>
      <color rgb="FF000000"/>
      <name val="Arial"/>
      <family val="2"/>
    </font>
    <font>
      <b/>
      <sz val="12"/>
      <color theme="1"/>
      <name val="Arial"/>
      <family val="2"/>
    </font>
    <font>
      <b/>
      <sz val="11"/>
      <name val="Arial"/>
      <family val="2"/>
    </font>
    <font>
      <i/>
      <sz val="8"/>
      <color theme="1"/>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u/>
      <sz val="11"/>
      <color rgb="FF800080"/>
      <name val="Calibri"/>
      <family val="2"/>
      <scheme val="minor"/>
    </font>
    <font>
      <b/>
      <sz val="10"/>
      <color rgb="FFFF0000"/>
      <name val="Arial"/>
      <family val="2"/>
    </font>
    <font>
      <sz val="10"/>
      <name val="Arial"/>
      <family val="2"/>
    </font>
    <font>
      <i/>
      <sz val="10"/>
      <color rgb="FFFF0000"/>
      <name val="Arial"/>
      <family val="2"/>
    </font>
    <font>
      <sz val="10"/>
      <color rgb="FF002060"/>
      <name val="Arial"/>
      <family val="2"/>
    </font>
    <font>
      <u/>
      <sz val="11"/>
      <color theme="10"/>
      <name val="Calibri"/>
      <family val="2"/>
      <scheme val="minor"/>
    </font>
    <font>
      <sz val="8"/>
      <color rgb="FF0070C0"/>
      <name val="Arial"/>
      <family val="2"/>
    </font>
    <font>
      <sz val="9.5"/>
      <color rgb="FF000000"/>
      <name val="Arial"/>
      <family val="2"/>
    </font>
    <font>
      <sz val="9.5"/>
      <color rgb="FF000000"/>
      <name val="Arial"/>
      <family val="2"/>
    </font>
    <font>
      <u/>
      <sz val="10"/>
      <color theme="1"/>
      <name val="Arial"/>
      <family val="2"/>
    </font>
    <font>
      <u/>
      <sz val="10"/>
      <color rgb="FF0070C0"/>
      <name val="Arial"/>
      <family val="2"/>
    </font>
    <font>
      <b/>
      <u/>
      <sz val="10"/>
      <color rgb="FFFF0000"/>
      <name val="Arial"/>
      <family val="2"/>
    </font>
    <font>
      <sz val="11"/>
      <color theme="1"/>
      <name val="Arial"/>
      <family val="2"/>
    </font>
    <font>
      <u/>
      <sz val="8"/>
      <color theme="1"/>
      <name val="Arial"/>
      <family val="2"/>
    </font>
    <font>
      <u/>
      <sz val="10"/>
      <color rgb="FFFF0000"/>
      <name val="Arial"/>
      <family val="2"/>
    </font>
    <font>
      <sz val="8"/>
      <color rgb="FFFF0000"/>
      <name val="Arial"/>
      <family val="2"/>
    </font>
    <font>
      <b/>
      <sz val="8"/>
      <color rgb="FF000000"/>
      <name val="Arial"/>
      <family val="2"/>
    </font>
    <font>
      <sz val="8"/>
      <color rgb="FF000000"/>
      <name val="Arial"/>
      <family val="2"/>
    </font>
    <font>
      <sz val="10"/>
      <color theme="1"/>
      <name val="Calibri"/>
      <family val="2"/>
      <scheme val="minor"/>
    </font>
    <font>
      <b/>
      <vertAlign val="superscript"/>
      <sz val="12"/>
      <name val="Arial"/>
      <family val="2"/>
    </font>
    <font>
      <b/>
      <vertAlign val="superscript"/>
      <sz val="12"/>
      <color rgb="FF000000"/>
      <name val="Arial"/>
      <family val="2"/>
    </font>
  </fonts>
  <fills count="5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theme="0"/>
        <bgColor indexed="64"/>
      </patternFill>
    </fill>
  </fills>
  <borders count="38">
    <border>
      <left/>
      <right/>
      <top/>
      <bottom/>
      <diagonal/>
    </border>
    <border>
      <left/>
      <right/>
      <top/>
      <bottom style="thin">
        <color indexed="64"/>
      </bottom>
      <diagonal/>
    </border>
    <border>
      <left/>
      <right/>
      <top style="thin">
        <color indexed="64"/>
      </top>
      <bottom/>
      <diagonal/>
    </border>
    <border>
      <left/>
      <right/>
      <top/>
      <bottom style="hair">
        <color indexed="64"/>
      </bottom>
      <diagonal/>
    </border>
    <border>
      <left/>
      <right/>
      <top/>
      <bottom style="medium">
        <color indexed="64"/>
      </bottom>
      <diagonal/>
    </border>
    <border>
      <left/>
      <right/>
      <top style="medium">
        <color indexed="64"/>
      </top>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hair">
        <color indexed="64"/>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bottom style="dotted">
        <color auto="1"/>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hair">
        <color indexed="64"/>
      </bottom>
      <diagonal/>
    </border>
    <border>
      <left style="thin">
        <color indexed="64"/>
      </left>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43">
    <xf numFmtId="0" fontId="0" fillId="0" borderId="0"/>
    <xf numFmtId="0" fontId="57" fillId="2" borderId="0" applyNumberFormat="0" applyBorder="0" applyAlignment="0" applyProtection="0"/>
    <xf numFmtId="0" fontId="57" fillId="3" borderId="0" applyNumberFormat="0" applyBorder="0" applyAlignment="0" applyProtection="0"/>
    <xf numFmtId="0" fontId="57" fillId="4" borderId="0" applyNumberFormat="0" applyBorder="0" applyAlignment="0" applyProtection="0"/>
    <xf numFmtId="0" fontId="57" fillId="5" borderId="0" applyNumberFormat="0" applyBorder="0" applyAlignment="0" applyProtection="0"/>
    <xf numFmtId="0" fontId="57" fillId="6" borderId="0" applyNumberFormat="0" applyBorder="0" applyAlignment="0" applyProtection="0"/>
    <xf numFmtId="0" fontId="57" fillId="7" borderId="0" applyNumberFormat="0" applyBorder="0" applyAlignment="0" applyProtection="0"/>
    <xf numFmtId="0" fontId="57" fillId="8" borderId="0" applyNumberFormat="0" applyBorder="0" applyAlignment="0" applyProtection="0"/>
    <xf numFmtId="0" fontId="57" fillId="9" borderId="0" applyNumberFormat="0" applyBorder="0" applyAlignment="0" applyProtection="0"/>
    <xf numFmtId="0" fontId="57" fillId="10" borderId="0" applyNumberFormat="0" applyBorder="0" applyAlignment="0" applyProtection="0"/>
    <xf numFmtId="0" fontId="57" fillId="11" borderId="0" applyNumberFormat="0" applyBorder="0" applyAlignment="0" applyProtection="0"/>
    <xf numFmtId="0" fontId="57" fillId="12" borderId="0" applyNumberFormat="0" applyBorder="0" applyAlignment="0" applyProtection="0"/>
    <xf numFmtId="0" fontId="57" fillId="13" borderId="0" applyNumberFormat="0" applyBorder="0" applyAlignment="0" applyProtection="0"/>
    <xf numFmtId="0" fontId="58" fillId="14" borderId="0" applyNumberFormat="0" applyBorder="0" applyAlignment="0" applyProtection="0"/>
    <xf numFmtId="0" fontId="58" fillId="15" borderId="0" applyNumberFormat="0" applyBorder="0" applyAlignment="0" applyProtection="0"/>
    <xf numFmtId="0" fontId="58" fillId="16" borderId="0" applyNumberFormat="0" applyBorder="0" applyAlignment="0" applyProtection="0"/>
    <xf numFmtId="0" fontId="58" fillId="17" borderId="0" applyNumberFormat="0" applyBorder="0" applyAlignment="0" applyProtection="0"/>
    <xf numFmtId="0" fontId="58" fillId="18" borderId="0" applyNumberFormat="0" applyBorder="0" applyAlignment="0" applyProtection="0"/>
    <xf numFmtId="0" fontId="58" fillId="19" borderId="0" applyNumberFormat="0" applyBorder="0" applyAlignment="0" applyProtection="0"/>
    <xf numFmtId="0" fontId="58" fillId="20" borderId="0" applyNumberFormat="0" applyBorder="0" applyAlignment="0" applyProtection="0"/>
    <xf numFmtId="0" fontId="58" fillId="21" borderId="0" applyNumberFormat="0" applyBorder="0" applyAlignment="0" applyProtection="0"/>
    <xf numFmtId="0" fontId="58" fillId="22" borderId="0" applyNumberFormat="0" applyBorder="0" applyAlignment="0" applyProtection="0"/>
    <xf numFmtId="0" fontId="58" fillId="23" borderId="0" applyNumberFormat="0" applyBorder="0" applyAlignment="0" applyProtection="0"/>
    <xf numFmtId="0" fontId="58" fillId="24" borderId="0" applyNumberFormat="0" applyBorder="0" applyAlignment="0" applyProtection="0"/>
    <xf numFmtId="0" fontId="58" fillId="25" borderId="0" applyNumberFormat="0" applyBorder="0" applyAlignment="0" applyProtection="0"/>
    <xf numFmtId="0" fontId="59" fillId="26" borderId="0" applyNumberFormat="0" applyBorder="0" applyAlignment="0" applyProtection="0"/>
    <xf numFmtId="0" fontId="60" fillId="27" borderId="11" applyNumberFormat="0" applyAlignment="0" applyProtection="0"/>
    <xf numFmtId="0" fontId="61" fillId="28" borderId="12" applyNumberFormat="0" applyAlignment="0" applyProtection="0"/>
    <xf numFmtId="0" fontId="62" fillId="0" borderId="0" applyNumberFormat="0" applyFill="0" applyBorder="0" applyAlignment="0" applyProtection="0"/>
    <xf numFmtId="0" fontId="63" fillId="29" borderId="0" applyNumberFormat="0" applyBorder="0" applyAlignment="0" applyProtection="0"/>
    <xf numFmtId="0" fontId="64" fillId="0" borderId="13" applyNumberFormat="0" applyFill="0" applyAlignment="0" applyProtection="0"/>
    <xf numFmtId="0" fontId="65" fillId="0" borderId="14" applyNumberFormat="0" applyFill="0" applyAlignment="0" applyProtection="0"/>
    <xf numFmtId="0" fontId="66" fillId="0" borderId="15" applyNumberFormat="0" applyFill="0" applyAlignment="0" applyProtection="0"/>
    <xf numFmtId="0" fontId="66" fillId="0" borderId="0" applyNumberFormat="0" applyFill="0" applyBorder="0" applyAlignment="0" applyProtection="0"/>
    <xf numFmtId="0" fontId="27"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67" fillId="30" borderId="11" applyNumberFormat="0" applyAlignment="0" applyProtection="0"/>
    <xf numFmtId="0" fontId="68" fillId="0" borderId="16" applyNumberFormat="0" applyFill="0" applyAlignment="0" applyProtection="0"/>
    <xf numFmtId="0" fontId="69" fillId="31" borderId="0" applyNumberFormat="0" applyBorder="0" applyAlignment="0" applyProtection="0"/>
    <xf numFmtId="0" fontId="49" fillId="0" borderId="0"/>
    <xf numFmtId="0" fontId="57" fillId="0" borderId="0"/>
    <xf numFmtId="0" fontId="56" fillId="0" borderId="0"/>
    <xf numFmtId="0" fontId="23" fillId="0" borderId="0"/>
    <xf numFmtId="0" fontId="23" fillId="0" borderId="0"/>
    <xf numFmtId="0" fontId="23" fillId="0" borderId="0"/>
    <xf numFmtId="0" fontId="23" fillId="0" borderId="0"/>
    <xf numFmtId="0" fontId="23"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3" fillId="0" borderId="0"/>
    <xf numFmtId="0" fontId="23" fillId="0" borderId="0"/>
    <xf numFmtId="0" fontId="36" fillId="0" borderId="0"/>
    <xf numFmtId="0" fontId="25" fillId="0" borderId="0"/>
    <xf numFmtId="0" fontId="24" fillId="0" borderId="0"/>
    <xf numFmtId="0" fontId="26" fillId="0" borderId="0"/>
    <xf numFmtId="0" fontId="23" fillId="0" borderId="0"/>
    <xf numFmtId="0" fontId="57" fillId="32" borderId="17" applyNumberFormat="0" applyFont="0" applyAlignment="0" applyProtection="0"/>
    <xf numFmtId="0" fontId="70" fillId="27" borderId="18" applyNumberFormat="0" applyAlignment="0" applyProtection="0"/>
    <xf numFmtId="9" fontId="22" fillId="0" borderId="0" applyFont="0" applyFill="0" applyBorder="0" applyAlignment="0" applyProtection="0"/>
    <xf numFmtId="9" fontId="49" fillId="0" borderId="0" applyFont="0" applyFill="0" applyBorder="0" applyAlignment="0" applyProtection="0"/>
    <xf numFmtId="0" fontId="71" fillId="0" borderId="0" applyNumberFormat="0" applyFill="0" applyBorder="0" applyAlignment="0" applyProtection="0"/>
    <xf numFmtId="0" fontId="72" fillId="0" borderId="19" applyNumberFormat="0" applyFill="0" applyAlignment="0" applyProtection="0"/>
    <xf numFmtId="0" fontId="73" fillId="0" borderId="0" applyNumberFormat="0" applyFill="0" applyBorder="0" applyAlignment="0" applyProtection="0"/>
    <xf numFmtId="0" fontId="18" fillId="0" borderId="0"/>
    <xf numFmtId="0" fontId="18" fillId="32" borderId="17" applyNumberFormat="0" applyFont="0" applyAlignment="0" applyProtection="0"/>
    <xf numFmtId="0" fontId="18" fillId="2" borderId="0" applyNumberFormat="0" applyBorder="0" applyAlignment="0" applyProtection="0"/>
    <xf numFmtId="0" fontId="18" fillId="8" borderId="0" applyNumberFormat="0" applyBorder="0" applyAlignment="0" applyProtection="0"/>
    <xf numFmtId="0" fontId="18" fillId="3" borderId="0" applyNumberFormat="0" applyBorder="0" applyAlignment="0" applyProtection="0"/>
    <xf numFmtId="0" fontId="18" fillId="9" borderId="0" applyNumberFormat="0" applyBorder="0" applyAlignment="0" applyProtection="0"/>
    <xf numFmtId="0" fontId="18" fillId="4"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11" borderId="0" applyNumberFormat="0" applyBorder="0" applyAlignment="0" applyProtection="0"/>
    <xf numFmtId="0" fontId="18" fillId="6" borderId="0" applyNumberFormat="0" applyBorder="0" applyAlignment="0" applyProtection="0"/>
    <xf numFmtId="0" fontId="18" fillId="12" borderId="0" applyNumberFormat="0" applyBorder="0" applyAlignment="0" applyProtection="0"/>
    <xf numFmtId="0" fontId="18" fillId="7" borderId="0" applyNumberFormat="0" applyBorder="0" applyAlignment="0" applyProtection="0"/>
    <xf numFmtId="0" fontId="18" fillId="13" borderId="0" applyNumberFormat="0" applyBorder="0" applyAlignment="0" applyProtection="0"/>
    <xf numFmtId="0" fontId="80" fillId="0" borderId="0" applyNumberFormat="0" applyFill="0" applyBorder="0" applyAlignment="0" applyProtection="0"/>
    <xf numFmtId="0" fontId="81" fillId="0" borderId="0" applyNumberFormat="0" applyFill="0" applyBorder="0" applyAlignment="0" applyProtection="0"/>
    <xf numFmtId="0" fontId="17" fillId="0" borderId="0"/>
    <xf numFmtId="0" fontId="17" fillId="32" borderId="17" applyNumberFormat="0" applyFont="0" applyAlignment="0" applyProtection="0"/>
    <xf numFmtId="0" fontId="17" fillId="2" borderId="0" applyNumberFormat="0" applyBorder="0" applyAlignment="0" applyProtection="0"/>
    <xf numFmtId="0" fontId="17" fillId="8" borderId="0" applyNumberFormat="0" applyBorder="0" applyAlignment="0" applyProtection="0"/>
    <xf numFmtId="0" fontId="17" fillId="3" borderId="0" applyNumberFormat="0" applyBorder="0" applyAlignment="0" applyProtection="0"/>
    <xf numFmtId="0" fontId="17" fillId="9" borderId="0" applyNumberFormat="0" applyBorder="0" applyAlignment="0" applyProtection="0"/>
    <xf numFmtId="0" fontId="17" fillId="4"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11" borderId="0" applyNumberFormat="0" applyBorder="0" applyAlignment="0" applyProtection="0"/>
    <xf numFmtId="0" fontId="17" fillId="6" borderId="0" applyNumberFormat="0" applyBorder="0" applyAlignment="0" applyProtection="0"/>
    <xf numFmtId="0" fontId="17" fillId="12" borderId="0" applyNumberFormat="0" applyBorder="0" applyAlignment="0" applyProtection="0"/>
    <xf numFmtId="0" fontId="17" fillId="7" borderId="0" applyNumberFormat="0" applyBorder="0" applyAlignment="0" applyProtection="0"/>
    <xf numFmtId="0" fontId="17" fillId="13" borderId="0" applyNumberFormat="0" applyBorder="0" applyAlignment="0" applyProtection="0"/>
    <xf numFmtId="0" fontId="81" fillId="0" borderId="0" applyNumberFormat="0" applyFill="0" applyBorder="0" applyAlignment="0" applyProtection="0"/>
    <xf numFmtId="0" fontId="16" fillId="0" borderId="0"/>
    <xf numFmtId="0" fontId="16" fillId="32" borderId="17" applyNumberFormat="0" applyFont="0" applyAlignment="0" applyProtection="0"/>
    <xf numFmtId="0" fontId="16" fillId="2" borderId="0" applyNumberFormat="0" applyBorder="0" applyAlignment="0" applyProtection="0"/>
    <xf numFmtId="0" fontId="16" fillId="8" borderId="0" applyNumberFormat="0" applyBorder="0" applyAlignment="0" applyProtection="0"/>
    <xf numFmtId="0" fontId="16" fillId="3" borderId="0" applyNumberFormat="0" applyBorder="0" applyAlignment="0" applyProtection="0"/>
    <xf numFmtId="0" fontId="16" fillId="9" borderId="0" applyNumberFormat="0" applyBorder="0" applyAlignment="0" applyProtection="0"/>
    <xf numFmtId="0" fontId="16" fillId="4"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11" borderId="0" applyNumberFormat="0" applyBorder="0" applyAlignment="0" applyProtection="0"/>
    <xf numFmtId="0" fontId="16" fillId="6" borderId="0" applyNumberFormat="0" applyBorder="0" applyAlignment="0" applyProtection="0"/>
    <xf numFmtId="0" fontId="16" fillId="12" borderId="0" applyNumberFormat="0" applyBorder="0" applyAlignment="0" applyProtection="0"/>
    <xf numFmtId="0" fontId="16" fillId="7" borderId="0" applyNumberFormat="0" applyBorder="0" applyAlignment="0" applyProtection="0"/>
    <xf numFmtId="0" fontId="16" fillId="13" borderId="0" applyNumberFormat="0" applyBorder="0" applyAlignment="0" applyProtection="0"/>
    <xf numFmtId="0" fontId="15" fillId="0" borderId="0"/>
    <xf numFmtId="0" fontId="15" fillId="32" borderId="17" applyNumberFormat="0" applyFont="0" applyAlignment="0" applyProtection="0"/>
    <xf numFmtId="0" fontId="15" fillId="2" borderId="0" applyNumberFormat="0" applyBorder="0" applyAlignment="0" applyProtection="0"/>
    <xf numFmtId="0" fontId="15" fillId="8"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83" fillId="0" borderId="0"/>
    <xf numFmtId="0" fontId="84" fillId="33" borderId="0" applyNumberFormat="0" applyBorder="0" applyAlignment="0" applyProtection="0"/>
    <xf numFmtId="0" fontId="84" fillId="34" borderId="0" applyNumberFormat="0" applyBorder="0" applyAlignment="0" applyProtection="0"/>
    <xf numFmtId="0" fontId="84" fillId="35" borderId="0" applyNumberFormat="0" applyBorder="0" applyAlignment="0" applyProtection="0"/>
    <xf numFmtId="0" fontId="84" fillId="36" borderId="0" applyNumberFormat="0" applyBorder="0" applyAlignment="0" applyProtection="0"/>
    <xf numFmtId="0" fontId="84" fillId="37" borderId="0" applyNumberFormat="0" applyBorder="0" applyAlignment="0" applyProtection="0"/>
    <xf numFmtId="0" fontId="84" fillId="35" borderId="0" applyNumberFormat="0" applyBorder="0" applyAlignment="0" applyProtection="0"/>
    <xf numFmtId="0" fontId="84" fillId="37" borderId="0" applyNumberFormat="0" applyBorder="0" applyAlignment="0" applyProtection="0"/>
    <xf numFmtId="0" fontId="84" fillId="34" borderId="0" applyNumberFormat="0" applyBorder="0" applyAlignment="0" applyProtection="0"/>
    <xf numFmtId="0" fontId="84" fillId="38" borderId="0" applyNumberFormat="0" applyBorder="0" applyAlignment="0" applyProtection="0"/>
    <xf numFmtId="0" fontId="84" fillId="39" borderId="0" applyNumberFormat="0" applyBorder="0" applyAlignment="0" applyProtection="0"/>
    <xf numFmtId="0" fontId="84" fillId="37" borderId="0" applyNumberFormat="0" applyBorder="0" applyAlignment="0" applyProtection="0"/>
    <xf numFmtId="0" fontId="84" fillId="35" borderId="0" applyNumberFormat="0" applyBorder="0" applyAlignment="0" applyProtection="0"/>
    <xf numFmtId="0" fontId="85" fillId="37" borderId="0" applyNumberFormat="0" applyBorder="0" applyAlignment="0" applyProtection="0"/>
    <xf numFmtId="0" fontId="85" fillId="40" borderId="0" applyNumberFormat="0" applyBorder="0" applyAlignment="0" applyProtection="0"/>
    <xf numFmtId="0" fontId="85" fillId="41" borderId="0" applyNumberFormat="0" applyBorder="0" applyAlignment="0" applyProtection="0"/>
    <xf numFmtId="0" fontId="85" fillId="39" borderId="0" applyNumberFormat="0" applyBorder="0" applyAlignment="0" applyProtection="0"/>
    <xf numFmtId="0" fontId="85" fillId="37" borderId="0" applyNumberFormat="0" applyBorder="0" applyAlignment="0" applyProtection="0"/>
    <xf numFmtId="0" fontId="85" fillId="34" borderId="0" applyNumberFormat="0" applyBorder="0" applyAlignment="0" applyProtection="0"/>
    <xf numFmtId="0" fontId="85" fillId="42" borderId="0" applyNumberFormat="0" applyBorder="0" applyAlignment="0" applyProtection="0"/>
    <xf numFmtId="0" fontId="85" fillId="40" borderId="0" applyNumberFormat="0" applyBorder="0" applyAlignment="0" applyProtection="0"/>
    <xf numFmtId="0" fontId="85" fillId="41" borderId="0" applyNumberFormat="0" applyBorder="0" applyAlignment="0" applyProtection="0"/>
    <xf numFmtId="0" fontId="85" fillId="43" borderId="0" applyNumberFormat="0" applyBorder="0" applyAlignment="0" applyProtection="0"/>
    <xf numFmtId="0" fontId="85" fillId="44" borderId="0" applyNumberFormat="0" applyBorder="0" applyAlignment="0" applyProtection="0"/>
    <xf numFmtId="0" fontId="85" fillId="45" borderId="0" applyNumberFormat="0" applyBorder="0" applyAlignment="0" applyProtection="0"/>
    <xf numFmtId="0" fontId="86" fillId="46" borderId="0" applyNumberFormat="0" applyBorder="0" applyAlignment="0" applyProtection="0"/>
    <xf numFmtId="0" fontId="87" fillId="47" borderId="20" applyNumberFormat="0" applyAlignment="0" applyProtection="0"/>
    <xf numFmtId="0" fontId="88" fillId="48" borderId="21" applyNumberFormat="0" applyAlignment="0" applyProtection="0"/>
    <xf numFmtId="40" fontId="24" fillId="0" borderId="0" applyFont="0" applyFill="0" applyBorder="0" applyAlignment="0" applyProtection="0"/>
    <xf numFmtId="0" fontId="89" fillId="0" borderId="0" applyNumberFormat="0" applyFill="0" applyBorder="0" applyAlignment="0" applyProtection="0"/>
    <xf numFmtId="0" fontId="90" fillId="37" borderId="0" applyNumberFormat="0" applyBorder="0" applyAlignment="0" applyProtection="0"/>
    <xf numFmtId="0" fontId="91" fillId="0" borderId="22" applyNumberFormat="0" applyFill="0" applyAlignment="0" applyProtection="0"/>
    <xf numFmtId="0" fontId="92" fillId="0" borderId="23" applyNumberFormat="0" applyFill="0" applyAlignment="0" applyProtection="0"/>
    <xf numFmtId="0" fontId="93" fillId="0" borderId="24" applyNumberFormat="0" applyFill="0" applyAlignment="0" applyProtection="0"/>
    <xf numFmtId="0" fontId="93" fillId="0" borderId="0" applyNumberFormat="0" applyFill="0" applyBorder="0" applyAlignment="0" applyProtection="0"/>
    <xf numFmtId="0" fontId="94" fillId="38" borderId="20" applyNumberFormat="0" applyAlignment="0" applyProtection="0"/>
    <xf numFmtId="0" fontId="95" fillId="0" borderId="25" applyNumberFormat="0" applyFill="0" applyAlignment="0" applyProtection="0"/>
    <xf numFmtId="0" fontId="96" fillId="38" borderId="0" applyNumberFormat="0" applyBorder="0" applyAlignment="0" applyProtection="0"/>
    <xf numFmtId="0" fontId="25" fillId="35" borderId="26" applyNumberFormat="0" applyFont="0" applyAlignment="0" applyProtection="0"/>
    <xf numFmtId="0" fontId="97" fillId="47" borderId="27" applyNumberFormat="0" applyAlignment="0" applyProtection="0"/>
    <xf numFmtId="9" fontId="23" fillId="0" borderId="0" applyFon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95" fillId="0" borderId="0" applyNumberFormat="0" applyFill="0" applyBorder="0" applyAlignment="0" applyProtection="0"/>
    <xf numFmtId="0" fontId="25" fillId="0" borderId="0"/>
    <xf numFmtId="0" fontId="25" fillId="0" borderId="0"/>
    <xf numFmtId="0" fontId="23" fillId="0" borderId="0"/>
    <xf numFmtId="0" fontId="14" fillId="0" borderId="0"/>
    <xf numFmtId="0" fontId="23" fillId="0" borderId="0"/>
    <xf numFmtId="0" fontId="13" fillId="0" borderId="0"/>
    <xf numFmtId="0" fontId="13" fillId="32" borderId="17" applyNumberFormat="0" applyFont="0" applyAlignment="0" applyProtection="0"/>
    <xf numFmtId="0" fontId="13" fillId="2" borderId="0" applyNumberFormat="0" applyBorder="0" applyAlignment="0" applyProtection="0"/>
    <xf numFmtId="0" fontId="13" fillId="8"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13" fillId="4"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3" borderId="0" applyNumberFormat="0" applyBorder="0" applyAlignment="0" applyProtection="0"/>
    <xf numFmtId="0" fontId="12" fillId="0" borderId="0"/>
    <xf numFmtId="0" fontId="11" fillId="0" borderId="0"/>
    <xf numFmtId="0" fontId="11" fillId="32" borderId="17" applyNumberFormat="0" applyFont="0" applyAlignment="0" applyProtection="0"/>
    <xf numFmtId="0" fontId="11" fillId="2" borderId="0" applyNumberFormat="0" applyBorder="0" applyAlignment="0" applyProtection="0"/>
    <xf numFmtId="0" fontId="11" fillId="8" borderId="0" applyNumberFormat="0" applyBorder="0" applyAlignment="0" applyProtection="0"/>
    <xf numFmtId="0" fontId="11" fillId="3" borderId="0" applyNumberFormat="0" applyBorder="0" applyAlignment="0" applyProtection="0"/>
    <xf numFmtId="0" fontId="11" fillId="9" borderId="0" applyNumberFormat="0" applyBorder="0" applyAlignment="0" applyProtection="0"/>
    <xf numFmtId="0" fontId="11" fillId="4"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11" borderId="0" applyNumberFormat="0" applyBorder="0" applyAlignment="0" applyProtection="0"/>
    <xf numFmtId="0" fontId="11" fillId="6" borderId="0" applyNumberFormat="0" applyBorder="0" applyAlignment="0" applyProtection="0"/>
    <xf numFmtId="0" fontId="11" fillId="12" borderId="0" applyNumberFormat="0" applyBorder="0" applyAlignment="0" applyProtection="0"/>
    <xf numFmtId="0" fontId="11" fillId="7" borderId="0" applyNumberFormat="0" applyBorder="0" applyAlignment="0" applyProtection="0"/>
    <xf numFmtId="0" fontId="11" fillId="13" borderId="0" applyNumberFormat="0" applyBorder="0" applyAlignment="0" applyProtection="0"/>
    <xf numFmtId="0" fontId="10" fillId="0" borderId="0"/>
    <xf numFmtId="0" fontId="10" fillId="32" borderId="17" applyNumberFormat="0" applyFont="0" applyAlignment="0" applyProtection="0"/>
    <xf numFmtId="0" fontId="10" fillId="2" borderId="0" applyNumberFormat="0" applyBorder="0" applyAlignment="0" applyProtection="0"/>
    <xf numFmtId="0" fontId="10" fillId="8" borderId="0" applyNumberFormat="0" applyBorder="0" applyAlignment="0" applyProtection="0"/>
    <xf numFmtId="0" fontId="10" fillId="3" borderId="0" applyNumberFormat="0" applyBorder="0" applyAlignment="0" applyProtection="0"/>
    <xf numFmtId="0" fontId="10" fillId="9" borderId="0" applyNumberFormat="0" applyBorder="0" applyAlignment="0" applyProtection="0"/>
    <xf numFmtId="0" fontId="10" fillId="4"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11" borderId="0" applyNumberFormat="0" applyBorder="0" applyAlignment="0" applyProtection="0"/>
    <xf numFmtId="0" fontId="10" fillId="6" borderId="0" applyNumberFormat="0" applyBorder="0" applyAlignment="0" applyProtection="0"/>
    <xf numFmtId="0" fontId="10" fillId="12" borderId="0" applyNumberFormat="0" applyBorder="0" applyAlignment="0" applyProtection="0"/>
    <xf numFmtId="0" fontId="10" fillId="7" borderId="0" applyNumberFormat="0" applyBorder="0" applyAlignment="0" applyProtection="0"/>
    <xf numFmtId="0" fontId="10" fillId="13" borderId="0" applyNumberFormat="0" applyBorder="0" applyAlignment="0" applyProtection="0"/>
    <xf numFmtId="0" fontId="9" fillId="0" borderId="0"/>
    <xf numFmtId="0" fontId="9" fillId="32" borderId="17" applyNumberFormat="0" applyFont="0" applyAlignment="0" applyProtection="0"/>
    <xf numFmtId="0" fontId="9" fillId="2" borderId="0" applyNumberFormat="0" applyBorder="0" applyAlignment="0" applyProtection="0"/>
    <xf numFmtId="0" fontId="9" fillId="8" borderId="0" applyNumberFormat="0" applyBorder="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8" fillId="0" borderId="0"/>
    <xf numFmtId="0" fontId="106" fillId="0" borderId="0" applyNumberFormat="0" applyFill="0" applyBorder="0" applyAlignment="0" applyProtection="0"/>
    <xf numFmtId="0" fontId="8" fillId="32" borderId="17" applyNumberFormat="0" applyFont="0" applyAlignment="0" applyProtection="0"/>
    <xf numFmtId="0" fontId="8" fillId="2" borderId="0" applyNumberFormat="0" applyBorder="0" applyAlignment="0" applyProtection="0"/>
    <xf numFmtId="0" fontId="8" fillId="8" borderId="0" applyNumberFormat="0" applyBorder="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165" fontId="8" fillId="0" borderId="0" applyFont="0" applyFill="0" applyBorder="0" applyAlignment="0" applyProtection="0"/>
    <xf numFmtId="0" fontId="7" fillId="0" borderId="0"/>
    <xf numFmtId="0" fontId="7" fillId="32" borderId="17" applyNumberFormat="0" applyFont="0" applyAlignment="0" applyProtection="0"/>
    <xf numFmtId="0" fontId="7" fillId="2"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165" fontId="25" fillId="0" borderId="0" applyFont="0" applyFill="0" applyBorder="0" applyAlignment="0" applyProtection="0"/>
    <xf numFmtId="0" fontId="5" fillId="0" borderId="0"/>
    <xf numFmtId="0" fontId="111" fillId="0" borderId="0" applyNumberFormat="0" applyFill="0" applyBorder="0" applyAlignment="0" applyProtection="0"/>
    <xf numFmtId="0" fontId="112" fillId="0" borderId="13" applyNumberFormat="0" applyFill="0" applyAlignment="0" applyProtection="0"/>
    <xf numFmtId="0" fontId="113" fillId="0" borderId="14" applyNumberFormat="0" applyFill="0" applyAlignment="0" applyProtection="0"/>
    <xf numFmtId="0" fontId="114" fillId="0" borderId="15" applyNumberFormat="0" applyFill="0" applyAlignment="0" applyProtection="0"/>
    <xf numFmtId="0" fontId="114" fillId="0" borderId="0" applyNumberFormat="0" applyFill="0" applyBorder="0" applyAlignment="0" applyProtection="0"/>
    <xf numFmtId="0" fontId="115" fillId="29" borderId="0" applyNumberFormat="0" applyBorder="0" applyAlignment="0" applyProtection="0"/>
    <xf numFmtId="0" fontId="116" fillId="26" borderId="0" applyNumberFormat="0" applyBorder="0" applyAlignment="0" applyProtection="0"/>
    <xf numFmtId="0" fontId="117" fillId="31" borderId="0" applyNumberFormat="0" applyBorder="0" applyAlignment="0" applyProtection="0"/>
    <xf numFmtId="0" fontId="118" fillId="30" borderId="11" applyNumberFormat="0" applyAlignment="0" applyProtection="0"/>
    <xf numFmtId="0" fontId="119" fillId="27" borderId="18" applyNumberFormat="0" applyAlignment="0" applyProtection="0"/>
    <xf numFmtId="0" fontId="120" fillId="27" borderId="11" applyNumberFormat="0" applyAlignment="0" applyProtection="0"/>
    <xf numFmtId="0" fontId="121" fillId="0" borderId="16" applyNumberFormat="0" applyFill="0" applyAlignment="0" applyProtection="0"/>
    <xf numFmtId="0" fontId="122" fillId="28" borderId="12" applyNumberFormat="0" applyAlignment="0" applyProtection="0"/>
    <xf numFmtId="0" fontId="123" fillId="0" borderId="0" applyNumberFormat="0" applyFill="0" applyBorder="0" applyAlignment="0" applyProtection="0"/>
    <xf numFmtId="0" fontId="5" fillId="32" borderId="17" applyNumberFormat="0" applyFont="0" applyAlignment="0" applyProtection="0"/>
    <xf numFmtId="0" fontId="124" fillId="0" borderId="0" applyNumberFormat="0" applyFill="0" applyBorder="0" applyAlignment="0" applyProtection="0"/>
    <xf numFmtId="0" fontId="125" fillId="0" borderId="19" applyNumberFormat="0" applyFill="0" applyAlignment="0" applyProtection="0"/>
    <xf numFmtId="0" fontId="126" fillId="20" borderId="0" applyNumberFormat="0" applyBorder="0" applyAlignment="0" applyProtection="0"/>
    <xf numFmtId="0" fontId="5" fillId="2" borderId="0" applyNumberFormat="0" applyBorder="0" applyAlignment="0" applyProtection="0"/>
    <xf numFmtId="0" fontId="5" fillId="8" borderId="0" applyNumberFormat="0" applyBorder="0" applyAlignment="0" applyProtection="0"/>
    <xf numFmtId="0" fontId="126" fillId="14" borderId="0" applyNumberFormat="0" applyBorder="0" applyAlignment="0" applyProtection="0"/>
    <xf numFmtId="0" fontId="126" fillId="21"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126" fillId="15" borderId="0" applyNumberFormat="0" applyBorder="0" applyAlignment="0" applyProtection="0"/>
    <xf numFmtId="0" fontId="126" fillId="22"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126" fillId="16" borderId="0" applyNumberFormat="0" applyBorder="0" applyAlignment="0" applyProtection="0"/>
    <xf numFmtId="0" fontId="126" fillId="23"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126" fillId="17" borderId="0" applyNumberFormat="0" applyBorder="0" applyAlignment="0" applyProtection="0"/>
    <xf numFmtId="0" fontId="126" fillId="24"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126" fillId="18" borderId="0" applyNumberFormat="0" applyBorder="0" applyAlignment="0" applyProtection="0"/>
    <xf numFmtId="0" fontId="126" fillId="25"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126" fillId="19" borderId="0" applyNumberFormat="0" applyBorder="0" applyAlignment="0" applyProtection="0"/>
    <xf numFmtId="0" fontId="127" fillId="0" borderId="0" applyNumberFormat="0" applyFill="0" applyBorder="0" applyAlignment="0" applyProtection="0"/>
    <xf numFmtId="0" fontId="128" fillId="0" borderId="0" applyNumberFormat="0" applyFill="0" applyBorder="0" applyAlignment="0" applyProtection="0"/>
    <xf numFmtId="0" fontId="130" fillId="0" borderId="0"/>
    <xf numFmtId="0" fontId="6" fillId="0" borderId="0"/>
    <xf numFmtId="0" fontId="23" fillId="0" borderId="0"/>
    <xf numFmtId="0" fontId="23" fillId="0" borderId="0"/>
    <xf numFmtId="0" fontId="4" fillId="0" borderId="0"/>
    <xf numFmtId="0" fontId="6" fillId="0" borderId="0"/>
    <xf numFmtId="0" fontId="25"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58" fillId="14" borderId="0" applyNumberFormat="0" applyBorder="0" applyAlignment="0" applyProtection="0"/>
    <xf numFmtId="0" fontId="58" fillId="15" borderId="0" applyNumberFormat="0" applyBorder="0" applyAlignment="0" applyProtection="0"/>
    <xf numFmtId="0" fontId="58" fillId="16" borderId="0" applyNumberFormat="0" applyBorder="0" applyAlignment="0" applyProtection="0"/>
    <xf numFmtId="0" fontId="58" fillId="17" borderId="0" applyNumberFormat="0" applyBorder="0" applyAlignment="0" applyProtection="0"/>
    <xf numFmtId="0" fontId="58" fillId="18" borderId="0" applyNumberFormat="0" applyBorder="0" applyAlignment="0" applyProtection="0"/>
    <xf numFmtId="0" fontId="58" fillId="19" borderId="0" applyNumberFormat="0" applyBorder="0" applyAlignment="0" applyProtection="0"/>
    <xf numFmtId="0" fontId="58" fillId="20" borderId="0" applyNumberFormat="0" applyBorder="0" applyAlignment="0" applyProtection="0"/>
    <xf numFmtId="0" fontId="58" fillId="21" borderId="0" applyNumberFormat="0" applyBorder="0" applyAlignment="0" applyProtection="0"/>
    <xf numFmtId="0" fontId="58" fillId="22" borderId="0" applyNumberFormat="0" applyBorder="0" applyAlignment="0" applyProtection="0"/>
    <xf numFmtId="0" fontId="58" fillId="23" borderId="0" applyNumberFormat="0" applyBorder="0" applyAlignment="0" applyProtection="0"/>
    <xf numFmtId="0" fontId="58" fillId="24" borderId="0" applyNumberFormat="0" applyBorder="0" applyAlignment="0" applyProtection="0"/>
    <xf numFmtId="0" fontId="58" fillId="25" borderId="0" applyNumberFormat="0" applyBorder="0" applyAlignment="0" applyProtection="0"/>
    <xf numFmtId="0" fontId="59" fillId="26" borderId="0" applyNumberFormat="0" applyBorder="0" applyAlignment="0" applyProtection="0"/>
    <xf numFmtId="0" fontId="60" fillId="27" borderId="11" applyNumberFormat="0" applyAlignment="0" applyProtection="0"/>
    <xf numFmtId="0" fontId="61" fillId="28" borderId="12" applyNumberFormat="0" applyAlignment="0" applyProtection="0"/>
    <xf numFmtId="0" fontId="62" fillId="0" borderId="0" applyNumberFormat="0" applyFill="0" applyBorder="0" applyAlignment="0" applyProtection="0"/>
    <xf numFmtId="0" fontId="63" fillId="29" borderId="0" applyNumberFormat="0" applyBorder="0" applyAlignment="0" applyProtection="0"/>
    <xf numFmtId="0" fontId="64" fillId="0" borderId="13" applyNumberFormat="0" applyFill="0" applyAlignment="0" applyProtection="0"/>
    <xf numFmtId="0" fontId="65" fillId="0" borderId="14" applyNumberFormat="0" applyFill="0" applyAlignment="0" applyProtection="0"/>
    <xf numFmtId="0" fontId="66" fillId="0" borderId="15" applyNumberFormat="0" applyFill="0" applyAlignment="0" applyProtection="0"/>
    <xf numFmtId="0" fontId="66" fillId="0" borderId="0" applyNumberFormat="0" applyFill="0" applyBorder="0" applyAlignment="0" applyProtection="0"/>
    <xf numFmtId="0" fontId="46" fillId="0" borderId="0" applyNumberFormat="0" applyFill="0" applyBorder="0" applyAlignment="0" applyProtection="0">
      <alignment vertical="top"/>
      <protection locked="0"/>
    </xf>
    <xf numFmtId="0" fontId="67" fillId="30" borderId="11" applyNumberFormat="0" applyAlignment="0" applyProtection="0"/>
    <xf numFmtId="0" fontId="68" fillId="0" borderId="16" applyNumberFormat="0" applyFill="0" applyAlignment="0" applyProtection="0"/>
    <xf numFmtId="0" fontId="69" fillId="31" borderId="0" applyNumberFormat="0" applyBorder="0" applyAlignment="0" applyProtection="0"/>
    <xf numFmtId="0" fontId="6" fillId="32" borderId="17" applyNumberFormat="0" applyFont="0" applyAlignment="0" applyProtection="0"/>
    <xf numFmtId="0" fontId="70" fillId="27" borderId="18" applyNumberFormat="0" applyAlignment="0" applyProtection="0"/>
    <xf numFmtId="9" fontId="22" fillId="0" borderId="0" applyFont="0" applyFill="0" applyBorder="0" applyAlignment="0" applyProtection="0"/>
    <xf numFmtId="9" fontId="23" fillId="0" borderId="0" applyFont="0" applyFill="0" applyBorder="0" applyAlignment="0" applyProtection="0"/>
    <xf numFmtId="0" fontId="71" fillId="0" borderId="0" applyNumberFormat="0" applyFill="0" applyBorder="0" applyAlignment="0" applyProtection="0"/>
    <xf numFmtId="0" fontId="72" fillId="0" borderId="19" applyNumberFormat="0" applyFill="0" applyAlignment="0" applyProtection="0"/>
    <xf numFmtId="0" fontId="73" fillId="0" borderId="0" applyNumberFormat="0" applyFill="0" applyBorder="0" applyAlignment="0" applyProtection="0"/>
    <xf numFmtId="0" fontId="6" fillId="0" borderId="0"/>
    <xf numFmtId="0" fontId="6" fillId="32" borderId="17" applyNumberFormat="0" applyFont="0" applyAlignment="0" applyProtection="0"/>
    <xf numFmtId="0" fontId="6" fillId="2"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0" borderId="0"/>
    <xf numFmtId="0" fontId="6" fillId="32" borderId="17" applyNumberFormat="0" applyFont="0" applyAlignment="0" applyProtection="0"/>
    <xf numFmtId="0" fontId="6" fillId="2"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0" borderId="0"/>
    <xf numFmtId="0" fontId="6" fillId="32" borderId="17" applyNumberFormat="0" applyFont="0" applyAlignment="0" applyProtection="0"/>
    <xf numFmtId="0" fontId="6" fillId="2"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0" borderId="0"/>
    <xf numFmtId="0" fontId="6" fillId="32" borderId="17" applyNumberFormat="0" applyFont="0" applyAlignment="0" applyProtection="0"/>
    <xf numFmtId="0" fontId="6" fillId="2"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23" fillId="0" borderId="0"/>
    <xf numFmtId="0" fontId="6" fillId="0" borderId="0"/>
    <xf numFmtId="0" fontId="6" fillId="0" borderId="0"/>
    <xf numFmtId="0" fontId="6" fillId="32" borderId="17" applyNumberFormat="0" applyFont="0" applyAlignment="0" applyProtection="0"/>
    <xf numFmtId="0" fontId="6" fillId="2"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0" borderId="0"/>
    <xf numFmtId="0" fontId="6" fillId="0" borderId="0"/>
    <xf numFmtId="0" fontId="6" fillId="32" borderId="17" applyNumberFormat="0" applyFont="0" applyAlignment="0" applyProtection="0"/>
    <xf numFmtId="0" fontId="6" fillId="2"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0" borderId="0"/>
    <xf numFmtId="0" fontId="6" fillId="32" borderId="17" applyNumberFormat="0" applyFont="0" applyAlignment="0" applyProtection="0"/>
    <xf numFmtId="0" fontId="6" fillId="2"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0" borderId="0"/>
    <xf numFmtId="0" fontId="6" fillId="32" borderId="17" applyNumberFormat="0" applyFont="0" applyAlignment="0" applyProtection="0"/>
    <xf numFmtId="0" fontId="6" fillId="2"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32" borderId="17" applyNumberFormat="0" applyFont="0" applyAlignment="0" applyProtection="0"/>
    <xf numFmtId="0" fontId="6" fillId="2"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165" fontId="6" fillId="0" borderId="0" applyFont="0" applyFill="0" applyBorder="0" applyAlignment="0" applyProtection="0"/>
    <xf numFmtId="0" fontId="6" fillId="0" borderId="0"/>
    <xf numFmtId="0" fontId="6" fillId="32" borderId="17" applyNumberFormat="0" applyFont="0" applyAlignment="0" applyProtection="0"/>
    <xf numFmtId="0" fontId="6" fillId="2"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165" fontId="25" fillId="0" borderId="0" applyFont="0" applyFill="0" applyBorder="0" applyAlignment="0" applyProtection="0"/>
    <xf numFmtId="0" fontId="4" fillId="0" borderId="0"/>
    <xf numFmtId="0" fontId="4" fillId="32" borderId="17" applyNumberFormat="0" applyFont="0" applyAlignment="0" applyProtection="0"/>
    <xf numFmtId="0" fontId="4" fillId="2" borderId="0" applyNumberFormat="0" applyBorder="0" applyAlignment="0" applyProtection="0"/>
    <xf numFmtId="0" fontId="4" fillId="8"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23" fillId="0" borderId="0"/>
    <xf numFmtId="0" fontId="23" fillId="0" borderId="0"/>
    <xf numFmtId="0" fontId="6" fillId="0" borderId="0"/>
    <xf numFmtId="0" fontId="23" fillId="0" borderId="0"/>
    <xf numFmtId="0" fontId="4" fillId="0" borderId="0"/>
    <xf numFmtId="0" fontId="133" fillId="0" borderId="0" applyNumberFormat="0" applyFill="0" applyBorder="0" applyAlignment="0" applyProtection="0"/>
    <xf numFmtId="0" fontId="6" fillId="0" borderId="0"/>
    <xf numFmtId="0" fontId="135" fillId="0" borderId="0"/>
    <xf numFmtId="0" fontId="135" fillId="0" borderId="0"/>
    <xf numFmtId="0" fontId="23" fillId="0" borderId="0"/>
    <xf numFmtId="0" fontId="23" fillId="0" borderId="0"/>
    <xf numFmtId="0" fontId="23" fillId="0" borderId="0"/>
    <xf numFmtId="165" fontId="23" fillId="0" borderId="0" applyFont="0" applyFill="0" applyBorder="0" applyAlignment="0" applyProtection="0"/>
    <xf numFmtId="165" fontId="6" fillId="0" borderId="0" applyFont="0" applyFill="0" applyBorder="0" applyAlignment="0" applyProtection="0"/>
    <xf numFmtId="0" fontId="136" fillId="0" borderId="0"/>
    <xf numFmtId="0" fontId="3" fillId="0" borderId="0"/>
    <xf numFmtId="0" fontId="106" fillId="0" borderId="0" applyNumberFormat="0" applyFill="0" applyBorder="0" applyAlignment="0" applyProtection="0"/>
    <xf numFmtId="0" fontId="106" fillId="0" borderId="0" applyNumberFormat="0" applyFill="0" applyBorder="0" applyAlignment="0" applyProtection="0"/>
    <xf numFmtId="0" fontId="2" fillId="0" borderId="0"/>
    <xf numFmtId="0" fontId="2" fillId="0" borderId="0"/>
    <xf numFmtId="9" fontId="1" fillId="0" borderId="0" applyFont="0" applyFill="0" applyBorder="0" applyAlignment="0" applyProtection="0"/>
  </cellStyleXfs>
  <cellXfs count="1619">
    <xf numFmtId="0" fontId="0" fillId="0" borderId="0" xfId="0"/>
    <xf numFmtId="0" fontId="20" fillId="0" borderId="0" xfId="62" applyFont="1"/>
    <xf numFmtId="0" fontId="28" fillId="0" borderId="0" xfId="62" applyFont="1"/>
    <xf numFmtId="1" fontId="28" fillId="0" borderId="0" xfId="62" applyNumberFormat="1" applyFont="1"/>
    <xf numFmtId="0" fontId="28" fillId="0" borderId="0" xfId="0" applyFont="1"/>
    <xf numFmtId="0" fontId="20" fillId="0" borderId="0" xfId="63" applyFont="1"/>
    <xf numFmtId="0" fontId="20" fillId="0" borderId="0" xfId="63" applyFont="1" applyAlignment="1">
      <alignment vertical="center"/>
    </xf>
    <xf numFmtId="0" fontId="21" fillId="0" borderId="0" xfId="63" applyFont="1"/>
    <xf numFmtId="1" fontId="20" fillId="0" borderId="0" xfId="63" applyNumberFormat="1" applyFont="1" applyAlignment="1">
      <alignment vertical="center"/>
    </xf>
    <xf numFmtId="0" fontId="28" fillId="0" borderId="1" xfId="0" applyFont="1" applyBorder="1"/>
    <xf numFmtId="0" fontId="20" fillId="0" borderId="1" xfId="63" applyFont="1" applyBorder="1" applyAlignment="1">
      <alignment vertical="center"/>
    </xf>
    <xf numFmtId="0" fontId="22" fillId="0" borderId="0" xfId="44" applyFont="1"/>
    <xf numFmtId="0" fontId="28" fillId="0" borderId="0" xfId="62" applyFont="1" applyFill="1"/>
    <xf numFmtId="0" fontId="30" fillId="0" borderId="0" xfId="0" applyFont="1"/>
    <xf numFmtId="168" fontId="22" fillId="0" borderId="1" xfId="63" applyNumberFormat="1" applyFont="1" applyBorder="1" applyAlignment="1"/>
    <xf numFmtId="0" fontId="28" fillId="0" borderId="0" xfId="63" applyFont="1" applyFill="1" applyAlignment="1">
      <alignment horizontal="center"/>
    </xf>
    <xf numFmtId="0" fontId="22" fillId="0" borderId="0" xfId="62" applyFont="1"/>
    <xf numFmtId="0" fontId="22" fillId="0" borderId="1" xfId="44" applyFont="1" applyBorder="1"/>
    <xf numFmtId="0" fontId="31" fillId="0" borderId="0" xfId="63" applyFont="1" applyBorder="1" applyAlignment="1"/>
    <xf numFmtId="0" fontId="33" fillId="0" borderId="0" xfId="63" applyFont="1" applyBorder="1" applyAlignment="1">
      <alignment horizontal="left"/>
    </xf>
    <xf numFmtId="0" fontId="35" fillId="0" borderId="0" xfId="43" applyFont="1" applyAlignment="1">
      <alignment vertical="top"/>
    </xf>
    <xf numFmtId="0" fontId="35" fillId="0" borderId="0" xfId="43" applyFont="1" applyAlignment="1">
      <alignment vertical="top" wrapText="1"/>
    </xf>
    <xf numFmtId="0" fontId="31" fillId="0" borderId="0" xfId="0" applyFont="1"/>
    <xf numFmtId="0" fontId="25" fillId="0" borderId="0" xfId="63" applyFont="1" applyBorder="1" applyAlignment="1"/>
    <xf numFmtId="0" fontId="25" fillId="0" borderId="0" xfId="62" applyFont="1"/>
    <xf numFmtId="0" fontId="0" fillId="0" borderId="0" xfId="0" applyFill="1"/>
    <xf numFmtId="0" fontId="23" fillId="0" borderId="0" xfId="47"/>
    <xf numFmtId="0" fontId="23" fillId="0" borderId="0" xfId="47" applyAlignment="1">
      <alignment vertical="center"/>
    </xf>
    <xf numFmtId="0" fontId="23" fillId="0" borderId="0" xfId="47" applyFont="1" applyAlignment="1">
      <alignment vertical="center"/>
    </xf>
    <xf numFmtId="1" fontId="23" fillId="0" borderId="0" xfId="63" quotePrefix="1" applyNumberFormat="1" applyFont="1" applyAlignment="1">
      <alignment horizontal="right" indent="3"/>
    </xf>
    <xf numFmtId="1" fontId="23" fillId="0" borderId="0" xfId="63" quotePrefix="1" applyNumberFormat="1" applyFont="1" applyFill="1" applyAlignment="1">
      <alignment horizontal="right" indent="3"/>
    </xf>
    <xf numFmtId="0" fontId="23" fillId="0" borderId="0" xfId="63" applyFont="1" applyBorder="1" applyAlignment="1">
      <alignment horizontal="right" wrapText="1"/>
    </xf>
    <xf numFmtId="0" fontId="39" fillId="0" borderId="0" xfId="62" applyFont="1"/>
    <xf numFmtId="0" fontId="25" fillId="0" borderId="0" xfId="63" applyFont="1" applyFill="1" applyAlignment="1">
      <alignment horizontal="left"/>
    </xf>
    <xf numFmtId="0" fontId="32" fillId="0" borderId="0" xfId="63" applyFont="1" applyBorder="1" applyAlignment="1">
      <alignment horizontal="center"/>
    </xf>
    <xf numFmtId="0" fontId="32" fillId="0" borderId="0" xfId="62" applyFont="1"/>
    <xf numFmtId="168" fontId="22" fillId="0" borderId="0" xfId="63" applyNumberFormat="1" applyFont="1" applyBorder="1" applyAlignment="1"/>
    <xf numFmtId="0" fontId="25" fillId="0" borderId="0" xfId="62" applyFont="1" applyAlignment="1">
      <alignment vertical="center"/>
    </xf>
    <xf numFmtId="0" fontId="28" fillId="0" borderId="0" xfId="49" applyFont="1"/>
    <xf numFmtId="1" fontId="23" fillId="0" borderId="0" xfId="63" applyNumberFormat="1" applyFont="1" applyBorder="1" applyAlignment="1">
      <alignment horizontal="right" vertical="center" indent="1"/>
    </xf>
    <xf numFmtId="1" fontId="28" fillId="0" borderId="0" xfId="49" applyNumberFormat="1" applyFont="1"/>
    <xf numFmtId="0" fontId="28" fillId="0" borderId="0" xfId="47" applyFont="1"/>
    <xf numFmtId="0" fontId="39" fillId="0" borderId="0" xfId="47" applyFont="1"/>
    <xf numFmtId="0" fontId="31" fillId="0" borderId="0" xfId="47" applyFont="1"/>
    <xf numFmtId="0" fontId="25" fillId="0" borderId="0" xfId="50"/>
    <xf numFmtId="0" fontId="23" fillId="0" borderId="0" xfId="50" applyFont="1"/>
    <xf numFmtId="170" fontId="23" fillId="0" borderId="0" xfId="63" quotePrefix="1" applyNumberFormat="1" applyFont="1" applyFill="1" applyAlignment="1">
      <alignment horizontal="right"/>
    </xf>
    <xf numFmtId="0" fontId="23" fillId="0" borderId="0" xfId="62" applyFont="1"/>
    <xf numFmtId="0" fontId="23" fillId="0" borderId="0" xfId="63" applyFont="1" applyAlignment="1">
      <alignment horizontal="left"/>
    </xf>
    <xf numFmtId="0" fontId="23" fillId="0" borderId="1" xfId="62" applyFont="1" applyFill="1" applyBorder="1"/>
    <xf numFmtId="0" fontId="31" fillId="0" borderId="0" xfId="62" applyFont="1"/>
    <xf numFmtId="0" fontId="25" fillId="0" borderId="0" xfId="63" applyFont="1" applyBorder="1" applyAlignment="1">
      <alignment horizontal="left"/>
    </xf>
    <xf numFmtId="0" fontId="39" fillId="0" borderId="0" xfId="52" applyFont="1"/>
    <xf numFmtId="0" fontId="25" fillId="0" borderId="0" xfId="63" applyFont="1" applyBorder="1" applyAlignment="1">
      <alignment wrapText="1"/>
    </xf>
    <xf numFmtId="0" fontId="32" fillId="0" borderId="0" xfId="0" applyFont="1"/>
    <xf numFmtId="1" fontId="31" fillId="0" borderId="0" xfId="63" applyNumberFormat="1" applyFont="1" applyFill="1" applyBorder="1" applyAlignment="1">
      <alignment horizontal="right"/>
    </xf>
    <xf numFmtId="171" fontId="31" fillId="0" borderId="0" xfId="63" quotePrefix="1" applyNumberFormat="1" applyFont="1" applyBorder="1" applyAlignment="1">
      <alignment horizontal="right"/>
    </xf>
    <xf numFmtId="0" fontId="39" fillId="0" borderId="0" xfId="62" applyFont="1" applyFill="1"/>
    <xf numFmtId="0" fontId="25" fillId="0" borderId="0" xfId="63" applyFont="1" applyFill="1" applyAlignment="1">
      <alignment horizontal="center"/>
    </xf>
    <xf numFmtId="0" fontId="32" fillId="0" borderId="0" xfId="63" applyFont="1" applyBorder="1"/>
    <xf numFmtId="0" fontId="31" fillId="0" borderId="1" xfId="63" applyFont="1" applyBorder="1" applyAlignment="1">
      <alignment horizontal="left"/>
    </xf>
    <xf numFmtId="167" fontId="31" fillId="0" borderId="1" xfId="63" applyNumberFormat="1" applyFont="1" applyBorder="1" applyAlignment="1"/>
    <xf numFmtId="168" fontId="31" fillId="0" borderId="1" xfId="63" applyNumberFormat="1" applyFont="1" applyBorder="1" applyAlignment="1"/>
    <xf numFmtId="0" fontId="23" fillId="0" borderId="2" xfId="47" applyBorder="1" applyAlignment="1">
      <alignment wrapText="1"/>
    </xf>
    <xf numFmtId="0" fontId="25" fillId="0" borderId="0" xfId="54" applyFont="1" applyBorder="1" applyAlignment="1">
      <alignment horizontal="left"/>
    </xf>
    <xf numFmtId="0" fontId="25" fillId="0" borderId="0" xfId="0" applyFont="1" applyBorder="1" applyAlignment="1">
      <alignment wrapText="1"/>
    </xf>
    <xf numFmtId="0" fontId="25" fillId="0" borderId="0" xfId="55"/>
    <xf numFmtId="0" fontId="23" fillId="0" borderId="0" xfId="0" applyFont="1"/>
    <xf numFmtId="1" fontId="31" fillId="0" borderId="0" xfId="62" applyNumberFormat="1" applyFont="1"/>
    <xf numFmtId="1" fontId="32" fillId="0" borderId="0" xfId="63" quotePrefix="1" applyNumberFormat="1" applyFont="1" applyBorder="1" applyAlignment="1">
      <alignment horizontal="right"/>
    </xf>
    <xf numFmtId="0" fontId="31" fillId="0" borderId="0" xfId="0" applyFont="1" applyFill="1"/>
    <xf numFmtId="1" fontId="31" fillId="0" borderId="0" xfId="63" quotePrefix="1" applyNumberFormat="1" applyFont="1" applyBorder="1" applyAlignment="1">
      <alignment horizontal="right"/>
    </xf>
    <xf numFmtId="0" fontId="23" fillId="0" borderId="0" xfId="47" applyFont="1" applyBorder="1"/>
    <xf numFmtId="0" fontId="25" fillId="0" borderId="0" xfId="62" applyFont="1" applyFill="1"/>
    <xf numFmtId="0" fontId="31" fillId="0" borderId="0" xfId="47" applyFont="1" applyBorder="1"/>
    <xf numFmtId="170" fontId="31" fillId="0" borderId="4" xfId="62" applyNumberFormat="1" applyFont="1" applyFill="1" applyBorder="1"/>
    <xf numFmtId="0" fontId="40" fillId="0" borderId="0" xfId="63" applyFont="1" applyFill="1" applyBorder="1" applyAlignment="1">
      <alignment horizontal="center"/>
    </xf>
    <xf numFmtId="0" fontId="25" fillId="0" borderId="0" xfId="53" applyFont="1" applyBorder="1" applyAlignment="1"/>
    <xf numFmtId="0" fontId="25" fillId="0" borderId="0" xfId="53" applyFont="1"/>
    <xf numFmtId="0" fontId="28" fillId="0" borderId="0" xfId="56" applyFont="1"/>
    <xf numFmtId="0" fontId="31" fillId="0" borderId="0" xfId="0" applyFont="1" applyAlignment="1">
      <alignment horizontal="center"/>
    </xf>
    <xf numFmtId="170" fontId="31" fillId="0" borderId="0" xfId="63" quotePrefix="1" applyNumberFormat="1" applyFont="1" applyAlignment="1">
      <alignment horizontal="center"/>
    </xf>
    <xf numFmtId="170" fontId="31" fillId="0" borderId="0" xfId="63" quotePrefix="1" applyNumberFormat="1" applyFont="1" applyFill="1" applyAlignment="1">
      <alignment horizontal="center"/>
    </xf>
    <xf numFmtId="0" fontId="31" fillId="0" borderId="0" xfId="0" applyFont="1" applyFill="1" applyAlignment="1">
      <alignment horizontal="center"/>
    </xf>
    <xf numFmtId="0" fontId="25" fillId="0" borderId="0" xfId="57"/>
    <xf numFmtId="0" fontId="31" fillId="0" borderId="0" xfId="57" applyFont="1"/>
    <xf numFmtId="0" fontId="32" fillId="0" borderId="0" xfId="47" applyFont="1"/>
    <xf numFmtId="1" fontId="32" fillId="0" borderId="0" xfId="63" applyNumberFormat="1" applyFont="1" applyFill="1" applyBorder="1" applyAlignment="1">
      <alignment horizontal="right"/>
    </xf>
    <xf numFmtId="0" fontId="31" fillId="0" borderId="0" xfId="47" applyFont="1" applyFill="1"/>
    <xf numFmtId="0" fontId="31" fillId="0" borderId="0" xfId="47" applyFont="1" applyFill="1" applyBorder="1"/>
    <xf numFmtId="0" fontId="31" fillId="0" borderId="1" xfId="47" applyFont="1" applyBorder="1"/>
    <xf numFmtId="0" fontId="28" fillId="0" borderId="0" xfId="47" applyFont="1" applyFill="1" applyBorder="1"/>
    <xf numFmtId="0" fontId="25" fillId="0" borderId="0" xfId="57" applyFont="1"/>
    <xf numFmtId="0" fontId="25" fillId="0" borderId="0" xfId="57" applyFont="1" applyFill="1" applyBorder="1"/>
    <xf numFmtId="0" fontId="28" fillId="0" borderId="0" xfId="57" applyFont="1" applyFill="1" applyBorder="1"/>
    <xf numFmtId="0" fontId="39" fillId="0" borderId="0" xfId="0" applyFont="1" applyFill="1" applyBorder="1"/>
    <xf numFmtId="0" fontId="25" fillId="0" borderId="0" xfId="0" applyFont="1"/>
    <xf numFmtId="0" fontId="25" fillId="0" borderId="0" xfId="58"/>
    <xf numFmtId="0" fontId="31" fillId="0" borderId="0" xfId="58" applyFont="1"/>
    <xf numFmtId="0" fontId="32" fillId="0" borderId="0" xfId="47" applyFont="1" applyBorder="1"/>
    <xf numFmtId="171" fontId="32" fillId="0" borderId="0" xfId="63" quotePrefix="1" applyNumberFormat="1" applyFont="1" applyBorder="1" applyAlignment="1">
      <alignment horizontal="right"/>
    </xf>
    <xf numFmtId="0" fontId="45" fillId="0" borderId="0" xfId="47" applyFont="1"/>
    <xf numFmtId="0" fontId="31" fillId="0" borderId="0" xfId="62" applyFont="1" applyAlignment="1"/>
    <xf numFmtId="0" fontId="31" fillId="0" borderId="0" xfId="62" applyFont="1" applyFill="1" applyAlignment="1">
      <alignment horizontal="right"/>
    </xf>
    <xf numFmtId="0" fontId="31" fillId="0" borderId="0" xfId="62" applyFont="1" applyAlignment="1">
      <alignment horizontal="right"/>
    </xf>
    <xf numFmtId="0" fontId="23" fillId="0" borderId="1" xfId="47" applyBorder="1"/>
    <xf numFmtId="0" fontId="25" fillId="0" borderId="0" xfId="58" applyFont="1"/>
    <xf numFmtId="0" fontId="25" fillId="0" borderId="0" xfId="58" applyFont="1" applyFill="1" applyBorder="1"/>
    <xf numFmtId="0" fontId="28" fillId="0" borderId="0" xfId="58" applyFont="1" applyFill="1" applyBorder="1"/>
    <xf numFmtId="0" fontId="25" fillId="0" borderId="0" xfId="0" applyFont="1" applyFill="1" applyBorder="1"/>
    <xf numFmtId="1" fontId="23" fillId="0" borderId="0" xfId="63" quotePrefix="1" applyNumberFormat="1" applyFont="1" applyFill="1" applyAlignment="1">
      <alignment horizontal="right" indent="2"/>
    </xf>
    <xf numFmtId="0" fontId="25" fillId="0" borderId="0" xfId="0" applyFont="1" applyAlignment="1">
      <alignment wrapText="1"/>
    </xf>
    <xf numFmtId="0" fontId="31" fillId="0" borderId="0" xfId="62" applyFont="1" applyAlignment="1">
      <alignment horizontal="left"/>
    </xf>
    <xf numFmtId="0" fontId="25" fillId="0" borderId="0" xfId="53" applyAlignment="1">
      <alignment wrapText="1"/>
    </xf>
    <xf numFmtId="0" fontId="32" fillId="0" borderId="0" xfId="62" applyFont="1" applyFill="1"/>
    <xf numFmtId="0" fontId="31" fillId="0" borderId="0" xfId="62" applyFont="1" applyFill="1"/>
    <xf numFmtId="0" fontId="32" fillId="0" borderId="0" xfId="62" applyFont="1" applyFill="1" applyAlignment="1">
      <alignment horizontal="right"/>
    </xf>
    <xf numFmtId="0" fontId="25" fillId="0" borderId="0" xfId="0" applyFont="1" applyFill="1" applyAlignment="1">
      <alignment wrapText="1"/>
    </xf>
    <xf numFmtId="0" fontId="23" fillId="0" borderId="0" xfId="63" applyFont="1" applyFill="1" applyAlignment="1">
      <alignment horizontal="left"/>
    </xf>
    <xf numFmtId="0" fontId="25" fillId="0" borderId="0" xfId="53" applyAlignment="1">
      <alignment horizontal="left" wrapText="1"/>
    </xf>
    <xf numFmtId="0" fontId="0" fillId="0" borderId="0" xfId="63" applyFont="1" applyBorder="1" applyAlignment="1">
      <alignment wrapText="1"/>
    </xf>
    <xf numFmtId="0" fontId="25" fillId="0" borderId="0" xfId="0" applyFont="1" applyAlignment="1">
      <alignment horizontal="left"/>
    </xf>
    <xf numFmtId="1" fontId="23" fillId="0" borderId="0" xfId="63" applyNumberFormat="1" applyFont="1" applyFill="1" applyBorder="1" applyAlignment="1">
      <alignment horizontal="right" indent="3"/>
    </xf>
    <xf numFmtId="1" fontId="28" fillId="0" borderId="0" xfId="62" applyNumberFormat="1" applyFont="1" applyFill="1"/>
    <xf numFmtId="0" fontId="23" fillId="0" borderId="0" xfId="62" applyFont="1" applyFill="1"/>
    <xf numFmtId="0" fontId="25" fillId="0" borderId="0" xfId="0" applyFont="1" applyAlignment="1"/>
    <xf numFmtId="0" fontId="25" fillId="0" borderId="0" xfId="0" applyFont="1" applyFill="1" applyBorder="1" applyAlignment="1"/>
    <xf numFmtId="0" fontId="25" fillId="0" borderId="1" xfId="0" applyFont="1" applyBorder="1"/>
    <xf numFmtId="0" fontId="72" fillId="0" borderId="0" xfId="0" applyFont="1" applyAlignment="1">
      <alignment horizontal="left" vertical="top"/>
    </xf>
    <xf numFmtId="0" fontId="57" fillId="0" borderId="0" xfId="0" applyFont="1" applyAlignment="1">
      <alignment vertical="top"/>
    </xf>
    <xf numFmtId="0" fontId="74" fillId="0" borderId="0" xfId="0" applyFont="1" applyAlignment="1">
      <alignment horizontal="left" vertical="top"/>
    </xf>
    <xf numFmtId="0" fontId="57" fillId="0" borderId="0" xfId="0" applyFont="1" applyAlignment="1">
      <alignment horizontal="center" vertical="top"/>
    </xf>
    <xf numFmtId="0" fontId="57" fillId="0" borderId="0" xfId="0" applyFont="1" applyAlignment="1">
      <alignment horizontal="left" vertical="top"/>
    </xf>
    <xf numFmtId="0" fontId="75" fillId="0" borderId="0" xfId="0" applyFont="1" applyFill="1" applyBorder="1" applyAlignment="1"/>
    <xf numFmtId="0" fontId="75" fillId="0" borderId="0" xfId="0" applyFont="1" applyFill="1" applyBorder="1" applyAlignment="1">
      <alignment horizontal="left"/>
    </xf>
    <xf numFmtId="0" fontId="75" fillId="0" borderId="0" xfId="0" applyFont="1" applyFill="1" applyBorder="1" applyAlignment="1">
      <alignment horizontal="center" vertical="top"/>
    </xf>
    <xf numFmtId="0" fontId="77" fillId="0" borderId="0" xfId="0" applyFont="1" applyFill="1" applyBorder="1" applyAlignment="1">
      <alignment horizontal="left"/>
    </xf>
    <xf numFmtId="0" fontId="78" fillId="0" borderId="1" xfId="0" applyFont="1" applyFill="1" applyBorder="1" applyAlignment="1"/>
    <xf numFmtId="0" fontId="78" fillId="0" borderId="1" xfId="0" applyFont="1" applyFill="1" applyBorder="1" applyAlignment="1">
      <alignment horizontal="left"/>
    </xf>
    <xf numFmtId="0" fontId="42" fillId="0" borderId="0" xfId="47" applyFont="1"/>
    <xf numFmtId="0" fontId="23" fillId="0" borderId="0" xfId="63" applyFont="1" applyFill="1" applyBorder="1" applyAlignment="1">
      <alignment horizontal="center"/>
    </xf>
    <xf numFmtId="170" fontId="31" fillId="0" borderId="0" xfId="63" quotePrefix="1" applyNumberFormat="1" applyFont="1" applyFill="1" applyAlignment="1">
      <alignment horizontal="right"/>
    </xf>
    <xf numFmtId="1" fontId="23" fillId="0" borderId="0" xfId="63" applyNumberFormat="1" applyFont="1" applyFill="1" applyBorder="1" applyAlignment="1">
      <alignment horizontal="center"/>
    </xf>
    <xf numFmtId="0" fontId="28" fillId="0" borderId="0" xfId="0" applyFont="1" applyFill="1"/>
    <xf numFmtId="0" fontId="31" fillId="0" borderId="4" xfId="51" applyFont="1" applyFill="1" applyBorder="1" applyAlignment="1"/>
    <xf numFmtId="170" fontId="32" fillId="0" borderId="0" xfId="63" quotePrefix="1" applyNumberFormat="1" applyFont="1" applyFill="1" applyAlignment="1">
      <alignment horizontal="right"/>
    </xf>
    <xf numFmtId="0" fontId="40" fillId="0" borderId="0" xfId="63" applyFont="1" applyFill="1" applyBorder="1"/>
    <xf numFmtId="0" fontId="40" fillId="0" borderId="0" xfId="62" applyFont="1" applyFill="1"/>
    <xf numFmtId="0" fontId="39" fillId="0" borderId="0" xfId="0" applyFont="1"/>
    <xf numFmtId="0" fontId="23" fillId="0" borderId="0" xfId="60" applyFont="1" applyFill="1" applyAlignment="1"/>
    <xf numFmtId="0" fontId="23" fillId="0" borderId="0" xfId="45" applyFont="1" applyFill="1" applyAlignment="1"/>
    <xf numFmtId="0" fontId="57" fillId="0" borderId="0" xfId="0" applyFont="1" applyFill="1" applyAlignment="1">
      <alignment vertical="top"/>
    </xf>
    <xf numFmtId="0" fontId="25" fillId="0" borderId="0" xfId="0" applyFont="1" applyFill="1"/>
    <xf numFmtId="0" fontId="25" fillId="0" borderId="0" xfId="0" applyFont="1" applyFill="1" applyAlignment="1"/>
    <xf numFmtId="0" fontId="46" fillId="0" borderId="0" xfId="34" applyNumberFormat="1" applyFont="1" applyFill="1" applyAlignment="1" applyProtection="1">
      <alignment vertical="top"/>
    </xf>
    <xf numFmtId="0" fontId="46" fillId="0" borderId="0" xfId="34" applyNumberFormat="1" applyFont="1" applyFill="1" applyAlignment="1" applyProtection="1">
      <alignment vertical="top" wrapText="1"/>
    </xf>
    <xf numFmtId="0" fontId="75" fillId="0" borderId="0" xfId="0" applyFont="1" applyFill="1" applyBorder="1" applyAlignment="1">
      <alignment horizontal="center" vertical="center"/>
    </xf>
    <xf numFmtId="0" fontId="23" fillId="0" borderId="0" xfId="47" applyFont="1" applyFill="1" applyAlignment="1">
      <alignment vertical="center"/>
    </xf>
    <xf numFmtId="0" fontId="23" fillId="0" borderId="0" xfId="47" applyFont="1" applyFill="1"/>
    <xf numFmtId="0" fontId="20" fillId="0" borderId="0" xfId="63" applyFont="1" applyBorder="1" applyAlignment="1">
      <alignment horizontal="center"/>
    </xf>
    <xf numFmtId="0" fontId="20" fillId="0" borderId="0" xfId="63" applyFont="1" applyBorder="1" applyAlignment="1">
      <alignment horizontal="centerContinuous"/>
    </xf>
    <xf numFmtId="0" fontId="32" fillId="0" borderId="1" xfId="47" applyFont="1" applyBorder="1" applyAlignment="1">
      <alignment horizontal="left" vertical="top"/>
    </xf>
    <xf numFmtId="0" fontId="30" fillId="0" borderId="0" xfId="47" applyFont="1" applyBorder="1" applyAlignment="1">
      <alignment horizontal="center"/>
    </xf>
    <xf numFmtId="0" fontId="20" fillId="0" borderId="4" xfId="63" applyFont="1" applyBorder="1" applyAlignment="1">
      <alignment vertical="center"/>
    </xf>
    <xf numFmtId="0" fontId="23" fillId="0" borderId="4" xfId="47" applyBorder="1"/>
    <xf numFmtId="0" fontId="25" fillId="0" borderId="4" xfId="0" applyFont="1" applyBorder="1"/>
    <xf numFmtId="0" fontId="39" fillId="0" borderId="0" xfId="0" applyFont="1" applyAlignment="1"/>
    <xf numFmtId="0" fontId="72" fillId="0" borderId="0" xfId="0" applyFont="1" applyAlignment="1">
      <alignment horizontal="right" vertical="top"/>
    </xf>
    <xf numFmtId="0" fontId="25" fillId="0" borderId="1" xfId="0" applyFont="1" applyBorder="1" applyAlignment="1"/>
    <xf numFmtId="0" fontId="57" fillId="0" borderId="1" xfId="0" applyFont="1" applyBorder="1" applyAlignment="1">
      <alignment vertical="top"/>
    </xf>
    <xf numFmtId="0" fontId="57" fillId="0" borderId="0" xfId="0" applyFont="1" applyAlignment="1">
      <alignment horizontal="left" vertical="top"/>
    </xf>
    <xf numFmtId="3" fontId="23" fillId="0" borderId="0" xfId="64" applyNumberFormat="1" applyFont="1" applyFill="1"/>
    <xf numFmtId="0" fontId="0" fillId="0" borderId="0" xfId="0" applyFont="1"/>
    <xf numFmtId="3" fontId="23" fillId="0" borderId="0" xfId="64" applyNumberFormat="1" applyFont="1" applyFill="1" applyAlignment="1">
      <alignment horizontal="right"/>
    </xf>
    <xf numFmtId="0" fontId="22" fillId="0" borderId="0" xfId="0" applyFont="1"/>
    <xf numFmtId="0" fontId="23" fillId="0" borderId="0" xfId="47" applyFont="1" applyFill="1" applyBorder="1"/>
    <xf numFmtId="0" fontId="40" fillId="0" borderId="0" xfId="63" applyFont="1" applyBorder="1" applyAlignment="1">
      <alignment horizontal="center" vertical="center"/>
    </xf>
    <xf numFmtId="0" fontId="46" fillId="0" borderId="0" xfId="34" applyNumberFormat="1" applyFont="1" applyFill="1" applyAlignment="1" applyProtection="1">
      <alignment vertical="top" wrapText="1"/>
    </xf>
    <xf numFmtId="0" fontId="25" fillId="0" borderId="0" xfId="0" applyFont="1" applyAlignment="1">
      <alignment wrapText="1"/>
    </xf>
    <xf numFmtId="0" fontId="25" fillId="0" borderId="0" xfId="63" applyFont="1" applyBorder="1" applyAlignment="1"/>
    <xf numFmtId="0" fontId="25" fillId="0" borderId="0" xfId="63" applyFont="1" applyBorder="1" applyAlignment="1">
      <alignment wrapText="1"/>
    </xf>
    <xf numFmtId="0" fontId="32" fillId="0" borderId="0" xfId="47" applyFont="1" applyAlignment="1">
      <alignment horizontal="left"/>
    </xf>
    <xf numFmtId="0" fontId="45" fillId="0" borderId="0" xfId="62" applyFont="1" applyFill="1"/>
    <xf numFmtId="0" fontId="31" fillId="0" borderId="0" xfId="62" applyFont="1" applyFill="1"/>
    <xf numFmtId="0" fontId="45" fillId="0" borderId="0" xfId="62" applyFont="1" applyFill="1"/>
    <xf numFmtId="0" fontId="31" fillId="0" borderId="0" xfId="62" applyFont="1" applyFill="1"/>
    <xf numFmtId="0" fontId="23" fillId="0" borderId="0" xfId="58" applyFont="1"/>
    <xf numFmtId="0" fontId="25" fillId="0" borderId="0" xfId="0" applyFont="1" applyAlignment="1">
      <alignment wrapText="1"/>
    </xf>
    <xf numFmtId="0" fontId="25" fillId="0" borderId="0" xfId="63" applyFont="1" applyBorder="1" applyAlignment="1">
      <alignment wrapText="1"/>
    </xf>
    <xf numFmtId="0" fontId="0" fillId="0" borderId="0" xfId="0"/>
    <xf numFmtId="0" fontId="32" fillId="0" borderId="0" xfId="47" applyFont="1" applyAlignment="1">
      <alignment horizontal="left"/>
    </xf>
    <xf numFmtId="0" fontId="32" fillId="0" borderId="0" xfId="62" applyFont="1" applyFill="1"/>
    <xf numFmtId="0" fontId="45" fillId="0" borderId="0" xfId="62" applyFont="1" applyFill="1"/>
    <xf numFmtId="0" fontId="31" fillId="0" borderId="0" xfId="62" applyFont="1" applyFill="1"/>
    <xf numFmtId="1" fontId="31" fillId="0" borderId="0" xfId="63" quotePrefix="1" applyNumberFormat="1" applyFont="1" applyBorder="1" applyAlignment="1">
      <alignment horizontal="left"/>
    </xf>
    <xf numFmtId="0" fontId="31" fillId="0" borderId="0" xfId="62" applyFont="1" applyFill="1" applyAlignment="1">
      <alignment horizontal="left"/>
    </xf>
    <xf numFmtId="0" fontId="20" fillId="0" borderId="0" xfId="63" applyFont="1" applyAlignment="1">
      <alignment vertical="center"/>
    </xf>
    <xf numFmtId="1" fontId="40" fillId="0" borderId="0" xfId="62" applyNumberFormat="1" applyFont="1" applyAlignment="1">
      <alignment horizontal="center" vertical="center" wrapText="1"/>
    </xf>
    <xf numFmtId="0" fontId="25" fillId="0" borderId="0" xfId="63" applyFont="1" applyFill="1" applyAlignment="1">
      <alignment horizontal="left"/>
    </xf>
    <xf numFmtId="0" fontId="25" fillId="0" borderId="0" xfId="0" applyFont="1" applyBorder="1" applyAlignment="1">
      <alignment wrapText="1"/>
    </xf>
    <xf numFmtId="0" fontId="46" fillId="0" borderId="0" xfId="34" applyFont="1" applyFill="1" applyAlignment="1" applyProtection="1">
      <alignment vertical="center"/>
    </xf>
    <xf numFmtId="1" fontId="32" fillId="0" borderId="0" xfId="63" applyNumberFormat="1" applyFont="1" applyFill="1" applyBorder="1" applyAlignment="1">
      <alignment horizontal="center" vertical="center"/>
    </xf>
    <xf numFmtId="0" fontId="23" fillId="0" borderId="0" xfId="62" applyFont="1" applyFill="1"/>
    <xf numFmtId="0" fontId="31" fillId="0" borderId="0" xfId="62" applyFont="1" applyFill="1"/>
    <xf numFmtId="0" fontId="23" fillId="0" borderId="0" xfId="0" applyFont="1" applyFill="1"/>
    <xf numFmtId="1" fontId="23" fillId="0" borderId="0" xfId="63" applyNumberFormat="1" applyFont="1" applyBorder="1" applyAlignment="1">
      <alignment horizontal="center" vertical="center"/>
    </xf>
    <xf numFmtId="1" fontId="40" fillId="0" borderId="0" xfId="62" applyNumberFormat="1" applyFont="1" applyBorder="1" applyAlignment="1">
      <alignment horizontal="center" vertical="center" wrapText="1"/>
    </xf>
    <xf numFmtId="0" fontId="30" fillId="0" borderId="0" xfId="0" applyFont="1" applyFill="1"/>
    <xf numFmtId="169" fontId="34" fillId="0" borderId="0" xfId="63" applyNumberFormat="1" applyFont="1" applyFill="1" applyBorder="1" applyAlignment="1">
      <alignment vertical="center"/>
    </xf>
    <xf numFmtId="0" fontId="23" fillId="0" borderId="0" xfId="47" applyBorder="1"/>
    <xf numFmtId="0" fontId="31" fillId="0" borderId="0" xfId="62" applyFont="1" applyFill="1"/>
    <xf numFmtId="0" fontId="82" fillId="0" borderId="4" xfId="58" applyFont="1" applyBorder="1"/>
    <xf numFmtId="171" fontId="32" fillId="0" borderId="3" xfId="63" quotePrefix="1" applyNumberFormat="1" applyFont="1" applyFill="1" applyBorder="1" applyAlignment="1">
      <alignment horizontal="right"/>
    </xf>
    <xf numFmtId="0" fontId="32" fillId="0" borderId="0" xfId="0" applyFont="1" applyFill="1" applyBorder="1"/>
    <xf numFmtId="0" fontId="32" fillId="0" borderId="3" xfId="0" applyFont="1" applyFill="1" applyBorder="1"/>
    <xf numFmtId="0" fontId="78" fillId="0" borderId="0" xfId="0" applyFont="1" applyFill="1" applyBorder="1" applyAlignment="1">
      <alignment horizontal="left"/>
    </xf>
    <xf numFmtId="0" fontId="38" fillId="0" borderId="0" xfId="62" applyFont="1" applyFill="1"/>
    <xf numFmtId="169" fontId="32" fillId="0" borderId="2" xfId="63" quotePrefix="1" applyNumberFormat="1" applyFont="1" applyFill="1" applyBorder="1" applyAlignment="1">
      <alignment horizontal="right"/>
    </xf>
    <xf numFmtId="0" fontId="28" fillId="0" borderId="1" xfId="0" applyFont="1" applyFill="1" applyBorder="1"/>
    <xf numFmtId="0" fontId="30" fillId="0" borderId="1" xfId="0" applyFont="1" applyFill="1" applyBorder="1"/>
    <xf numFmtId="0" fontId="32" fillId="0" borderId="0" xfId="0" applyFont="1" applyFill="1"/>
    <xf numFmtId="0" fontId="32" fillId="0" borderId="0" xfId="0" applyFont="1" applyFill="1" applyAlignment="1">
      <alignment vertical="center"/>
    </xf>
    <xf numFmtId="169" fontId="32" fillId="0" borderId="0" xfId="63" quotePrefix="1" applyNumberFormat="1" applyFont="1" applyFill="1" applyBorder="1" applyAlignment="1">
      <alignment horizontal="left"/>
    </xf>
    <xf numFmtId="0" fontId="32" fillId="0" borderId="2" xfId="0" applyFont="1" applyFill="1" applyBorder="1"/>
    <xf numFmtId="171" fontId="32" fillId="0" borderId="0" xfId="63" quotePrefix="1" applyNumberFormat="1" applyFont="1" applyFill="1" applyBorder="1" applyAlignment="1">
      <alignment horizontal="right"/>
    </xf>
    <xf numFmtId="2" fontId="32" fillId="0" borderId="0" xfId="0" applyNumberFormat="1" applyFont="1" applyFill="1" applyAlignment="1">
      <alignment horizontal="center"/>
    </xf>
    <xf numFmtId="3" fontId="32" fillId="0" borderId="0" xfId="63" quotePrefix="1" applyNumberFormat="1" applyFont="1" applyFill="1" applyBorder="1" applyAlignment="1">
      <alignment horizontal="right"/>
    </xf>
    <xf numFmtId="3" fontId="31" fillId="0" borderId="0" xfId="64" applyNumberFormat="1" applyFont="1" applyFill="1"/>
    <xf numFmtId="2" fontId="31" fillId="0" borderId="0" xfId="0" applyNumberFormat="1" applyFont="1" applyFill="1" applyAlignment="1">
      <alignment horizontal="center"/>
    </xf>
    <xf numFmtId="0" fontId="0" fillId="0" borderId="0" xfId="62" applyFont="1" applyFill="1"/>
    <xf numFmtId="0" fontId="31" fillId="0" borderId="0" xfId="62" applyFont="1" applyFill="1" applyAlignment="1"/>
    <xf numFmtId="0" fontId="22" fillId="0" borderId="0" xfId="44" applyFont="1" applyFill="1"/>
    <xf numFmtId="0" fontId="20" fillId="0" borderId="2" xfId="63" applyFont="1" applyFill="1" applyBorder="1" applyAlignment="1">
      <alignment horizontal="center"/>
    </xf>
    <xf numFmtId="0" fontId="40" fillId="0" borderId="0" xfId="63" applyFont="1" applyFill="1" applyAlignment="1">
      <alignment horizontal="center"/>
    </xf>
    <xf numFmtId="0" fontId="40" fillId="0" borderId="0" xfId="62" applyFont="1" applyFill="1" applyAlignment="1">
      <alignment horizontal="center"/>
    </xf>
    <xf numFmtId="1" fontId="40" fillId="0" borderId="0" xfId="62" applyNumberFormat="1" applyFont="1" applyFill="1" applyAlignment="1">
      <alignment horizontal="center"/>
    </xf>
    <xf numFmtId="0" fontId="28" fillId="0" borderId="0" xfId="63" applyFont="1" applyFill="1" applyAlignment="1">
      <alignment horizontal="left"/>
    </xf>
    <xf numFmtId="0" fontId="0" fillId="0" borderId="0" xfId="0" applyFill="1" applyBorder="1" applyAlignment="1"/>
    <xf numFmtId="0" fontId="39" fillId="0" borderId="0" xfId="63" applyFont="1" applyFill="1" applyAlignment="1">
      <alignment horizontal="left"/>
    </xf>
    <xf numFmtId="0" fontId="25" fillId="0" borderId="0" xfId="55" applyFill="1" applyBorder="1" applyAlignment="1"/>
    <xf numFmtId="0" fontId="25" fillId="0" borderId="0" xfId="55" applyFill="1"/>
    <xf numFmtId="0" fontId="25" fillId="0" borderId="0" xfId="63" applyFont="1" applyFill="1" applyBorder="1" applyAlignment="1"/>
    <xf numFmtId="0" fontId="0" fillId="0" borderId="0" xfId="55" applyFont="1" applyFill="1"/>
    <xf numFmtId="0" fontId="20" fillId="0" borderId="0" xfId="63" applyFont="1" applyFill="1" applyAlignment="1">
      <alignment vertical="center"/>
    </xf>
    <xf numFmtId="0" fontId="40" fillId="0" borderId="3" xfId="63" applyFont="1" applyFill="1" applyBorder="1" applyAlignment="1">
      <alignment horizontal="center"/>
    </xf>
    <xf numFmtId="0" fontId="0" fillId="0" borderId="5" xfId="0" applyFill="1" applyBorder="1"/>
    <xf numFmtId="2" fontId="0" fillId="0" borderId="5" xfId="0" applyNumberFormat="1" applyFill="1" applyBorder="1"/>
    <xf numFmtId="0" fontId="39" fillId="0" borderId="0" xfId="53" applyFont="1" applyFill="1"/>
    <xf numFmtId="0" fontId="25" fillId="0" borderId="0" xfId="53" applyFont="1" applyFill="1" applyBorder="1" applyAlignment="1"/>
    <xf numFmtId="0" fontId="25" fillId="0" borderId="0" xfId="53" applyFont="1" applyFill="1"/>
    <xf numFmtId="0" fontId="0" fillId="0" borderId="0" xfId="53" applyFont="1" applyFill="1"/>
    <xf numFmtId="0" fontId="30" fillId="0" borderId="0" xfId="0" applyFont="1" applyFill="1" applyBorder="1"/>
    <xf numFmtId="169" fontId="30" fillId="0" borderId="0" xfId="63" quotePrefix="1" applyNumberFormat="1" applyFont="1" applyFill="1" applyBorder="1" applyAlignment="1">
      <alignment horizontal="left"/>
    </xf>
    <xf numFmtId="169" fontId="30" fillId="0" borderId="2" xfId="63" quotePrefix="1" applyNumberFormat="1" applyFont="1" applyFill="1" applyBorder="1" applyAlignment="1">
      <alignment horizontal="right"/>
    </xf>
    <xf numFmtId="0" fontId="32" fillId="0" borderId="0" xfId="0" applyFont="1" applyFill="1" applyBorder="1" applyAlignment="1">
      <alignment horizontal="left" vertical="top"/>
    </xf>
    <xf numFmtId="169" fontId="32" fillId="0" borderId="0" xfId="63" applyNumberFormat="1" applyFont="1" applyFill="1" applyBorder="1" applyAlignment="1">
      <alignment horizontal="right"/>
    </xf>
    <xf numFmtId="169" fontId="34" fillId="0" borderId="0" xfId="63" applyNumberFormat="1" applyFont="1" applyFill="1" applyBorder="1" applyAlignment="1"/>
    <xf numFmtId="0" fontId="32" fillId="0" borderId="0" xfId="0" applyFont="1" applyFill="1" applyBorder="1" applyAlignment="1">
      <alignment horizontal="center" vertical="top"/>
    </xf>
    <xf numFmtId="0" fontId="32" fillId="0" borderId="0" xfId="0" applyFont="1" applyFill="1" applyAlignment="1">
      <alignment horizontal="right"/>
    </xf>
    <xf numFmtId="169" fontId="34" fillId="0" borderId="0" xfId="63" applyNumberFormat="1" applyFont="1" applyFill="1" applyBorder="1" applyAlignment="1">
      <alignment horizontal="left" vertical="center"/>
    </xf>
    <xf numFmtId="0" fontId="32" fillId="0" borderId="0" xfId="0" applyFont="1" applyFill="1" applyAlignment="1">
      <alignment wrapText="1"/>
    </xf>
    <xf numFmtId="0" fontId="32" fillId="0" borderId="0" xfId="0" applyFont="1" applyFill="1" applyAlignment="1">
      <alignment horizontal="right" wrapText="1"/>
    </xf>
    <xf numFmtId="0" fontId="32" fillId="0" borderId="0" xfId="0" quotePrefix="1" applyFont="1" applyFill="1" applyAlignment="1">
      <alignment horizontal="right" wrapText="1"/>
    </xf>
    <xf numFmtId="9" fontId="32" fillId="0" borderId="0" xfId="68" quotePrefix="1" applyNumberFormat="1" applyFont="1" applyFill="1" applyBorder="1" applyAlignment="1">
      <alignment horizontal="right"/>
    </xf>
    <xf numFmtId="166" fontId="32" fillId="0" borderId="0" xfId="0" applyNumberFormat="1" applyFont="1" applyFill="1"/>
    <xf numFmtId="1" fontId="31" fillId="0" borderId="0" xfId="0" applyNumberFormat="1" applyFont="1" applyFill="1" applyAlignment="1">
      <alignment horizontal="right"/>
    </xf>
    <xf numFmtId="0" fontId="32" fillId="0" borderId="0" xfId="0" applyFont="1" applyFill="1"/>
    <xf numFmtId="2" fontId="28" fillId="0" borderId="0" xfId="0" applyNumberFormat="1" applyFont="1" applyFill="1"/>
    <xf numFmtId="0" fontId="28" fillId="0" borderId="0" xfId="0" applyFont="1" applyFill="1" applyAlignment="1">
      <alignment horizontal="right"/>
    </xf>
    <xf numFmtId="0" fontId="39" fillId="0" borderId="0" xfId="52" applyFont="1" applyFill="1"/>
    <xf numFmtId="0" fontId="0" fillId="0" borderId="0" xfId="62" applyFont="1" applyFill="1"/>
    <xf numFmtId="0" fontId="32" fillId="0" borderId="1" xfId="0" applyFont="1" applyFill="1" applyBorder="1"/>
    <xf numFmtId="171" fontId="32" fillId="0" borderId="1" xfId="63" quotePrefix="1" applyNumberFormat="1" applyFont="1" applyFill="1" applyBorder="1" applyAlignment="1">
      <alignment horizontal="right"/>
    </xf>
    <xf numFmtId="3" fontId="23" fillId="0" borderId="0" xfId="63" quotePrefix="1" applyNumberFormat="1" applyFont="1" applyFill="1" applyBorder="1" applyAlignment="1">
      <alignment horizontal="right"/>
    </xf>
    <xf numFmtId="2" fontId="23" fillId="0" borderId="0" xfId="0" applyNumberFormat="1" applyFont="1" applyFill="1" applyAlignment="1">
      <alignment horizontal="center"/>
    </xf>
    <xf numFmtId="9" fontId="23" fillId="0" borderId="0" xfId="68" quotePrefix="1" applyNumberFormat="1" applyFont="1" applyFill="1" applyBorder="1" applyAlignment="1">
      <alignment horizontal="right"/>
    </xf>
    <xf numFmtId="166" fontId="23" fillId="0" borderId="0" xfId="0" applyNumberFormat="1" applyFont="1" applyFill="1"/>
    <xf numFmtId="0" fontId="32" fillId="0" borderId="1" xfId="0" applyFont="1" applyFill="1" applyBorder="1" applyAlignment="1">
      <alignment horizontal="right" wrapText="1"/>
    </xf>
    <xf numFmtId="0" fontId="32" fillId="0" borderId="0" xfId="0" applyFont="1" applyFill="1" applyBorder="1" applyAlignment="1">
      <alignment horizontal="right" wrapText="1"/>
    </xf>
    <xf numFmtId="0" fontId="31" fillId="0" borderId="0" xfId="0" applyFont="1" applyFill="1" applyBorder="1"/>
    <xf numFmtId="0" fontId="31" fillId="0" borderId="0" xfId="62" applyFont="1" applyFill="1" applyBorder="1"/>
    <xf numFmtId="2" fontId="31" fillId="0" borderId="0" xfId="0" applyNumberFormat="1" applyFont="1" applyFill="1" applyBorder="1" applyAlignment="1">
      <alignment horizontal="center"/>
    </xf>
    <xf numFmtId="0" fontId="32" fillId="0" borderId="2" xfId="0" applyFont="1" applyFill="1" applyBorder="1" applyAlignment="1">
      <alignment horizontal="center"/>
    </xf>
    <xf numFmtId="1" fontId="32" fillId="0" borderId="0" xfId="63" quotePrefix="1" applyNumberFormat="1" applyFont="1" applyFill="1" applyBorder="1" applyAlignment="1">
      <alignment horizontal="right"/>
    </xf>
    <xf numFmtId="1" fontId="31" fillId="0" borderId="0" xfId="63" quotePrefix="1" applyNumberFormat="1" applyFont="1" applyFill="1" applyBorder="1" applyAlignment="1">
      <alignment horizontal="right"/>
    </xf>
    <xf numFmtId="171" fontId="31" fillId="0" borderId="0" xfId="63" quotePrefix="1" applyNumberFormat="1" applyFont="1" applyFill="1" applyBorder="1" applyAlignment="1">
      <alignment horizontal="right"/>
    </xf>
    <xf numFmtId="0" fontId="46" fillId="0" borderId="0" xfId="34" applyFont="1" applyAlignment="1" applyProtection="1"/>
    <xf numFmtId="0" fontId="23" fillId="0" borderId="0" xfId="47" applyFont="1" applyAlignment="1">
      <alignment vertical="top"/>
    </xf>
    <xf numFmtId="0" fontId="32" fillId="0" borderId="0" xfId="0" applyFont="1" applyFill="1"/>
    <xf numFmtId="169" fontId="34" fillId="0" borderId="0" xfId="63" applyNumberFormat="1" applyFont="1" applyFill="1" applyBorder="1" applyAlignment="1">
      <alignment horizontal="left" vertical="center"/>
    </xf>
    <xf numFmtId="0" fontId="20" fillId="0" borderId="0" xfId="0" applyFont="1"/>
    <xf numFmtId="0" fontId="20" fillId="0" borderId="0" xfId="0" applyFont="1" applyFill="1"/>
    <xf numFmtId="0" fontId="23" fillId="0" borderId="0" xfId="62" applyFont="1" applyFill="1"/>
    <xf numFmtId="0" fontId="23" fillId="0" borderId="0" xfId="0" applyFont="1"/>
    <xf numFmtId="0" fontId="23" fillId="0" borderId="0" xfId="0" applyFont="1" applyFill="1"/>
    <xf numFmtId="0" fontId="32" fillId="0" borderId="0" xfId="0" applyFont="1"/>
    <xf numFmtId="0" fontId="23" fillId="0" borderId="0" xfId="0" applyFont="1" applyFill="1" applyAlignment="1">
      <alignment horizontal="right"/>
    </xf>
    <xf numFmtId="0" fontId="23" fillId="0" borderId="1" xfId="0" applyFont="1" applyFill="1" applyBorder="1"/>
    <xf numFmtId="0" fontId="20" fillId="0" borderId="1" xfId="0" applyFont="1" applyFill="1" applyBorder="1"/>
    <xf numFmtId="3" fontId="32" fillId="0" borderId="0" xfId="0" applyNumberFormat="1" applyFont="1" applyFill="1"/>
    <xf numFmtId="3" fontId="23" fillId="0" borderId="0" xfId="0" applyNumberFormat="1" applyFont="1" applyFill="1"/>
    <xf numFmtId="0" fontId="22" fillId="0" borderId="0" xfId="0" applyFont="1" applyFill="1"/>
    <xf numFmtId="0" fontId="23" fillId="0" borderId="0" xfId="0" applyFont="1" applyFill="1" applyBorder="1"/>
    <xf numFmtId="0" fontId="22" fillId="0" borderId="0" xfId="62" applyFont="1" applyFill="1"/>
    <xf numFmtId="0" fontId="23" fillId="0" borderId="0" xfId="62" applyFont="1" applyFill="1" applyBorder="1"/>
    <xf numFmtId="2" fontId="23" fillId="0" borderId="0" xfId="0" applyNumberFormat="1" applyFont="1" applyFill="1" applyBorder="1" applyAlignment="1">
      <alignment horizontal="center"/>
    </xf>
    <xf numFmtId="0" fontId="23" fillId="0" borderId="4" xfId="0" applyFont="1" applyFill="1" applyBorder="1"/>
    <xf numFmtId="3" fontId="23" fillId="0" borderId="4" xfId="63" quotePrefix="1" applyNumberFormat="1" applyFont="1" applyFill="1" applyBorder="1" applyAlignment="1">
      <alignment horizontal="right"/>
    </xf>
    <xf numFmtId="2" fontId="23" fillId="0" borderId="4" xfId="0" applyNumberFormat="1" applyFont="1" applyFill="1" applyBorder="1" applyAlignment="1">
      <alignment horizontal="center"/>
    </xf>
    <xf numFmtId="2" fontId="22" fillId="0" borderId="0" xfId="0" applyNumberFormat="1" applyFont="1" applyFill="1" applyBorder="1" applyAlignment="1">
      <alignment horizontal="center"/>
    </xf>
    <xf numFmtId="3" fontId="22" fillId="0" borderId="0" xfId="62" applyNumberFormat="1" applyFont="1" applyFill="1"/>
    <xf numFmtId="0" fontId="30" fillId="0" borderId="0" xfId="0" applyFont="1" applyFill="1"/>
    <xf numFmtId="0" fontId="31" fillId="0" borderId="0" xfId="62" applyFont="1" applyFill="1"/>
    <xf numFmtId="0" fontId="0" fillId="0" borderId="0" xfId="63" applyFont="1" applyFill="1" applyBorder="1" applyAlignment="1">
      <alignment horizontal="left"/>
    </xf>
    <xf numFmtId="0" fontId="0" fillId="0" borderId="0" xfId="0"/>
    <xf numFmtId="0" fontId="20" fillId="0" borderId="0" xfId="63" applyFont="1" applyAlignment="1">
      <alignment horizontal="left" wrapText="1"/>
    </xf>
    <xf numFmtId="0" fontId="46" fillId="0" borderId="0" xfId="34" applyFont="1" applyFill="1" applyAlignment="1" applyProtection="1"/>
    <xf numFmtId="0" fontId="25" fillId="0" borderId="0" xfId="63" applyFont="1" applyFill="1" applyAlignment="1">
      <alignment horizontal="left" wrapText="1"/>
    </xf>
    <xf numFmtId="0" fontId="25" fillId="0" borderId="0" xfId="63" applyFont="1" applyFill="1" applyAlignment="1">
      <alignment horizontal="left"/>
    </xf>
    <xf numFmtId="0" fontId="0" fillId="0" borderId="0" xfId="62" applyFont="1" applyFill="1"/>
    <xf numFmtId="0" fontId="25" fillId="0" borderId="0" xfId="62" applyFont="1" applyFill="1"/>
    <xf numFmtId="0" fontId="20" fillId="0" borderId="0" xfId="63" applyFont="1" applyFill="1" applyAlignment="1">
      <alignment horizontal="left" vertical="center"/>
    </xf>
    <xf numFmtId="0" fontId="32" fillId="0" borderId="0" xfId="62" applyFont="1" applyFill="1"/>
    <xf numFmtId="0" fontId="31" fillId="0" borderId="0" xfId="62" applyFont="1" applyFill="1"/>
    <xf numFmtId="0" fontId="23" fillId="0" borderId="0" xfId="62" applyFont="1" applyFill="1"/>
    <xf numFmtId="0" fontId="20" fillId="0" borderId="0" xfId="63" applyFont="1" applyBorder="1" applyAlignment="1">
      <alignment vertical="center"/>
    </xf>
    <xf numFmtId="0" fontId="0" fillId="0" borderId="0" xfId="63" applyFont="1" applyBorder="1" applyAlignment="1"/>
    <xf numFmtId="0" fontId="32" fillId="0" borderId="0" xfId="0" applyFont="1" applyFill="1"/>
    <xf numFmtId="0" fontId="23" fillId="0" borderId="0" xfId="62" applyFont="1" applyFill="1"/>
    <xf numFmtId="0" fontId="23" fillId="0" borderId="0" xfId="0" applyFont="1" applyFill="1"/>
    <xf numFmtId="0" fontId="20" fillId="0" borderId="1" xfId="63" applyFont="1" applyFill="1" applyBorder="1" applyAlignment="1">
      <alignment vertical="center"/>
    </xf>
    <xf numFmtId="0" fontId="32" fillId="0" borderId="0" xfId="63" applyFont="1" applyFill="1" applyAlignment="1">
      <alignment horizontal="center"/>
    </xf>
    <xf numFmtId="0" fontId="32" fillId="0" borderId="0" xfId="63" applyFont="1" applyFill="1" applyAlignment="1">
      <alignment horizontal="left"/>
    </xf>
    <xf numFmtId="1" fontId="23" fillId="0" borderId="0" xfId="63" applyNumberFormat="1" applyFont="1" applyFill="1" applyBorder="1" applyAlignment="1">
      <alignment horizontal="right" vertical="center" indent="1"/>
    </xf>
    <xf numFmtId="0" fontId="31" fillId="0" borderId="0" xfId="63" applyFont="1" applyFill="1" applyAlignment="1">
      <alignment horizontal="left"/>
    </xf>
    <xf numFmtId="0" fontId="25" fillId="0" borderId="0" xfId="0" applyFont="1" applyFill="1" applyBorder="1" applyAlignment="1">
      <alignment vertical="top"/>
    </xf>
    <xf numFmtId="1" fontId="25" fillId="0" borderId="0" xfId="62" applyNumberFormat="1" applyFont="1" applyFill="1"/>
    <xf numFmtId="0" fontId="32" fillId="0" borderId="0" xfId="63" applyFont="1" applyFill="1" applyBorder="1" applyAlignment="1">
      <alignment horizontal="center"/>
    </xf>
    <xf numFmtId="0" fontId="31" fillId="0" borderId="0" xfId="47" applyFont="1" applyFill="1" applyBorder="1" applyAlignment="1"/>
    <xf numFmtId="0" fontId="25" fillId="0" borderId="0" xfId="51" applyFont="1" applyFill="1" applyBorder="1" applyAlignment="1"/>
    <xf numFmtId="0" fontId="31" fillId="0" borderId="4" xfId="47" applyFont="1" applyFill="1" applyBorder="1" applyAlignment="1"/>
    <xf numFmtId="0" fontId="25" fillId="0" borderId="0" xfId="51" applyFill="1" applyBorder="1" applyAlignment="1"/>
    <xf numFmtId="0" fontId="31" fillId="0" borderId="4" xfId="63" applyFont="1" applyFill="1" applyBorder="1" applyAlignment="1">
      <alignment horizontal="left"/>
    </xf>
    <xf numFmtId="1" fontId="25" fillId="0" borderId="0" xfId="62" applyNumberFormat="1" applyFont="1" applyFill="1" applyAlignment="1">
      <alignment vertical="top"/>
    </xf>
    <xf numFmtId="0" fontId="22" fillId="0" borderId="1" xfId="44" applyFont="1" applyFill="1" applyBorder="1"/>
    <xf numFmtId="0" fontId="39" fillId="0" borderId="0" xfId="63" applyFont="1" applyFill="1" applyAlignment="1">
      <alignment horizontal="left" vertical="top"/>
    </xf>
    <xf numFmtId="0" fontId="25" fillId="0" borderId="0" xfId="62" applyFont="1" applyFill="1" applyAlignment="1">
      <alignment vertical="top"/>
    </xf>
    <xf numFmtId="0" fontId="20" fillId="0" borderId="0" xfId="62" applyFont="1" applyFill="1"/>
    <xf numFmtId="0" fontId="20" fillId="0" borderId="0" xfId="63" applyFont="1" applyFill="1"/>
    <xf numFmtId="1" fontId="20" fillId="0" borderId="0" xfId="63" applyNumberFormat="1" applyFont="1" applyFill="1" applyAlignment="1">
      <alignment vertical="center"/>
    </xf>
    <xf numFmtId="1" fontId="40" fillId="0" borderId="0" xfId="62" applyNumberFormat="1" applyFont="1" applyFill="1" applyBorder="1" applyAlignment="1">
      <alignment horizontal="center" vertical="center" wrapText="1"/>
    </xf>
    <xf numFmtId="1" fontId="40" fillId="0" borderId="0" xfId="62" applyNumberFormat="1" applyFont="1" applyFill="1" applyAlignment="1">
      <alignment horizontal="center" vertical="center" wrapText="1"/>
    </xf>
    <xf numFmtId="0" fontId="32" fillId="0" borderId="0" xfId="63" applyFont="1" applyFill="1" applyBorder="1"/>
    <xf numFmtId="0" fontId="23" fillId="0" borderId="1" xfId="63" applyFont="1" applyFill="1" applyBorder="1" applyAlignment="1">
      <alignment horizontal="center"/>
    </xf>
    <xf numFmtId="0" fontId="44" fillId="0" borderId="0" xfId="63" applyFont="1" applyFill="1"/>
    <xf numFmtId="170" fontId="25" fillId="0" borderId="0" xfId="62" applyNumberFormat="1" applyFont="1" applyFill="1"/>
    <xf numFmtId="0" fontId="28" fillId="0" borderId="0" xfId="44" applyFont="1" applyFill="1"/>
    <xf numFmtId="0" fontId="31" fillId="0" borderId="4" xfId="47" applyFont="1" applyFill="1" applyBorder="1"/>
    <xf numFmtId="0" fontId="31" fillId="0" borderId="0" xfId="63" applyFont="1" applyFill="1" applyBorder="1" applyAlignment="1"/>
    <xf numFmtId="0" fontId="31" fillId="0" borderId="5" xfId="63" applyFont="1" applyFill="1" applyBorder="1" applyAlignment="1">
      <alignment wrapText="1"/>
    </xf>
    <xf numFmtId="0" fontId="0" fillId="0" borderId="0" xfId="0" applyFill="1" applyBorder="1" applyAlignment="1">
      <alignment wrapText="1"/>
    </xf>
    <xf numFmtId="0" fontId="28" fillId="0" borderId="0" xfId="48" applyFont="1" applyFill="1"/>
    <xf numFmtId="0" fontId="20" fillId="0" borderId="1" xfId="62" applyFont="1" applyFill="1" applyBorder="1"/>
    <xf numFmtId="1" fontId="23" fillId="0" borderId="0" xfId="0" applyNumberFormat="1" applyFont="1" applyFill="1" applyAlignment="1">
      <alignment horizontal="center"/>
    </xf>
    <xf numFmtId="172" fontId="23" fillId="0" borderId="0" xfId="68" applyNumberFormat="1" applyFont="1" applyFill="1" applyAlignment="1">
      <alignment horizontal="center"/>
    </xf>
    <xf numFmtId="172" fontId="23" fillId="0" borderId="0" xfId="0" applyNumberFormat="1" applyFont="1" applyFill="1"/>
    <xf numFmtId="0" fontId="29" fillId="0" borderId="1" xfId="63" applyFont="1" applyFill="1" applyBorder="1"/>
    <xf numFmtId="1" fontId="28" fillId="0" borderId="1" xfId="63" applyNumberFormat="1" applyFont="1" applyFill="1" applyBorder="1"/>
    <xf numFmtId="0" fontId="28" fillId="0" borderId="0" xfId="0" applyFont="1" applyBorder="1"/>
    <xf numFmtId="0" fontId="32" fillId="0" borderId="0" xfId="56" applyFont="1" applyBorder="1" applyAlignment="1">
      <alignment horizontal="center" vertical="center" wrapText="1"/>
    </xf>
    <xf numFmtId="0" fontId="32" fillId="0" borderId="0" xfId="0" applyFont="1" applyBorder="1" applyAlignment="1">
      <alignment horizontal="center" vertical="center"/>
    </xf>
    <xf numFmtId="3" fontId="31" fillId="0" borderId="0" xfId="0" applyNumberFormat="1" applyFont="1" applyAlignment="1">
      <alignment horizontal="center"/>
    </xf>
    <xf numFmtId="3" fontId="31" fillId="0" borderId="0" xfId="0" applyNumberFormat="1" applyFont="1" applyFill="1" applyAlignment="1">
      <alignment horizontal="center"/>
    </xf>
    <xf numFmtId="166" fontId="31" fillId="0" borderId="0" xfId="0" applyNumberFormat="1" applyFont="1" applyAlignment="1">
      <alignment horizontal="right"/>
    </xf>
    <xf numFmtId="0" fontId="32" fillId="0" borderId="0" xfId="56" applyFont="1" applyFill="1" applyBorder="1" applyAlignment="1">
      <alignment horizontal="center" vertical="center" wrapText="1"/>
    </xf>
    <xf numFmtId="0" fontId="57" fillId="0" borderId="0" xfId="0" applyFont="1" applyFill="1" applyAlignment="1">
      <alignment horizontal="left" vertical="top"/>
    </xf>
    <xf numFmtId="1" fontId="32" fillId="0" borderId="0" xfId="0" applyNumberFormat="1" applyFont="1" applyFill="1" applyAlignment="1">
      <alignment horizontal="right"/>
    </xf>
    <xf numFmtId="0" fontId="23" fillId="0" borderId="0" xfId="0" applyFont="1" applyAlignment="1">
      <alignment horizontal="right"/>
    </xf>
    <xf numFmtId="0" fontId="32" fillId="0" borderId="0" xfId="63" applyFont="1" applyFill="1" applyBorder="1" applyAlignment="1">
      <alignment horizontal="left"/>
    </xf>
    <xf numFmtId="0" fontId="0" fillId="0" borderId="0" xfId="63" applyFont="1" applyFill="1" applyBorder="1" applyAlignment="1">
      <alignment horizontal="left"/>
    </xf>
    <xf numFmtId="0" fontId="0" fillId="0" borderId="0" xfId="0"/>
    <xf numFmtId="0" fontId="30" fillId="0" borderId="0" xfId="0" applyFont="1" applyFill="1"/>
    <xf numFmtId="0" fontId="20" fillId="0" borderId="0" xfId="63" applyFont="1" applyAlignment="1">
      <alignment horizontal="left" wrapText="1"/>
    </xf>
    <xf numFmtId="0" fontId="31" fillId="0" borderId="0" xfId="62" applyFont="1" applyFill="1"/>
    <xf numFmtId="0" fontId="31" fillId="0" borderId="0" xfId="62" applyFont="1" applyFill="1"/>
    <xf numFmtId="0" fontId="23" fillId="0" borderId="0" xfId="0" applyFont="1"/>
    <xf numFmtId="0" fontId="23" fillId="0" borderId="0" xfId="0" applyFont="1" applyFill="1"/>
    <xf numFmtId="169" fontId="32" fillId="0" borderId="0" xfId="63" quotePrefix="1" applyNumberFormat="1" applyFont="1" applyFill="1" applyBorder="1" applyAlignment="1">
      <alignment horizontal="center"/>
    </xf>
    <xf numFmtId="0" fontId="28" fillId="0" borderId="0" xfId="63" applyFont="1" applyBorder="1" applyAlignment="1">
      <alignment horizontal="left"/>
    </xf>
    <xf numFmtId="0" fontId="101" fillId="0" borderId="0" xfId="63" applyFont="1" applyFill="1" applyAlignment="1">
      <alignment vertical="center"/>
    </xf>
    <xf numFmtId="0" fontId="100" fillId="0" borderId="1" xfId="0" applyFont="1" applyFill="1" applyBorder="1"/>
    <xf numFmtId="0" fontId="57" fillId="0" borderId="0" xfId="0" applyFont="1" applyFill="1" applyAlignment="1">
      <alignment vertical="top"/>
    </xf>
    <xf numFmtId="166" fontId="31" fillId="0" borderId="0" xfId="0" applyNumberFormat="1" applyFont="1" applyFill="1" applyAlignment="1">
      <alignment horizontal="right"/>
    </xf>
    <xf numFmtId="0" fontId="46" fillId="0" borderId="0" xfId="34" applyNumberFormat="1" applyFont="1" applyFill="1" applyAlignment="1" applyProtection="1">
      <alignment vertical="top" wrapText="1"/>
    </xf>
    <xf numFmtId="0" fontId="72" fillId="0" borderId="0" xfId="0" applyFont="1" applyFill="1" applyAlignment="1">
      <alignment vertical="top"/>
    </xf>
    <xf numFmtId="0" fontId="0" fillId="0" borderId="0" xfId="63" applyFont="1" applyFill="1" applyAlignment="1">
      <alignment vertical="justify" wrapText="1"/>
    </xf>
    <xf numFmtId="0" fontId="39" fillId="0" borderId="0" xfId="0" applyFont="1" applyFill="1" applyAlignment="1"/>
    <xf numFmtId="0" fontId="8" fillId="0" borderId="0" xfId="238"/>
    <xf numFmtId="0" fontId="72" fillId="0" borderId="0" xfId="238" applyFont="1" applyAlignment="1">
      <alignment wrapText="1"/>
    </xf>
    <xf numFmtId="0" fontId="23" fillId="0" borderId="0" xfId="63" applyNumberFormat="1" applyFont="1" applyFill="1" applyBorder="1" applyAlignment="1">
      <alignment horizontal="center"/>
    </xf>
    <xf numFmtId="0" fontId="25" fillId="0" borderId="0" xfId="62" applyFont="1"/>
    <xf numFmtId="0" fontId="23" fillId="0" borderId="0" xfId="62" applyFont="1" applyFill="1"/>
    <xf numFmtId="166" fontId="23" fillId="0" borderId="0" xfId="0" applyNumberFormat="1" applyFont="1"/>
    <xf numFmtId="0" fontId="25" fillId="0" borderId="0" xfId="62" applyFont="1" applyFill="1" applyAlignment="1">
      <alignment vertical="top"/>
    </xf>
    <xf numFmtId="0" fontId="25" fillId="0" borderId="0" xfId="62" applyFont="1" applyFill="1"/>
    <xf numFmtId="0" fontId="0" fillId="0" borderId="0" xfId="0"/>
    <xf numFmtId="0" fontId="8" fillId="0" borderId="0" xfId="238"/>
    <xf numFmtId="0" fontId="25" fillId="0" borderId="0" xfId="63" applyFont="1" applyFill="1" applyAlignment="1">
      <alignment horizontal="left"/>
    </xf>
    <xf numFmtId="0" fontId="25" fillId="0" borderId="0" xfId="62" applyFont="1" applyFill="1" applyAlignment="1">
      <alignment vertical="top"/>
    </xf>
    <xf numFmtId="0" fontId="25" fillId="0" borderId="0" xfId="62" applyFont="1" applyFill="1"/>
    <xf numFmtId="0" fontId="23" fillId="0" borderId="0" xfId="62" applyFont="1" applyFill="1"/>
    <xf numFmtId="0" fontId="75" fillId="0" borderId="0" xfId="0" applyFont="1" applyFill="1" applyBorder="1" applyAlignment="1">
      <alignment horizontal="left" vertical="top" wrapText="1"/>
    </xf>
    <xf numFmtId="0" fontId="75" fillId="0" borderId="0" xfId="0" applyFont="1" applyFill="1" applyBorder="1" applyAlignment="1">
      <alignment horizontal="left" vertical="top"/>
    </xf>
    <xf numFmtId="0" fontId="46" fillId="0" borderId="0" xfId="34" applyFont="1" applyFill="1" applyAlignment="1" applyProtection="1"/>
    <xf numFmtId="0" fontId="0" fillId="0" borderId="0" xfId="63" applyFont="1" applyFill="1" applyAlignment="1">
      <alignment horizontal="left" vertical="justify" wrapText="1"/>
    </xf>
    <xf numFmtId="0" fontId="0" fillId="0" borderId="0" xfId="63" applyFont="1" applyFill="1" applyAlignment="1">
      <alignment vertical="justify" wrapText="1"/>
    </xf>
    <xf numFmtId="0" fontId="30" fillId="0" borderId="0" xfId="0" applyFont="1" applyFill="1"/>
    <xf numFmtId="0" fontId="20" fillId="0" borderId="0" xfId="63" applyFont="1" applyAlignment="1">
      <alignment horizontal="left" wrapText="1"/>
    </xf>
    <xf numFmtId="0" fontId="31" fillId="0" borderId="0" xfId="62" applyFont="1" applyFill="1"/>
    <xf numFmtId="0" fontId="31" fillId="0" borderId="0" xfId="62" applyFont="1" applyFill="1" applyAlignment="1"/>
    <xf numFmtId="0" fontId="25" fillId="0" borderId="0" xfId="62" applyFont="1" applyFill="1" applyAlignment="1">
      <alignment horizontal="left" vertical="top"/>
    </xf>
    <xf numFmtId="173" fontId="31" fillId="0" borderId="0" xfId="268" applyNumberFormat="1" applyFont="1"/>
    <xf numFmtId="3" fontId="31" fillId="0" borderId="0" xfId="58" applyNumberFormat="1" applyFont="1"/>
    <xf numFmtId="0" fontId="72" fillId="0" borderId="0" xfId="238" applyFont="1" applyFill="1"/>
    <xf numFmtId="0" fontId="8" fillId="0" borderId="0" xfId="238" applyFill="1"/>
    <xf numFmtId="0" fontId="8" fillId="0" borderId="4" xfId="238" applyFill="1" applyBorder="1"/>
    <xf numFmtId="0" fontId="72" fillId="0" borderId="0" xfId="238" applyFont="1" applyFill="1" applyAlignment="1">
      <alignment horizontal="right"/>
    </xf>
    <xf numFmtId="0" fontId="72" fillId="0" borderId="4" xfId="238" applyFont="1" applyFill="1" applyBorder="1" applyAlignment="1">
      <alignment horizontal="right"/>
    </xf>
    <xf numFmtId="0" fontId="72" fillId="0" borderId="4" xfId="238" applyFont="1" applyFill="1" applyBorder="1"/>
    <xf numFmtId="0" fontId="0" fillId="0" borderId="1" xfId="0" applyFill="1" applyBorder="1"/>
    <xf numFmtId="0" fontId="31" fillId="0" borderId="0" xfId="58" applyFont="1" applyFill="1"/>
    <xf numFmtId="0" fontId="8" fillId="0" borderId="0" xfId="238" applyFill="1" applyAlignment="1">
      <alignment horizontal="right"/>
    </xf>
    <xf numFmtId="0" fontId="8" fillId="0" borderId="29" xfId="238" applyFill="1" applyBorder="1"/>
    <xf numFmtId="0" fontId="25" fillId="0" borderId="0" xfId="63" applyFont="1" applyBorder="1" applyAlignment="1">
      <alignment wrapText="1"/>
    </xf>
    <xf numFmtId="0" fontId="0" fillId="0" borderId="0" xfId="63" applyFont="1" applyFill="1" applyAlignment="1">
      <alignment vertical="justify" wrapText="1"/>
    </xf>
    <xf numFmtId="0" fontId="30" fillId="0" borderId="0" xfId="0" applyFont="1" applyFill="1"/>
    <xf numFmtId="0" fontId="25" fillId="0" borderId="0" xfId="0" applyFont="1" applyBorder="1" applyAlignment="1">
      <alignment wrapText="1"/>
    </xf>
    <xf numFmtId="0" fontId="31" fillId="0" borderId="0" xfId="62" applyFont="1" applyFill="1"/>
    <xf numFmtId="0" fontId="109" fillId="0" borderId="0" xfId="63" quotePrefix="1" applyNumberFormat="1" applyFont="1" applyFill="1" applyAlignment="1">
      <alignment horizontal="right" indent="2"/>
    </xf>
    <xf numFmtId="0" fontId="22" fillId="0" borderId="0" xfId="44" applyFont="1" applyBorder="1"/>
    <xf numFmtId="0" fontId="22" fillId="0" borderId="0" xfId="44" applyFont="1" applyFill="1" applyBorder="1"/>
    <xf numFmtId="0" fontId="31" fillId="0" borderId="0" xfId="57" applyFont="1" applyFill="1"/>
    <xf numFmtId="0" fontId="8" fillId="0" borderId="0" xfId="238" applyFill="1" applyBorder="1"/>
    <xf numFmtId="0" fontId="8" fillId="0" borderId="0" xfId="238" applyBorder="1"/>
    <xf numFmtId="0" fontId="8" fillId="0" borderId="0" xfId="238" applyAlignment="1">
      <alignment wrapText="1"/>
    </xf>
    <xf numFmtId="0" fontId="105" fillId="0" borderId="0" xfId="238" applyFont="1" applyFill="1" applyAlignment="1"/>
    <xf numFmtId="0" fontId="25" fillId="0" borderId="0" xfId="62" applyFont="1" applyFill="1"/>
    <xf numFmtId="0" fontId="25" fillId="0" borderId="0" xfId="62" applyFont="1"/>
    <xf numFmtId="0" fontId="25" fillId="0" borderId="0" xfId="63" applyFont="1" applyFill="1" applyAlignment="1">
      <alignment horizontal="left"/>
    </xf>
    <xf numFmtId="0" fontId="57" fillId="0" borderId="0" xfId="0" applyFont="1" applyFill="1" applyAlignment="1">
      <alignment vertical="top"/>
    </xf>
    <xf numFmtId="3" fontId="23" fillId="0" borderId="0" xfId="63" quotePrefix="1" applyNumberFormat="1" applyFont="1" applyFill="1" applyAlignment="1">
      <alignment horizontal="right" indent="2"/>
    </xf>
    <xf numFmtId="3" fontId="23" fillId="0" borderId="0" xfId="63" quotePrefix="1" applyNumberFormat="1" applyFont="1" applyAlignment="1">
      <alignment horizontal="right" indent="3"/>
    </xf>
    <xf numFmtId="3" fontId="23" fillId="0" borderId="0" xfId="63" quotePrefix="1" applyNumberFormat="1" applyFont="1" applyFill="1" applyAlignment="1">
      <alignment horizontal="right" indent="3"/>
    </xf>
    <xf numFmtId="0" fontId="0" fillId="0" borderId="0" xfId="63" applyFont="1" applyAlignment="1">
      <alignment horizontal="left" vertical="center"/>
    </xf>
    <xf numFmtId="3" fontId="23" fillId="0" borderId="0" xfId="63" applyNumberFormat="1" applyFont="1" applyFill="1" applyBorder="1" applyAlignment="1">
      <alignment horizontal="right" vertical="center" indent="1"/>
    </xf>
    <xf numFmtId="174" fontId="32" fillId="0" borderId="0" xfId="268" quotePrefix="1" applyNumberFormat="1" applyFont="1" applyFill="1" applyBorder="1" applyAlignment="1">
      <alignment horizontal="right"/>
    </xf>
    <xf numFmtId="174" fontId="31" fillId="0" borderId="0" xfId="268" quotePrefix="1" applyNumberFormat="1" applyFont="1" applyFill="1" applyBorder="1" applyAlignment="1">
      <alignment horizontal="right"/>
    </xf>
    <xf numFmtId="0" fontId="23" fillId="0" borderId="0" xfId="47" quotePrefix="1" applyFont="1" applyBorder="1"/>
    <xf numFmtId="173" fontId="31" fillId="0" borderId="0" xfId="268" applyNumberFormat="1" applyFont="1" applyFill="1"/>
    <xf numFmtId="164" fontId="32" fillId="0" borderId="0" xfId="63" quotePrefix="1" applyNumberFormat="1" applyFont="1" applyFill="1" applyBorder="1" applyAlignment="1">
      <alignment horizontal="right"/>
    </xf>
    <xf numFmtId="164" fontId="32" fillId="0" borderId="0" xfId="63" applyNumberFormat="1" applyFont="1" applyFill="1" applyBorder="1" applyAlignment="1">
      <alignment horizontal="right"/>
    </xf>
    <xf numFmtId="164" fontId="32" fillId="0" borderId="0" xfId="57" applyNumberFormat="1" applyFont="1" applyFill="1"/>
    <xf numFmtId="164" fontId="31" fillId="0" borderId="0" xfId="63" quotePrefix="1" applyNumberFormat="1" applyFont="1" applyFill="1" applyBorder="1" applyAlignment="1">
      <alignment horizontal="right"/>
    </xf>
    <xf numFmtId="164" fontId="31" fillId="0" borderId="0" xfId="47" applyNumberFormat="1" applyFont="1" applyFill="1"/>
    <xf numFmtId="164" fontId="35" fillId="0" borderId="0" xfId="65" applyNumberFormat="1" applyFont="1" applyFill="1" applyAlignment="1">
      <alignment vertical="top"/>
    </xf>
    <xf numFmtId="164" fontId="31" fillId="0" borderId="0" xfId="57" applyNumberFormat="1" applyFont="1" applyFill="1"/>
    <xf numFmtId="164" fontId="31" fillId="0" borderId="0" xfId="268" applyNumberFormat="1" applyFont="1" applyFill="1"/>
    <xf numFmtId="164" fontId="31" fillId="0" borderId="0" xfId="268" quotePrefix="1" applyNumberFormat="1" applyFont="1" applyFill="1" applyBorder="1" applyAlignment="1">
      <alignment horizontal="right"/>
    </xf>
    <xf numFmtId="164" fontId="35" fillId="0" borderId="0" xfId="268" applyNumberFormat="1" applyFont="1" applyFill="1" applyAlignment="1">
      <alignment vertical="top"/>
    </xf>
    <xf numFmtId="164" fontId="31" fillId="0" borderId="0" xfId="268" applyNumberFormat="1" applyFont="1" applyFill="1" applyBorder="1" applyAlignment="1">
      <alignment horizontal="right"/>
    </xf>
    <xf numFmtId="3" fontId="31" fillId="0" borderId="0" xfId="58" applyNumberFormat="1" applyFont="1" applyFill="1"/>
    <xf numFmtId="0" fontId="23" fillId="0" borderId="0" xfId="62" applyFont="1" applyFill="1" applyAlignment="1"/>
    <xf numFmtId="0" fontId="23" fillId="0" borderId="0" xfId="62" applyFont="1" applyAlignment="1"/>
    <xf numFmtId="3" fontId="32" fillId="0" borderId="0" xfId="63" applyNumberFormat="1" applyFont="1" applyFill="1" applyBorder="1" applyAlignment="1">
      <alignment horizontal="right"/>
    </xf>
    <xf numFmtId="173" fontId="0" fillId="0" borderId="0" xfId="253" applyNumberFormat="1" applyFont="1" applyFill="1"/>
    <xf numFmtId="173" fontId="0" fillId="0" borderId="29" xfId="253" applyNumberFormat="1" applyFont="1" applyFill="1" applyBorder="1"/>
    <xf numFmtId="0" fontId="20" fillId="0" borderId="0" xfId="47" applyFont="1" applyAlignment="1">
      <alignment horizontal="left" wrapText="1"/>
    </xf>
    <xf numFmtId="0" fontId="25" fillId="0" borderId="0" xfId="48" applyFont="1"/>
    <xf numFmtId="0" fontId="20" fillId="0" borderId="0" xfId="63" applyFont="1" applyFill="1" applyAlignment="1">
      <alignment horizontal="left" vertical="center"/>
    </xf>
    <xf numFmtId="0" fontId="46" fillId="0" borderId="0" xfId="34" applyFont="1" applyAlignment="1" applyProtection="1"/>
    <xf numFmtId="0" fontId="25" fillId="0" borderId="0" xfId="63" applyFont="1" applyFill="1" applyAlignment="1">
      <alignment horizontal="left"/>
    </xf>
    <xf numFmtId="0" fontId="20" fillId="0" borderId="0" xfId="63" applyFont="1" applyAlignment="1">
      <alignment vertical="center"/>
    </xf>
    <xf numFmtId="0" fontId="20" fillId="0" borderId="0" xfId="63" applyFont="1" applyBorder="1" applyAlignment="1">
      <alignment vertical="center"/>
    </xf>
    <xf numFmtId="0" fontId="25" fillId="0" borderId="0" xfId="0" applyFont="1" applyAlignment="1">
      <alignment wrapText="1"/>
    </xf>
    <xf numFmtId="0" fontId="30" fillId="0" borderId="0" xfId="63" applyFont="1" applyAlignment="1">
      <alignment vertical="center"/>
    </xf>
    <xf numFmtId="0" fontId="0" fillId="0" borderId="0" xfId="63" applyFont="1" applyFill="1" applyBorder="1" applyAlignment="1">
      <alignment horizontal="left" vertical="top" wrapText="1"/>
    </xf>
    <xf numFmtId="0" fontId="25" fillId="0" borderId="0" xfId="62" applyFont="1" applyFill="1" applyAlignment="1">
      <alignment vertical="top"/>
    </xf>
    <xf numFmtId="169" fontId="34" fillId="0" borderId="0" xfId="63" applyNumberFormat="1" applyFont="1" applyFill="1" applyBorder="1" applyAlignment="1">
      <alignment horizontal="center" vertical="center"/>
    </xf>
    <xf numFmtId="0" fontId="32" fillId="0" borderId="0" xfId="0" applyFont="1" applyFill="1"/>
    <xf numFmtId="0" fontId="34" fillId="0" borderId="0" xfId="0" applyFont="1" applyFill="1"/>
    <xf numFmtId="0" fontId="25" fillId="0" borderId="0" xfId="63" applyFont="1" applyFill="1" applyAlignment="1">
      <alignment horizontal="left" wrapText="1"/>
    </xf>
    <xf numFmtId="0" fontId="0" fillId="0" borderId="0" xfId="63" applyFont="1" applyBorder="1" applyAlignment="1">
      <alignment horizontal="left" vertical="top" wrapText="1"/>
    </xf>
    <xf numFmtId="169" fontId="34" fillId="0" borderId="0" xfId="63" applyNumberFormat="1" applyFont="1" applyFill="1" applyBorder="1" applyAlignment="1">
      <alignment horizontal="left" vertical="center"/>
    </xf>
    <xf numFmtId="169" fontId="34" fillId="0" borderId="0" xfId="63" applyNumberFormat="1" applyFont="1" applyFill="1" applyBorder="1" applyAlignment="1">
      <alignment horizontal="left"/>
    </xf>
    <xf numFmtId="0" fontId="30" fillId="0" borderId="0" xfId="0" applyFont="1"/>
    <xf numFmtId="0" fontId="30" fillId="0" borderId="0" xfId="0" applyFont="1" applyFill="1"/>
    <xf numFmtId="0" fontId="0" fillId="0" borderId="0" xfId="63" applyFont="1" applyBorder="1" applyAlignment="1"/>
    <xf numFmtId="0" fontId="20" fillId="0" borderId="0" xfId="63" applyFont="1" applyAlignment="1">
      <alignment horizontal="left" wrapText="1"/>
    </xf>
    <xf numFmtId="0" fontId="0" fillId="0" borderId="0" xfId="63" applyFont="1" applyBorder="1" applyAlignment="1">
      <alignment horizontal="left"/>
    </xf>
    <xf numFmtId="0" fontId="57" fillId="0" borderId="0" xfId="0" applyFont="1" applyAlignment="1">
      <alignment vertical="top"/>
    </xf>
    <xf numFmtId="0" fontId="31" fillId="0" borderId="0" xfId="62" applyFont="1" applyFill="1"/>
    <xf numFmtId="0" fontId="46" fillId="0" borderId="0" xfId="34" applyFont="1" applyAlignment="1" applyProtection="1">
      <alignment horizontal="center"/>
    </xf>
    <xf numFmtId="0" fontId="46" fillId="0" borderId="0" xfId="34" applyFont="1" applyAlignment="1" applyProtection="1">
      <alignment horizontal="center" wrapText="1"/>
    </xf>
    <xf numFmtId="0" fontId="32" fillId="0" borderId="0" xfId="0" applyFont="1"/>
    <xf numFmtId="0" fontId="46" fillId="0" borderId="0" xfId="34" applyFont="1" applyFill="1" applyAlignment="1" applyProtection="1"/>
    <xf numFmtId="0" fontId="46" fillId="0" borderId="0" xfId="34" applyFont="1" applyAlignment="1" applyProtection="1"/>
    <xf numFmtId="0" fontId="42" fillId="0" borderId="0" xfId="34" applyFont="1" applyAlignment="1" applyProtection="1"/>
    <xf numFmtId="0" fontId="46" fillId="0" borderId="0" xfId="34" applyFont="1" applyAlignment="1" applyProtection="1">
      <alignment horizontal="center" wrapText="1"/>
    </xf>
    <xf numFmtId="0" fontId="25" fillId="0" borderId="0" xfId="48" applyFont="1" applyFill="1" applyAlignment="1"/>
    <xf numFmtId="0" fontId="39" fillId="0" borderId="0" xfId="62" applyFont="1" applyAlignment="1"/>
    <xf numFmtId="0" fontId="28" fillId="0" borderId="0" xfId="62" applyFont="1" applyAlignment="1"/>
    <xf numFmtId="1" fontId="28" fillId="0" borderId="0" xfId="62" applyNumberFormat="1" applyFont="1" applyAlignment="1"/>
    <xf numFmtId="0" fontId="32" fillId="0" borderId="9" xfId="63" applyFont="1" applyFill="1" applyBorder="1" applyAlignment="1">
      <alignment horizontal="center"/>
    </xf>
    <xf numFmtId="0" fontId="31" fillId="0" borderId="9" xfId="62" applyFont="1" applyFill="1" applyBorder="1"/>
    <xf numFmtId="0" fontId="32" fillId="0" borderId="0" xfId="0" applyFont="1" applyFill="1" applyBorder="1" applyAlignment="1">
      <alignment vertical="center"/>
    </xf>
    <xf numFmtId="0" fontId="32" fillId="0" borderId="0" xfId="0" applyFont="1" applyFill="1" applyBorder="1" applyAlignment="1">
      <alignment vertical="center" wrapText="1"/>
    </xf>
    <xf numFmtId="0" fontId="31" fillId="0" borderId="0" xfId="57" applyFont="1" applyBorder="1"/>
    <xf numFmtId="0" fontId="46" fillId="0" borderId="0" xfId="34" applyFont="1" applyAlignment="1" applyProtection="1">
      <alignment horizontal="left" wrapText="1"/>
    </xf>
    <xf numFmtId="0" fontId="0" fillId="0" borderId="0" xfId="63" applyFont="1" applyFill="1" applyBorder="1" applyAlignment="1">
      <alignment horizontal="left"/>
    </xf>
    <xf numFmtId="0" fontId="0" fillId="0" borderId="0" xfId="63" applyFont="1" applyFill="1" applyBorder="1" applyAlignment="1">
      <alignment horizontal="left" wrapText="1"/>
    </xf>
    <xf numFmtId="0" fontId="0" fillId="0" borderId="0" xfId="63" applyFont="1" applyFill="1" applyBorder="1" applyAlignment="1"/>
    <xf numFmtId="0" fontId="0" fillId="0" borderId="0" xfId="63" applyFont="1" applyFill="1" applyAlignment="1">
      <alignment vertical="justify" wrapText="1"/>
    </xf>
    <xf numFmtId="0" fontId="30" fillId="0" borderId="0" xfId="0" applyFont="1" applyFill="1"/>
    <xf numFmtId="0" fontId="20" fillId="0" borderId="0" xfId="63" applyFont="1" applyAlignment="1">
      <alignment horizontal="left" wrapText="1"/>
    </xf>
    <xf numFmtId="0" fontId="31" fillId="0" borderId="0" xfId="62" applyFont="1" applyFill="1"/>
    <xf numFmtId="170" fontId="73" fillId="0" borderId="1" xfId="63" quotePrefix="1" applyNumberFormat="1" applyFont="1" applyFill="1" applyBorder="1" applyAlignment="1">
      <alignment horizontal="left"/>
    </xf>
    <xf numFmtId="0" fontId="73" fillId="0" borderId="1" xfId="0" applyFont="1" applyBorder="1"/>
    <xf numFmtId="0" fontId="129" fillId="0" borderId="0" xfId="34" applyFont="1" applyAlignment="1" applyProtection="1">
      <alignment horizontal="left"/>
    </xf>
    <xf numFmtId="0" fontId="73" fillId="0" borderId="0" xfId="47" applyFont="1" applyFill="1"/>
    <xf numFmtId="0" fontId="0" fillId="0" borderId="0" xfId="63" applyFont="1" applyFill="1" applyBorder="1" applyAlignment="1">
      <alignment horizontal="left" wrapText="1"/>
    </xf>
    <xf numFmtId="0" fontId="57" fillId="0" borderId="0" xfId="0" applyFont="1" applyFill="1" applyAlignment="1">
      <alignment vertical="top"/>
    </xf>
    <xf numFmtId="0" fontId="31" fillId="0" borderId="0" xfId="62" applyFont="1" applyFill="1"/>
    <xf numFmtId="0" fontId="72" fillId="0" borderId="0" xfId="0" applyFont="1" applyFill="1" applyAlignment="1">
      <alignment vertical="top"/>
    </xf>
    <xf numFmtId="3" fontId="32" fillId="0" borderId="0" xfId="63" quotePrefix="1" applyNumberFormat="1" applyFont="1" applyFill="1" applyAlignment="1">
      <alignment readingOrder="1"/>
    </xf>
    <xf numFmtId="0" fontId="23" fillId="0" borderId="0" xfId="63" quotePrefix="1" applyNumberFormat="1" applyFont="1" applyFill="1" applyAlignment="1">
      <alignment readingOrder="1"/>
    </xf>
    <xf numFmtId="0" fontId="23" fillId="0" borderId="0" xfId="63" quotePrefix="1" applyNumberFormat="1" applyFont="1" applyFill="1" applyAlignment="1"/>
    <xf numFmtId="0" fontId="0" fillId="0" borderId="0" xfId="63" applyFont="1" applyFill="1" applyBorder="1" applyAlignment="1">
      <alignment horizontal="left"/>
    </xf>
    <xf numFmtId="0" fontId="0" fillId="0" borderId="0" xfId="63" applyFont="1" applyFill="1" applyBorder="1" applyAlignment="1">
      <alignment horizontal="left" wrapText="1"/>
    </xf>
    <xf numFmtId="0" fontId="25" fillId="0" borderId="0" xfId="63" applyFont="1" applyFill="1" applyAlignment="1">
      <alignment horizontal="left"/>
    </xf>
    <xf numFmtId="0" fontId="23" fillId="0" borderId="0" xfId="63" applyFont="1" applyFill="1" applyBorder="1" applyAlignment="1">
      <alignment horizontal="right" wrapText="1"/>
    </xf>
    <xf numFmtId="0" fontId="32" fillId="0" borderId="0" xfId="63" applyFont="1" applyFill="1" applyBorder="1" applyAlignment="1">
      <alignment horizontal="left"/>
    </xf>
    <xf numFmtId="0" fontId="32" fillId="0" borderId="0" xfId="62" applyFont="1" applyFill="1" applyBorder="1" applyAlignment="1">
      <alignment horizontal="right" vertical="center" wrapText="1"/>
    </xf>
    <xf numFmtId="0" fontId="20" fillId="0" borderId="0" xfId="63" applyFont="1" applyFill="1" applyBorder="1" applyAlignment="1">
      <alignment vertical="center"/>
    </xf>
    <xf numFmtId="0" fontId="25" fillId="0" borderId="0" xfId="63" applyFont="1" applyFill="1" applyBorder="1" applyAlignment="1"/>
    <xf numFmtId="0" fontId="25" fillId="0" borderId="0" xfId="63" applyFont="1" applyFill="1" applyBorder="1" applyAlignment="1">
      <alignment wrapText="1"/>
    </xf>
    <xf numFmtId="0" fontId="32" fillId="0" borderId="0" xfId="62" applyFont="1" applyFill="1"/>
    <xf numFmtId="0" fontId="31" fillId="0" borderId="0" xfId="62" applyFont="1" applyFill="1"/>
    <xf numFmtId="0" fontId="23" fillId="0" borderId="0" xfId="62" applyFont="1" applyFill="1"/>
    <xf numFmtId="0" fontId="39" fillId="0" borderId="0" xfId="0" applyFont="1" applyFill="1"/>
    <xf numFmtId="0" fontId="132" fillId="0" borderId="0" xfId="62" applyFont="1" applyFill="1" applyAlignment="1">
      <alignment horizontal="right"/>
    </xf>
    <xf numFmtId="1" fontId="132" fillId="0" borderId="0" xfId="63" quotePrefix="1" applyNumberFormat="1" applyFont="1" applyFill="1" applyBorder="1" applyAlignment="1">
      <alignment horizontal="right"/>
    </xf>
    <xf numFmtId="3" fontId="132" fillId="0" borderId="0" xfId="58" applyNumberFormat="1" applyFont="1" applyFill="1"/>
    <xf numFmtId="173" fontId="132" fillId="0" borderId="0" xfId="268" applyNumberFormat="1" applyFont="1" applyFill="1"/>
    <xf numFmtId="0" fontId="32" fillId="0" borderId="0" xfId="63" quotePrefix="1" applyNumberFormat="1" applyFont="1" applyFill="1" applyAlignment="1">
      <alignment readingOrder="1"/>
    </xf>
    <xf numFmtId="0" fontId="101" fillId="0" borderId="0" xfId="0" applyFont="1" applyFill="1" applyBorder="1" applyAlignment="1"/>
    <xf numFmtId="0" fontId="101" fillId="0" borderId="0" xfId="47" applyFont="1"/>
    <xf numFmtId="0" fontId="101" fillId="0" borderId="0" xfId="34" applyFont="1" applyAlignment="1" applyProtection="1">
      <alignment horizontal="left"/>
    </xf>
    <xf numFmtId="0" fontId="46" fillId="0" borderId="0" xfId="34" applyFont="1" applyFill="1" applyAlignment="1" applyProtection="1"/>
    <xf numFmtId="0" fontId="25" fillId="0" borderId="0" xfId="63" applyFont="1" applyFill="1" applyBorder="1" applyAlignment="1"/>
    <xf numFmtId="0" fontId="78" fillId="0" borderId="0" xfId="0" applyFont="1" applyFill="1" applyBorder="1" applyAlignment="1">
      <alignment horizontal="left" vertical="top" wrapText="1"/>
    </xf>
    <xf numFmtId="0" fontId="20" fillId="0" borderId="0" xfId="63" applyFont="1" applyFill="1" applyAlignment="1">
      <alignment horizontal="left" wrapText="1"/>
    </xf>
    <xf numFmtId="0" fontId="77" fillId="0" borderId="0" xfId="0" applyFont="1" applyFill="1" applyBorder="1" applyAlignment="1"/>
    <xf numFmtId="0" fontId="72" fillId="0" borderId="0" xfId="0" applyFont="1" applyFill="1" applyAlignment="1">
      <alignment vertical="top"/>
    </xf>
    <xf numFmtId="0" fontId="107" fillId="0" borderId="0" xfId="0" applyFont="1" applyFill="1" applyBorder="1" applyAlignment="1">
      <alignment horizontal="left" vertical="top"/>
    </xf>
    <xf numFmtId="0" fontId="104" fillId="0" borderId="0" xfId="238" applyFont="1"/>
    <xf numFmtId="0" fontId="129" fillId="0" borderId="0" xfId="238" applyFont="1" applyFill="1" applyBorder="1"/>
    <xf numFmtId="0" fontId="20" fillId="0" borderId="0" xfId="63" applyFont="1" applyFill="1" applyAlignment="1">
      <alignment wrapText="1"/>
    </xf>
    <xf numFmtId="0" fontId="0" fillId="0" borderId="0" xfId="0" applyFill="1" applyBorder="1"/>
    <xf numFmtId="0" fontId="0" fillId="0" borderId="0" xfId="63" applyFont="1" applyFill="1" applyBorder="1" applyAlignment="1">
      <alignment horizontal="left"/>
    </xf>
    <xf numFmtId="0" fontId="0" fillId="0" borderId="0" xfId="63" applyFont="1" applyFill="1" applyBorder="1" applyAlignment="1">
      <alignment horizontal="left" wrapText="1"/>
    </xf>
    <xf numFmtId="0" fontId="0" fillId="0" borderId="0" xfId="63" applyFont="1" applyFill="1" applyBorder="1" applyAlignment="1"/>
    <xf numFmtId="0" fontId="0" fillId="0" borderId="0" xfId="63" applyFont="1" applyFill="1" applyAlignment="1">
      <alignment vertical="justify" wrapText="1"/>
    </xf>
    <xf numFmtId="0" fontId="30" fillId="0" borderId="0" xfId="0" applyFont="1" applyFill="1"/>
    <xf numFmtId="0" fontId="20" fillId="0" borderId="0" xfId="63" applyFont="1" applyAlignment="1">
      <alignment horizontal="left" wrapText="1"/>
    </xf>
    <xf numFmtId="0" fontId="31" fillId="0" borderId="0" xfId="62" applyFont="1" applyFill="1"/>
    <xf numFmtId="0" fontId="32" fillId="0" borderId="1" xfId="62" applyFont="1" applyBorder="1" applyAlignment="1">
      <alignment vertical="center" wrapText="1"/>
    </xf>
    <xf numFmtId="0" fontId="32" fillId="0" borderId="1" xfId="63" applyFont="1" applyBorder="1" applyAlignment="1">
      <alignment vertical="center"/>
    </xf>
    <xf numFmtId="1" fontId="134" fillId="0" borderId="0" xfId="0" applyNumberFormat="1" applyFont="1"/>
    <xf numFmtId="3" fontId="134" fillId="0" borderId="0" xfId="0" applyNumberFormat="1" applyFont="1"/>
    <xf numFmtId="0" fontId="0" fillId="0" borderId="1" xfId="0" applyBorder="1"/>
    <xf numFmtId="166" fontId="23" fillId="49" borderId="0" xfId="523" applyNumberFormat="1" applyFont="1" applyFill="1" applyBorder="1" applyAlignment="1">
      <alignment horizontal="center" vertical="center" wrapText="1"/>
    </xf>
    <xf numFmtId="0" fontId="0" fillId="0" borderId="0" xfId="0" applyBorder="1"/>
    <xf numFmtId="0" fontId="32" fillId="0" borderId="2" xfId="0" applyFont="1" applyBorder="1"/>
    <xf numFmtId="0" fontId="32" fillId="0" borderId="30" xfId="0" applyFont="1" applyBorder="1"/>
    <xf numFmtId="0" fontId="32" fillId="0" borderId="33" xfId="0" applyFont="1" applyBorder="1"/>
    <xf numFmtId="0" fontId="20" fillId="49" borderId="0" xfId="523" applyFont="1" applyFill="1" applyBorder="1" applyAlignment="1">
      <alignment wrapText="1"/>
    </xf>
    <xf numFmtId="0" fontId="0" fillId="0" borderId="0" xfId="62" applyFont="1" applyFill="1"/>
    <xf numFmtId="0" fontId="0" fillId="0" borderId="0" xfId="56" applyFont="1" applyFill="1" applyAlignment="1">
      <alignment horizontal="left"/>
    </xf>
    <xf numFmtId="0" fontId="23" fillId="0" borderId="0" xfId="62" applyFont="1" applyFill="1"/>
    <xf numFmtId="0" fontId="32" fillId="0" borderId="0" xfId="47" applyFont="1" applyAlignment="1"/>
    <xf numFmtId="0" fontId="23" fillId="0" borderId="0" xfId="47" applyFill="1"/>
    <xf numFmtId="166" fontId="23" fillId="0" borderId="0" xfId="63" quotePrefix="1" applyNumberFormat="1" applyFont="1" applyFill="1" applyAlignment="1">
      <alignment horizontal="right" indent="2"/>
    </xf>
    <xf numFmtId="166" fontId="32" fillId="0" borderId="0" xfId="0" applyNumberFormat="1" applyFont="1" applyFill="1" applyBorder="1"/>
    <xf numFmtId="0" fontId="25" fillId="0" borderId="0" xfId="63" applyFont="1" applyAlignment="1">
      <alignment horizontal="left" vertical="center"/>
    </xf>
    <xf numFmtId="0" fontId="6" fillId="0" borderId="0" xfId="238" applyFont="1" applyFill="1"/>
    <xf numFmtId="173" fontId="0" fillId="0" borderId="0" xfId="253" applyNumberFormat="1" applyFont="1" applyFill="1" applyAlignment="1">
      <alignment horizontal="right"/>
    </xf>
    <xf numFmtId="46" fontId="6" fillId="0" borderId="0" xfId="238" quotePrefix="1" applyNumberFormat="1" applyFont="1" applyFill="1"/>
    <xf numFmtId="0" fontId="6" fillId="0" borderId="0" xfId="238" quotePrefix="1" applyFont="1" applyFill="1"/>
    <xf numFmtId="0" fontId="105" fillId="0" borderId="0" xfId="238" applyFont="1" applyFill="1" applyAlignment="1">
      <alignment horizontal="left" wrapText="1"/>
    </xf>
    <xf numFmtId="168" fontId="22" fillId="49" borderId="1" xfId="63" applyNumberFormat="1" applyFont="1" applyFill="1" applyBorder="1" applyAlignment="1"/>
    <xf numFmtId="0" fontId="20" fillId="0" borderId="1" xfId="63" applyFont="1" applyBorder="1" applyAlignment="1">
      <alignment horizontal="centerContinuous"/>
    </xf>
    <xf numFmtId="0" fontId="137" fillId="0" borderId="0" xfId="238" quotePrefix="1" applyFont="1" applyFill="1"/>
    <xf numFmtId="0" fontId="137" fillId="0" borderId="0" xfId="238" applyFont="1" applyFill="1"/>
    <xf numFmtId="0" fontId="32" fillId="0" borderId="0" xfId="0" applyFont="1" applyAlignment="1">
      <alignment horizontal="center" vertical="center"/>
    </xf>
    <xf numFmtId="0" fontId="23" fillId="0" borderId="0" xfId="0" applyFont="1"/>
    <xf numFmtId="0" fontId="23" fillId="0" borderId="0" xfId="0" applyFont="1" applyFill="1" applyBorder="1"/>
    <xf numFmtId="166" fontId="23" fillId="0" borderId="0" xfId="63" applyNumberFormat="1" applyFont="1" applyFill="1" applyBorder="1" applyAlignment="1">
      <alignment horizontal="right"/>
    </xf>
    <xf numFmtId="166" fontId="32" fillId="49" borderId="1" xfId="523" applyNumberFormat="1" applyFont="1" applyFill="1" applyBorder="1" applyAlignment="1">
      <alignment horizontal="center" vertical="center" wrapText="1"/>
    </xf>
    <xf numFmtId="166" fontId="32" fillId="49" borderId="31" xfId="523" applyNumberFormat="1" applyFont="1" applyFill="1" applyBorder="1" applyAlignment="1">
      <alignment horizontal="center" vertical="center" wrapText="1"/>
    </xf>
    <xf numFmtId="166" fontId="32" fillId="49" borderId="7" xfId="0" applyNumberFormat="1" applyFont="1" applyFill="1" applyBorder="1"/>
    <xf numFmtId="166" fontId="32" fillId="49" borderId="0" xfId="0" applyNumberFormat="1" applyFont="1" applyFill="1" applyBorder="1"/>
    <xf numFmtId="166" fontId="31" fillId="49" borderId="0" xfId="63" applyNumberFormat="1" applyFont="1" applyFill="1" applyBorder="1" applyAlignment="1">
      <alignment horizontal="right"/>
    </xf>
    <xf numFmtId="166" fontId="31" fillId="49" borderId="7" xfId="63" applyNumberFormat="1" applyFont="1" applyFill="1" applyBorder="1" applyAlignment="1">
      <alignment horizontal="right"/>
    </xf>
    <xf numFmtId="0" fontId="23" fillId="49" borderId="0" xfId="0" applyFont="1" applyFill="1"/>
    <xf numFmtId="0" fontId="0" fillId="0" borderId="7" xfId="0" applyBorder="1"/>
    <xf numFmtId="0" fontId="31" fillId="0" borderId="7" xfId="63" applyFont="1" applyBorder="1" applyAlignment="1">
      <alignment horizontal="right"/>
    </xf>
    <xf numFmtId="0" fontId="0" fillId="0" borderId="31" xfId="0" applyBorder="1"/>
    <xf numFmtId="0" fontId="0" fillId="0" borderId="30" xfId="0" applyBorder="1"/>
    <xf numFmtId="0" fontId="23" fillId="0" borderId="7" xfId="0" applyFont="1" applyBorder="1"/>
    <xf numFmtId="166" fontId="23" fillId="49" borderId="30" xfId="523" applyNumberFormat="1" applyFont="1" applyFill="1" applyBorder="1" applyAlignment="1">
      <alignment horizontal="center" vertical="center" wrapText="1"/>
    </xf>
    <xf numFmtId="0" fontId="32" fillId="49" borderId="0" xfId="0" applyFont="1" applyFill="1" applyAlignment="1">
      <alignment wrapText="1"/>
    </xf>
    <xf numFmtId="0" fontId="57" fillId="0" borderId="0" xfId="0" applyFont="1" applyFill="1" applyAlignment="1">
      <alignment vertical="top"/>
    </xf>
    <xf numFmtId="0" fontId="72" fillId="0" borderId="0" xfId="0" applyFont="1" applyFill="1" applyAlignment="1">
      <alignment vertical="top"/>
    </xf>
    <xf numFmtId="0" fontId="101" fillId="0" borderId="0" xfId="47" applyFont="1" applyFill="1"/>
    <xf numFmtId="0" fontId="46" fillId="0" borderId="0" xfId="34" applyFont="1" applyFill="1" applyAlignment="1" applyProtection="1">
      <alignment vertical="center"/>
    </xf>
    <xf numFmtId="0" fontId="23" fillId="0" borderId="0" xfId="0" applyFont="1"/>
    <xf numFmtId="0" fontId="20" fillId="0" borderId="1" xfId="63" applyFont="1" applyFill="1" applyBorder="1" applyAlignment="1">
      <alignment horizontal="center"/>
    </xf>
    <xf numFmtId="168" fontId="22" fillId="0" borderId="0" xfId="63" applyNumberFormat="1" applyFont="1" applyFill="1" applyBorder="1" applyAlignment="1"/>
    <xf numFmtId="168" fontId="22" fillId="0" borderId="1" xfId="63" applyNumberFormat="1" applyFont="1" applyFill="1" applyBorder="1" applyAlignment="1"/>
    <xf numFmtId="168" fontId="39" fillId="0" borderId="0" xfId="63" applyNumberFormat="1" applyFont="1" applyFill="1" applyBorder="1" applyAlignment="1"/>
    <xf numFmtId="0" fontId="32" fillId="0" borderId="0" xfId="63" quotePrefix="1" applyNumberFormat="1" applyFont="1" applyFill="1" applyAlignment="1"/>
    <xf numFmtId="0" fontId="21" fillId="0" borderId="0" xfId="63" applyFont="1" applyFill="1"/>
    <xf numFmtId="3" fontId="32" fillId="0" borderId="0" xfId="63" quotePrefix="1" applyNumberFormat="1" applyFont="1" applyFill="1" applyAlignment="1">
      <alignment horizontal="right" indent="2"/>
    </xf>
    <xf numFmtId="0" fontId="23" fillId="0" borderId="0" xfId="63" quotePrefix="1" applyNumberFormat="1" applyFont="1" applyFill="1" applyAlignment="1">
      <alignment horizontal="right" indent="2"/>
    </xf>
    <xf numFmtId="0" fontId="32" fillId="0" borderId="0" xfId="63" quotePrefix="1" applyNumberFormat="1" applyFont="1" applyFill="1" applyAlignment="1">
      <alignment horizontal="right" indent="2"/>
    </xf>
    <xf numFmtId="0" fontId="31" fillId="0" borderId="0" xfId="46" applyFont="1" applyFill="1" applyAlignment="1"/>
    <xf numFmtId="0" fontId="40" fillId="0" borderId="0" xfId="62" applyFont="1" applyFill="1" applyAlignment="1">
      <alignment horizontal="right"/>
    </xf>
    <xf numFmtId="0" fontId="40" fillId="0" borderId="0" xfId="63" applyFont="1" applyFill="1" applyAlignment="1">
      <alignment horizontal="right"/>
    </xf>
    <xf numFmtId="1" fontId="40" fillId="0" borderId="0" xfId="62" applyNumberFormat="1" applyFont="1" applyFill="1" applyAlignment="1">
      <alignment horizontal="right"/>
    </xf>
    <xf numFmtId="166" fontId="40" fillId="0" borderId="0" xfId="63" applyNumberFormat="1" applyFont="1" applyFill="1" applyBorder="1" applyAlignment="1">
      <alignment horizontal="right"/>
    </xf>
    <xf numFmtId="2" fontId="23" fillId="0" borderId="0" xfId="63" applyNumberFormat="1" applyFont="1" applyFill="1" applyBorder="1" applyAlignment="1">
      <alignment horizontal="right"/>
    </xf>
    <xf numFmtId="0" fontId="75" fillId="0" borderId="0" xfId="210" applyFont="1" applyFill="1" applyAlignment="1">
      <alignment vertical="top"/>
    </xf>
    <xf numFmtId="0" fontId="77" fillId="0" borderId="0" xfId="210" applyFont="1" applyFill="1" applyAlignment="1">
      <alignment vertical="top"/>
    </xf>
    <xf numFmtId="0" fontId="10" fillId="0" borderId="0" xfId="210" applyFill="1"/>
    <xf numFmtId="0" fontId="42" fillId="0" borderId="0" xfId="47" applyFont="1" applyAlignment="1">
      <alignment vertical="center"/>
    </xf>
    <xf numFmtId="0" fontId="46" fillId="0" borderId="0" xfId="34" applyFont="1" applyFill="1" applyAlignment="1" applyProtection="1">
      <alignment horizontal="left" vertical="center"/>
    </xf>
    <xf numFmtId="0" fontId="77" fillId="0" borderId="0" xfId="0" applyFont="1" applyFill="1" applyBorder="1" applyAlignment="1"/>
    <xf numFmtId="0" fontId="76" fillId="0" borderId="0" xfId="0" applyFont="1" applyFill="1" applyBorder="1" applyAlignment="1"/>
    <xf numFmtId="0" fontId="23" fillId="0" borderId="0" xfId="0" applyFont="1"/>
    <xf numFmtId="0" fontId="75" fillId="0" borderId="8" xfId="238" applyFont="1" applyFill="1" applyBorder="1" applyAlignment="1">
      <alignment vertical="top" wrapText="1"/>
    </xf>
    <xf numFmtId="0" fontId="75" fillId="0" borderId="8" xfId="238" applyFont="1" applyFill="1" applyBorder="1" applyAlignment="1">
      <alignment vertical="top"/>
    </xf>
    <xf numFmtId="0" fontId="75" fillId="0" borderId="36" xfId="0" applyFont="1" applyFill="1" applyBorder="1" applyAlignment="1"/>
    <xf numFmtId="0" fontId="0" fillId="0" borderId="0" xfId="62" applyFont="1" applyFill="1"/>
    <xf numFmtId="0" fontId="0" fillId="0" borderId="0" xfId="62" applyFont="1" applyFill="1" applyAlignment="1">
      <alignment horizontal="left"/>
    </xf>
    <xf numFmtId="0" fontId="32" fillId="0" borderId="0" xfId="0" applyFont="1" applyFill="1"/>
    <xf numFmtId="1" fontId="32" fillId="0" borderId="0" xfId="0" applyNumberFormat="1" applyFont="1" applyFill="1" applyBorder="1" applyAlignment="1">
      <alignment vertical="center"/>
    </xf>
    <xf numFmtId="0" fontId="32" fillId="0" borderId="0" xfId="0" applyFont="1" applyFill="1" applyBorder="1" applyAlignment="1">
      <alignment horizontal="left" vertical="center"/>
    </xf>
    <xf numFmtId="0" fontId="30" fillId="0" borderId="0" xfId="0" applyFont="1" applyFill="1"/>
    <xf numFmtId="0" fontId="0" fillId="0" borderId="0" xfId="0" applyFill="1" applyAlignment="1">
      <alignment wrapText="1"/>
    </xf>
    <xf numFmtId="0" fontId="23" fillId="0" borderId="0" xfId="0" applyFont="1" applyFill="1"/>
    <xf numFmtId="166" fontId="0" fillId="0" borderId="1" xfId="0" applyNumberFormat="1" applyBorder="1"/>
    <xf numFmtId="175" fontId="23" fillId="0" borderId="7" xfId="268" applyNumberFormat="1" applyFont="1" applyBorder="1"/>
    <xf numFmtId="0" fontId="73" fillId="0" borderId="0" xfId="47" applyFont="1" applyFill="1" applyAlignment="1">
      <alignment vertical="center"/>
    </xf>
    <xf numFmtId="0" fontId="32" fillId="0" borderId="2" xfId="0" applyFont="1" applyFill="1" applyBorder="1" applyAlignment="1">
      <alignment vertical="center" wrapText="1"/>
    </xf>
    <xf numFmtId="0" fontId="32" fillId="0" borderId="30" xfId="0" applyFont="1" applyFill="1" applyBorder="1" applyAlignment="1">
      <alignment vertical="center" wrapText="1"/>
    </xf>
    <xf numFmtId="0" fontId="32" fillId="0" borderId="33" xfId="0" applyFont="1" applyFill="1" applyBorder="1" applyAlignment="1">
      <alignment vertical="center" wrapText="1"/>
    </xf>
    <xf numFmtId="1" fontId="32" fillId="0" borderId="0" xfId="0" applyNumberFormat="1" applyFont="1" applyFill="1" applyBorder="1" applyAlignment="1">
      <alignment vertical="center" wrapText="1"/>
    </xf>
    <xf numFmtId="0" fontId="0" fillId="0" borderId="7" xfId="0" applyFill="1" applyBorder="1"/>
    <xf numFmtId="0" fontId="0" fillId="0" borderId="10" xfId="0" applyFill="1" applyBorder="1"/>
    <xf numFmtId="166" fontId="32" fillId="0" borderId="7" xfId="0" applyNumberFormat="1" applyFont="1" applyFill="1" applyBorder="1"/>
    <xf numFmtId="166" fontId="32" fillId="0" borderId="0" xfId="59" applyNumberFormat="1" applyFont="1" applyFill="1" applyAlignment="1"/>
    <xf numFmtId="166" fontId="32" fillId="0" borderId="7" xfId="59" applyNumberFormat="1" applyFont="1" applyFill="1" applyBorder="1" applyAlignment="1"/>
    <xf numFmtId="166" fontId="31" fillId="0" borderId="0" xfId="63" applyNumberFormat="1" applyFont="1" applyFill="1" applyBorder="1" applyAlignment="1">
      <alignment horizontal="right"/>
    </xf>
    <xf numFmtId="166" fontId="31" fillId="0" borderId="7" xfId="63" applyNumberFormat="1" applyFont="1" applyFill="1" applyBorder="1" applyAlignment="1">
      <alignment horizontal="right"/>
    </xf>
    <xf numFmtId="0" fontId="0" fillId="0" borderId="31" xfId="0" applyFill="1" applyBorder="1"/>
    <xf numFmtId="173" fontId="32" fillId="0" borderId="0" xfId="268" applyNumberFormat="1" applyFont="1" applyFill="1"/>
    <xf numFmtId="173" fontId="23" fillId="0" borderId="0" xfId="268" applyNumberFormat="1" applyFont="1" applyFill="1" applyBorder="1" applyAlignment="1">
      <alignment horizontal="right"/>
    </xf>
    <xf numFmtId="0" fontId="6" fillId="0" borderId="0" xfId="524" applyNumberFormat="1" applyFont="1" applyFill="1" applyAlignment="1"/>
    <xf numFmtId="0" fontId="0" fillId="0" borderId="0" xfId="62" applyFont="1" applyFill="1"/>
    <xf numFmtId="0" fontId="0" fillId="0" borderId="0" xfId="62" applyFont="1" applyFill="1" applyAlignment="1">
      <alignment horizontal="left"/>
    </xf>
    <xf numFmtId="1" fontId="32" fillId="0" borderId="0" xfId="0" applyNumberFormat="1" applyFont="1" applyFill="1" applyBorder="1" applyAlignment="1">
      <alignment vertical="center"/>
    </xf>
    <xf numFmtId="0" fontId="32" fillId="0" borderId="0" xfId="0" applyFont="1" applyFill="1" applyBorder="1" applyAlignment="1">
      <alignment horizontal="left" vertical="center"/>
    </xf>
    <xf numFmtId="0" fontId="30" fillId="0" borderId="0" xfId="0" applyFont="1" applyFill="1"/>
    <xf numFmtId="0" fontId="23" fillId="0" borderId="0" xfId="0" applyFont="1" applyFill="1"/>
    <xf numFmtId="166" fontId="23" fillId="0" borderId="7" xfId="63" applyNumberFormat="1" applyFont="1" applyFill="1" applyBorder="1" applyAlignment="1">
      <alignment horizontal="right"/>
    </xf>
    <xf numFmtId="166" fontId="32" fillId="0" borderId="0" xfId="59" applyNumberFormat="1" applyFont="1" applyFill="1" applyBorder="1" applyAlignment="1"/>
    <xf numFmtId="166" fontId="32" fillId="0" borderId="10" xfId="0" applyNumberFormat="1" applyFont="1" applyFill="1" applyBorder="1"/>
    <xf numFmtId="166" fontId="31" fillId="0" borderId="10" xfId="63" applyNumberFormat="1" applyFont="1" applyFill="1" applyBorder="1" applyAlignment="1">
      <alignment horizontal="right"/>
    </xf>
    <xf numFmtId="166" fontId="23" fillId="0" borderId="0" xfId="0" applyNumberFormat="1" applyFont="1" applyAlignment="1">
      <alignment horizontal="right"/>
    </xf>
    <xf numFmtId="0" fontId="23" fillId="0" borderId="0" xfId="0" applyFont="1"/>
    <xf numFmtId="0" fontId="0" fillId="0" borderId="0" xfId="0"/>
    <xf numFmtId="0" fontId="20" fillId="49" borderId="0" xfId="523" applyFont="1" applyFill="1" applyBorder="1" applyAlignment="1">
      <alignment horizontal="left" wrapText="1"/>
    </xf>
    <xf numFmtId="0" fontId="23" fillId="0" borderId="0" xfId="0" applyFont="1"/>
    <xf numFmtId="0" fontId="129" fillId="0" borderId="0" xfId="47" applyFont="1" applyAlignment="1">
      <alignment horizontal="left"/>
    </xf>
    <xf numFmtId="0" fontId="32" fillId="0" borderId="0" xfId="0" applyFont="1" applyBorder="1"/>
    <xf numFmtId="166" fontId="32" fillId="49" borderId="0" xfId="523" applyNumberFormat="1" applyFont="1" applyFill="1" applyBorder="1" applyAlignment="1">
      <alignment horizontal="center" vertical="center" wrapText="1"/>
    </xf>
    <xf numFmtId="0" fontId="23" fillId="0" borderId="0" xfId="0" applyFont="1" applyBorder="1"/>
    <xf numFmtId="0" fontId="32" fillId="0" borderId="2" xfId="0" applyFont="1" applyFill="1" applyBorder="1" applyAlignment="1">
      <alignment horizontal="right" vertical="center" wrapText="1"/>
    </xf>
    <xf numFmtId="0" fontId="32" fillId="0" borderId="30" xfId="0" applyFont="1" applyFill="1" applyBorder="1" applyAlignment="1">
      <alignment horizontal="right" vertical="center" wrapText="1"/>
    </xf>
    <xf numFmtId="0" fontId="32" fillId="0" borderId="33" xfId="0" applyFont="1" applyFill="1" applyBorder="1" applyAlignment="1">
      <alignment horizontal="right" vertical="center" wrapText="1"/>
    </xf>
    <xf numFmtId="0" fontId="0" fillId="0" borderId="0" xfId="0" applyFont="1" applyFill="1" applyBorder="1" applyAlignment="1"/>
    <xf numFmtId="0" fontId="40" fillId="0" borderId="0" xfId="63" applyFont="1" applyBorder="1" applyAlignment="1">
      <alignment vertical="center"/>
    </xf>
    <xf numFmtId="166" fontId="23" fillId="49" borderId="0" xfId="0" applyNumberFormat="1" applyFont="1" applyFill="1"/>
    <xf numFmtId="0" fontId="46" fillId="0" borderId="0" xfId="34" applyFont="1" applyAlignment="1" applyProtection="1"/>
    <xf numFmtId="0" fontId="40" fillId="0" borderId="0" xfId="63" applyFont="1" applyBorder="1" applyAlignment="1">
      <alignment vertical="center"/>
    </xf>
    <xf numFmtId="166" fontId="23" fillId="0" borderId="0" xfId="63" applyNumberFormat="1" applyFont="1" applyFill="1" applyBorder="1" applyAlignment="1">
      <alignment horizontal="right" vertical="center" indent="1"/>
    </xf>
    <xf numFmtId="166" fontId="23" fillId="0" borderId="0" xfId="63" applyNumberFormat="1" applyFont="1" applyBorder="1" applyAlignment="1">
      <alignment horizontal="right" indent="1"/>
    </xf>
    <xf numFmtId="166" fontId="23" fillId="0" borderId="0" xfId="63" applyNumberFormat="1" applyFont="1" applyFill="1" applyBorder="1" applyAlignment="1">
      <alignment horizontal="right" indent="1"/>
    </xf>
    <xf numFmtId="0" fontId="28" fillId="0" borderId="0" xfId="49" applyFont="1" applyBorder="1"/>
    <xf numFmtId="0" fontId="32" fillId="0" borderId="0" xfId="48" applyFont="1" applyFill="1" applyBorder="1" applyAlignment="1">
      <alignment vertical="center" wrapText="1"/>
    </xf>
    <xf numFmtId="0" fontId="32" fillId="0" borderId="31" xfId="48" applyFont="1" applyFill="1" applyBorder="1" applyAlignment="1">
      <alignment vertical="center" wrapText="1"/>
    </xf>
    <xf numFmtId="0" fontId="23" fillId="0" borderId="7" xfId="63" applyFont="1" applyBorder="1" applyAlignment="1">
      <alignment horizontal="right"/>
    </xf>
    <xf numFmtId="0" fontId="23" fillId="0" borderId="0" xfId="523" applyFill="1"/>
    <xf numFmtId="0" fontId="0" fillId="0" borderId="0" xfId="523" applyFont="1" applyFill="1" applyBorder="1" applyAlignment="1">
      <alignment horizontal="left"/>
    </xf>
    <xf numFmtId="0" fontId="25" fillId="0" borderId="0" xfId="523" applyFont="1" applyFill="1" applyBorder="1" applyAlignment="1">
      <alignment horizontal="left"/>
    </xf>
    <xf numFmtId="0" fontId="0" fillId="0" borderId="0" xfId="63" applyFont="1" applyFill="1" applyBorder="1" applyAlignment="1">
      <alignment horizontal="left" wrapText="1"/>
    </xf>
    <xf numFmtId="0" fontId="23" fillId="0" borderId="0" xfId="0" applyFont="1" applyFill="1"/>
    <xf numFmtId="0" fontId="32" fillId="0" borderId="0" xfId="63" applyFont="1" applyFill="1" applyBorder="1" applyAlignment="1">
      <alignment horizontal="center" vertical="center" wrapText="1"/>
    </xf>
    <xf numFmtId="0" fontId="25" fillId="0" borderId="0" xfId="62" applyFont="1"/>
    <xf numFmtId="0" fontId="25" fillId="0" borderId="0" xfId="63" applyFont="1" applyFill="1" applyAlignment="1">
      <alignment horizontal="left"/>
    </xf>
    <xf numFmtId="0" fontId="32" fillId="0" borderId="0" xfId="63" applyFont="1" applyBorder="1" applyAlignment="1">
      <alignment horizontal="center" vertical="center" wrapText="1"/>
    </xf>
    <xf numFmtId="0" fontId="32" fillId="0" borderId="0" xfId="47" applyFont="1" applyBorder="1" applyAlignment="1">
      <alignment horizontal="center" vertical="center" wrapText="1"/>
    </xf>
    <xf numFmtId="0" fontId="23" fillId="0" borderId="0" xfId="47" applyBorder="1" applyAlignment="1">
      <alignment vertical="center" wrapText="1"/>
    </xf>
    <xf numFmtId="0" fontId="23" fillId="0" borderId="0" xfId="47" applyBorder="1" applyAlignment="1">
      <alignment horizontal="left" vertical="center"/>
    </xf>
    <xf numFmtId="0" fontId="32" fillId="0" borderId="0" xfId="47" applyFont="1" applyBorder="1" applyAlignment="1">
      <alignment horizontal="left" vertical="center"/>
    </xf>
    <xf numFmtId="0" fontId="28" fillId="0" borderId="0" xfId="0" applyFont="1" applyFill="1" applyBorder="1"/>
    <xf numFmtId="9" fontId="23" fillId="0" borderId="0" xfId="68" quotePrefix="1" applyFont="1" applyFill="1" applyAlignment="1">
      <alignment horizontal="right" indent="2"/>
    </xf>
    <xf numFmtId="0" fontId="23" fillId="0" borderId="0" xfId="47" applyBorder="1" applyAlignment="1">
      <alignment horizontal="center" vertical="center" wrapText="1"/>
    </xf>
    <xf numFmtId="170" fontId="131" fillId="0" borderId="0" xfId="63" quotePrefix="1" applyNumberFormat="1" applyFont="1" applyFill="1" applyAlignment="1">
      <alignment horizontal="right"/>
    </xf>
    <xf numFmtId="9" fontId="23" fillId="0" borderId="0" xfId="0" applyNumberFormat="1" applyFont="1" applyFill="1"/>
    <xf numFmtId="0" fontId="6" fillId="0" borderId="0" xfId="238" applyFont="1" applyFill="1" applyAlignment="1">
      <alignment horizontal="center"/>
    </xf>
    <xf numFmtId="173" fontId="0" fillId="0" borderId="4" xfId="253" applyNumberFormat="1" applyFont="1" applyFill="1" applyBorder="1"/>
    <xf numFmtId="1" fontId="8" fillId="0" borderId="0" xfId="238" applyNumberFormat="1" applyFill="1"/>
    <xf numFmtId="0" fontId="46" fillId="0" borderId="0" xfId="34" applyFont="1" applyAlignment="1" applyProtection="1"/>
    <xf numFmtId="0" fontId="46" fillId="0" borderId="0" xfId="34" applyFont="1" applyFill="1" applyAlignment="1" applyProtection="1">
      <alignment horizontal="left" vertical="center"/>
    </xf>
    <xf numFmtId="0" fontId="46" fillId="0" borderId="0" xfId="34" applyNumberFormat="1" applyFont="1" applyFill="1" applyAlignment="1" applyProtection="1">
      <alignment vertical="top" wrapText="1"/>
    </xf>
    <xf numFmtId="0" fontId="32" fillId="0" borderId="0" xfId="47" applyFont="1" applyAlignment="1"/>
    <xf numFmtId="0" fontId="0" fillId="0" borderId="0" xfId="0" applyFont="1" applyFill="1" applyBorder="1" applyAlignment="1"/>
    <xf numFmtId="0" fontId="20" fillId="0" borderId="0" xfId="0" applyFont="1"/>
    <xf numFmtId="0" fontId="23" fillId="0" borderId="0" xfId="0" applyFont="1"/>
    <xf numFmtId="0" fontId="23" fillId="0" borderId="0" xfId="0" applyFont="1" applyAlignment="1">
      <alignment wrapText="1"/>
    </xf>
    <xf numFmtId="0" fontId="32" fillId="0" borderId="0" xfId="0" applyFont="1" applyAlignment="1">
      <alignment wrapText="1"/>
    </xf>
    <xf numFmtId="9" fontId="32" fillId="0" borderId="0" xfId="68" quotePrefix="1" applyNumberFormat="1" applyFont="1" applyFill="1" applyAlignment="1"/>
    <xf numFmtId="9" fontId="23" fillId="0" borderId="0" xfId="63" quotePrefix="1" applyNumberFormat="1" applyFont="1" applyFill="1" applyAlignment="1"/>
    <xf numFmtId="9" fontId="23" fillId="0" borderId="0" xfId="68" quotePrefix="1" applyNumberFormat="1" applyFont="1" applyFill="1" applyAlignment="1"/>
    <xf numFmtId="0" fontId="23" fillId="0" borderId="0" xfId="60" applyNumberFormat="1" applyFont="1" applyFill="1" applyAlignment="1"/>
    <xf numFmtId="175" fontId="32" fillId="0" borderId="0" xfId="268" quotePrefix="1" applyNumberFormat="1" applyFont="1" applyFill="1" applyAlignment="1"/>
    <xf numFmtId="0" fontId="46" fillId="0" borderId="0" xfId="34" applyFont="1" applyAlignment="1" applyProtection="1"/>
    <xf numFmtId="0" fontId="0" fillId="0" borderId="0" xfId="0" applyFont="1" applyFill="1" applyBorder="1" applyAlignment="1"/>
    <xf numFmtId="0" fontId="25" fillId="0" borderId="0" xfId="0" applyFont="1" applyFill="1" applyBorder="1" applyAlignment="1"/>
    <xf numFmtId="0" fontId="20" fillId="0" borderId="0" xfId="0" applyFont="1"/>
    <xf numFmtId="0" fontId="23" fillId="0" borderId="0" xfId="0" applyFont="1"/>
    <xf numFmtId="0" fontId="32" fillId="0" borderId="0" xfId="0" applyFont="1"/>
    <xf numFmtId="1" fontId="23" fillId="0" borderId="0" xfId="0" applyNumberFormat="1" applyFont="1"/>
    <xf numFmtId="0" fontId="138" fillId="0" borderId="0" xfId="34" applyFont="1" applyAlignment="1" applyProtection="1"/>
    <xf numFmtId="0" fontId="139" fillId="49" borderId="0" xfId="0" applyFont="1" applyFill="1"/>
    <xf numFmtId="1" fontId="23" fillId="49" borderId="0" xfId="0" applyNumberFormat="1" applyFont="1" applyFill="1"/>
    <xf numFmtId="0" fontId="6" fillId="0" borderId="0" xfId="0" applyFont="1"/>
    <xf numFmtId="1" fontId="6" fillId="0" borderId="0" xfId="0" applyNumberFormat="1" applyFont="1"/>
    <xf numFmtId="3" fontId="6" fillId="0" borderId="0" xfId="0" applyNumberFormat="1" applyFont="1"/>
    <xf numFmtId="0" fontId="72" fillId="0" borderId="0" xfId="0" applyFont="1"/>
    <xf numFmtId="0" fontId="0" fillId="0" borderId="0" xfId="0" applyAlignment="1">
      <alignment horizontal="right"/>
    </xf>
    <xf numFmtId="0" fontId="140" fillId="0" borderId="0" xfId="537" applyFont="1"/>
    <xf numFmtId="0" fontId="6" fillId="0" borderId="0" xfId="524" applyNumberFormat="1" applyFont="1" applyFill="1" applyBorder="1"/>
    <xf numFmtId="3" fontId="6" fillId="0" borderId="0" xfId="364" applyNumberFormat="1" applyFont="1" applyFill="1" applyBorder="1"/>
    <xf numFmtId="166" fontId="6" fillId="0" borderId="0" xfId="364" applyNumberFormat="1" applyFont="1" applyFill="1" applyBorder="1"/>
    <xf numFmtId="0" fontId="6" fillId="0" borderId="0" xfId="524" applyNumberFormat="1" applyFont="1" applyFill="1"/>
    <xf numFmtId="3" fontId="6" fillId="0" borderId="0" xfId="364" applyNumberFormat="1" applyFont="1" applyFill="1"/>
    <xf numFmtId="166" fontId="6" fillId="0" borderId="0" xfId="364" applyNumberFormat="1" applyFont="1" applyFill="1"/>
    <xf numFmtId="166" fontId="6" fillId="0" borderId="0" xfId="364" quotePrefix="1" applyNumberFormat="1" applyFont="1" applyFill="1" applyBorder="1" applyAlignment="1">
      <alignment horizontal="right"/>
    </xf>
    <xf numFmtId="0" fontId="6" fillId="0" borderId="0" xfId="524" applyFont="1"/>
    <xf numFmtId="0" fontId="72" fillId="0" borderId="0" xfId="537" applyFont="1"/>
    <xf numFmtId="0" fontId="6" fillId="0" borderId="0" xfId="537" applyFont="1"/>
    <xf numFmtId="175" fontId="6" fillId="0" borderId="0" xfId="268" applyNumberFormat="1" applyFont="1"/>
    <xf numFmtId="176" fontId="6" fillId="0" borderId="0" xfId="537" applyNumberFormat="1" applyFont="1"/>
    <xf numFmtId="0" fontId="141" fillId="0" borderId="0" xfId="524" applyNumberFormat="1" applyFont="1" applyFill="1" applyBorder="1"/>
    <xf numFmtId="3" fontId="105" fillId="0" borderId="0" xfId="364" applyNumberFormat="1" applyFont="1" applyFill="1" applyBorder="1"/>
    <xf numFmtId="166" fontId="105" fillId="0" borderId="0" xfId="364" applyNumberFormat="1" applyFont="1" applyFill="1" applyBorder="1"/>
    <xf numFmtId="0" fontId="105" fillId="0" borderId="0" xfId="537" applyFont="1"/>
    <xf numFmtId="0" fontId="46" fillId="0" borderId="0" xfId="34" applyFont="1" applyAlignment="1" applyProtection="1"/>
    <xf numFmtId="0" fontId="32" fillId="0" borderId="0" xfId="63" applyFont="1" applyFill="1" applyBorder="1" applyAlignment="1">
      <alignment horizontal="center" vertical="center" wrapText="1"/>
    </xf>
    <xf numFmtId="1" fontId="32" fillId="0" borderId="2" xfId="62" applyNumberFormat="1" applyFont="1" applyFill="1" applyBorder="1" applyAlignment="1">
      <alignment horizontal="center" vertical="center" wrapText="1"/>
    </xf>
    <xf numFmtId="1" fontId="32" fillId="0" borderId="0" xfId="62" applyNumberFormat="1" applyFont="1" applyFill="1" applyBorder="1" applyAlignment="1">
      <alignment horizontal="center" vertical="center" wrapText="1"/>
    </xf>
    <xf numFmtId="0" fontId="25" fillId="0" borderId="0" xfId="48" applyFont="1" applyFill="1"/>
    <xf numFmtId="0" fontId="32" fillId="0" borderId="2" xfId="63" applyFont="1" applyFill="1" applyBorder="1" applyAlignment="1">
      <alignment horizontal="center" vertical="center" wrapText="1"/>
    </xf>
    <xf numFmtId="0" fontId="39" fillId="0" borderId="0" xfId="48" applyFont="1" applyFill="1" applyAlignment="1"/>
    <xf numFmtId="0" fontId="25" fillId="0" borderId="0" xfId="62" applyFont="1"/>
    <xf numFmtId="0" fontId="25" fillId="0" borderId="0" xfId="63" applyFont="1" applyAlignment="1">
      <alignment horizontal="left" vertical="center"/>
    </xf>
    <xf numFmtId="0" fontId="25" fillId="0" borderId="0" xfId="63" applyFont="1" applyBorder="1" applyAlignment="1">
      <alignment vertical="center"/>
    </xf>
    <xf numFmtId="0" fontId="25" fillId="0" borderId="0" xfId="63" applyFont="1" applyBorder="1" applyAlignment="1">
      <alignment vertical="center" wrapText="1"/>
    </xf>
    <xf numFmtId="0" fontId="25" fillId="0" borderId="0" xfId="63" applyFont="1" applyBorder="1" applyAlignment="1">
      <alignment horizontal="left" vertical="center" wrapText="1"/>
    </xf>
    <xf numFmtId="0" fontId="32" fillId="0" borderId="0" xfId="63" applyFont="1" applyBorder="1" applyAlignment="1">
      <alignment vertical="center" wrapText="1"/>
    </xf>
    <xf numFmtId="0" fontId="32" fillId="0" borderId="1" xfId="63" applyFont="1" applyBorder="1" applyAlignment="1">
      <alignment vertical="center" wrapText="1"/>
    </xf>
    <xf numFmtId="0" fontId="32" fillId="0" borderId="0" xfId="63" applyFont="1" applyBorder="1" applyAlignment="1">
      <alignment vertical="center"/>
    </xf>
    <xf numFmtId="0" fontId="20" fillId="0" borderId="0" xfId="63" applyFont="1" applyFill="1" applyBorder="1" applyAlignment="1">
      <alignment vertical="center"/>
    </xf>
    <xf numFmtId="0" fontId="25" fillId="0" borderId="0" xfId="62" applyFont="1" applyFill="1" applyAlignment="1">
      <alignment vertical="top"/>
    </xf>
    <xf numFmtId="0" fontId="25" fillId="0" borderId="0" xfId="63" applyFont="1" applyFill="1" applyAlignment="1">
      <alignment horizontal="left" vertical="top"/>
    </xf>
    <xf numFmtId="0" fontId="25" fillId="0" borderId="0" xfId="52" applyFont="1"/>
    <xf numFmtId="0" fontId="32" fillId="0" borderId="1" xfId="63" applyFont="1" applyFill="1" applyBorder="1" applyAlignment="1">
      <alignment horizontal="center" vertical="center" wrapText="1"/>
    </xf>
    <xf numFmtId="0" fontId="0" fillId="0" borderId="0" xfId="523" applyFont="1" applyFill="1" applyBorder="1" applyAlignment="1">
      <alignment horizontal="left"/>
    </xf>
    <xf numFmtId="0" fontId="0" fillId="0" borderId="0" xfId="0" applyFont="1" applyAlignment="1">
      <alignment horizontal="left" vertical="center" wrapText="1"/>
    </xf>
    <xf numFmtId="0" fontId="25" fillId="0" borderId="0" xfId="523" applyFont="1" applyFill="1" applyBorder="1" applyAlignment="1">
      <alignment horizontal="left"/>
    </xf>
    <xf numFmtId="0" fontId="20" fillId="49" borderId="0" xfId="523" applyFont="1" applyFill="1" applyBorder="1" applyAlignment="1">
      <alignment horizontal="left" wrapText="1"/>
    </xf>
    <xf numFmtId="0" fontId="32" fillId="0" borderId="2" xfId="63" applyFont="1" applyBorder="1" applyAlignment="1">
      <alignment horizontal="center"/>
    </xf>
    <xf numFmtId="0" fontId="25" fillId="0" borderId="0" xfId="63" applyFont="1" applyFill="1" applyBorder="1" applyAlignment="1"/>
    <xf numFmtId="0" fontId="23" fillId="0" borderId="0" xfId="0" applyFont="1" applyFill="1"/>
    <xf numFmtId="0" fontId="46" fillId="0" borderId="0" xfId="34" applyFont="1" applyFill="1" applyAlignment="1" applyProtection="1"/>
    <xf numFmtId="0" fontId="25" fillId="0" borderId="0" xfId="63" applyFont="1" applyAlignment="1">
      <alignment horizontal="left" vertical="center"/>
    </xf>
    <xf numFmtId="0" fontId="0" fillId="0" borderId="0" xfId="63" applyFont="1" applyFill="1" applyAlignment="1">
      <alignment horizontal="left" vertical="justify" wrapText="1"/>
    </xf>
    <xf numFmtId="0" fontId="25" fillId="0" borderId="0" xfId="63" applyFont="1" applyFill="1" applyBorder="1" applyAlignment="1">
      <alignment wrapText="1"/>
    </xf>
    <xf numFmtId="0" fontId="25" fillId="0" borderId="0" xfId="0" applyFont="1" applyFill="1" applyAlignment="1">
      <alignment wrapText="1"/>
    </xf>
    <xf numFmtId="0" fontId="0" fillId="0" borderId="0" xfId="0" applyFill="1" applyAlignment="1">
      <alignment wrapText="1"/>
    </xf>
    <xf numFmtId="0" fontId="20" fillId="0" borderId="0" xfId="63" applyFont="1" applyAlignment="1">
      <alignment horizontal="left" vertical="center"/>
    </xf>
    <xf numFmtId="0" fontId="46" fillId="0" borderId="0" xfId="34" applyFont="1" applyAlignment="1" applyProtection="1">
      <alignment vertical="center"/>
    </xf>
    <xf numFmtId="0" fontId="46" fillId="0" borderId="0" xfId="34" applyFont="1" applyAlignment="1" applyProtection="1">
      <alignment horizontal="left" wrapText="1"/>
    </xf>
    <xf numFmtId="0" fontId="23" fillId="0" borderId="0" xfId="62" applyFont="1" applyFill="1"/>
    <xf numFmtId="0" fontId="22" fillId="0" borderId="0" xfId="48" applyFont="1" applyFill="1"/>
    <xf numFmtId="0" fontId="22" fillId="0" borderId="1" xfId="0" applyFont="1" applyFill="1" applyBorder="1"/>
    <xf numFmtId="1" fontId="32" fillId="0" borderId="0" xfId="62" applyNumberFormat="1" applyFont="1" applyFill="1" applyAlignment="1">
      <alignment horizontal="center" vertical="center" wrapText="1"/>
    </xf>
    <xf numFmtId="0" fontId="22" fillId="0" borderId="1" xfId="63" applyFont="1" applyFill="1" applyBorder="1"/>
    <xf numFmtId="1" fontId="22" fillId="0" borderId="1" xfId="63" applyNumberFormat="1" applyFont="1" applyFill="1" applyBorder="1"/>
    <xf numFmtId="0" fontId="25" fillId="0" borderId="0" xfId="63" applyFont="1" applyFill="1" applyBorder="1" applyAlignment="1">
      <alignment horizontal="left"/>
    </xf>
    <xf numFmtId="1" fontId="22" fillId="0" borderId="0" xfId="62" applyNumberFormat="1" applyFont="1"/>
    <xf numFmtId="0" fontId="22" fillId="0" borderId="0" xfId="62" applyFont="1" applyBorder="1"/>
    <xf numFmtId="1" fontId="23" fillId="49" borderId="0" xfId="63" applyNumberFormat="1" applyFont="1" applyFill="1" applyBorder="1" applyAlignment="1">
      <alignment horizontal="right" vertical="center" indent="1"/>
    </xf>
    <xf numFmtId="1" fontId="23" fillId="0" borderId="4" xfId="63" applyNumberFormat="1" applyFont="1" applyBorder="1" applyAlignment="1">
      <alignment horizontal="right" vertical="center" indent="1"/>
    </xf>
    <xf numFmtId="1" fontId="23" fillId="49" borderId="4" xfId="63" applyNumberFormat="1" applyFont="1" applyFill="1" applyBorder="1" applyAlignment="1">
      <alignment horizontal="right" vertical="center" indent="1"/>
    </xf>
    <xf numFmtId="3" fontId="23" fillId="49" borderId="0" xfId="63" applyNumberFormat="1" applyFont="1" applyFill="1" applyBorder="1" applyAlignment="1">
      <alignment horizontal="right" vertical="center" indent="1"/>
    </xf>
    <xf numFmtId="0" fontId="22" fillId="0" borderId="0" xfId="62" applyFont="1" applyFill="1" applyBorder="1"/>
    <xf numFmtId="0" fontId="32" fillId="0" borderId="0" xfId="63" applyFont="1" applyAlignment="1">
      <alignment horizontal="center"/>
    </xf>
    <xf numFmtId="0" fontId="25" fillId="0" borderId="0" xfId="52" applyFont="1" applyBorder="1" applyAlignment="1"/>
    <xf numFmtId="1" fontId="22" fillId="0" borderId="0" xfId="62" applyNumberFormat="1" applyFont="1" applyFill="1"/>
    <xf numFmtId="0" fontId="0" fillId="0" borderId="0" xfId="523" applyFont="1" applyFill="1" applyBorder="1" applyAlignment="1">
      <alignment horizontal="left" wrapText="1"/>
    </xf>
    <xf numFmtId="0" fontId="73" fillId="0" borderId="0" xfId="0" applyFont="1" applyFill="1"/>
    <xf numFmtId="0" fontId="100" fillId="0" borderId="0" xfId="62" applyFont="1"/>
    <xf numFmtId="1" fontId="73" fillId="0" borderId="0" xfId="63" applyNumberFormat="1" applyFont="1" applyFill="1" applyBorder="1" applyAlignment="1">
      <alignment horizontal="center"/>
    </xf>
    <xf numFmtId="0" fontId="100" fillId="0" borderId="0" xfId="49" applyFont="1"/>
    <xf numFmtId="1" fontId="73" fillId="0" borderId="0" xfId="63" applyNumberFormat="1" applyFont="1" applyFill="1" applyBorder="1" applyAlignment="1">
      <alignment horizontal="right" indent="1"/>
    </xf>
    <xf numFmtId="1" fontId="73" fillId="0" borderId="0" xfId="63" applyNumberFormat="1" applyFont="1" applyBorder="1" applyAlignment="1">
      <alignment horizontal="right" vertical="center" indent="2"/>
    </xf>
    <xf numFmtId="1" fontId="73" fillId="0" borderId="0" xfId="63" applyNumberFormat="1" applyFont="1" applyBorder="1" applyAlignment="1">
      <alignment horizontal="right" indent="1"/>
    </xf>
    <xf numFmtId="166" fontId="73" fillId="0" borderId="0" xfId="63" applyNumberFormat="1" applyFont="1" applyFill="1" applyBorder="1" applyAlignment="1">
      <alignment horizontal="right"/>
    </xf>
    <xf numFmtId="0" fontId="129" fillId="0" borderId="0" xfId="63" applyFont="1" applyBorder="1" applyAlignment="1">
      <alignment horizontal="center"/>
    </xf>
    <xf numFmtId="1" fontId="73" fillId="0" borderId="0" xfId="63" applyNumberFormat="1" applyFont="1" applyFill="1" applyBorder="1" applyAlignment="1">
      <alignment horizontal="right" indent="3"/>
    </xf>
    <xf numFmtId="1" fontId="73" fillId="0" borderId="0" xfId="63" applyNumberFormat="1" applyFont="1" applyFill="1" applyBorder="1" applyAlignment="1">
      <alignment horizontal="right"/>
    </xf>
    <xf numFmtId="2" fontId="73" fillId="0" borderId="0" xfId="0" applyNumberFormat="1" applyFont="1" applyFill="1" applyAlignment="1">
      <alignment horizontal="center"/>
    </xf>
    <xf numFmtId="0" fontId="101" fillId="0" borderId="0" xfId="0" applyFont="1" applyFill="1" applyAlignment="1">
      <alignment horizontal="left"/>
    </xf>
    <xf numFmtId="0" fontId="101" fillId="0" borderId="0" xfId="0" applyFont="1" applyFill="1"/>
    <xf numFmtId="2" fontId="129" fillId="0" borderId="0" xfId="0" applyNumberFormat="1" applyFont="1" applyFill="1" applyAlignment="1">
      <alignment horizontal="center"/>
    </xf>
    <xf numFmtId="0" fontId="100" fillId="0" borderId="0" xfId="62" applyFont="1" applyFill="1"/>
    <xf numFmtId="0" fontId="142" fillId="0" borderId="0" xfId="34" applyFont="1" applyFill="1" applyAlignment="1" applyProtection="1"/>
    <xf numFmtId="0" fontId="101" fillId="0" borderId="0" xfId="0" applyFont="1"/>
    <xf numFmtId="169" fontId="129" fillId="0" borderId="0" xfId="63" quotePrefix="1" applyNumberFormat="1" applyFont="1" applyFill="1" applyBorder="1" applyAlignment="1">
      <alignment horizontal="left"/>
    </xf>
    <xf numFmtId="0" fontId="129" fillId="0" borderId="0" xfId="0" applyFont="1"/>
    <xf numFmtId="0" fontId="73" fillId="0" borderId="0" xfId="0" applyFont="1"/>
    <xf numFmtId="0" fontId="100" fillId="0" borderId="0" xfId="0" applyFont="1"/>
    <xf numFmtId="0" fontId="143" fillId="0" borderId="0" xfId="62" applyFont="1" applyFill="1" applyAlignment="1">
      <alignment horizontal="left"/>
    </xf>
    <xf numFmtId="0" fontId="143" fillId="0" borderId="0" xfId="0" applyFont="1" applyAlignment="1">
      <alignment horizontal="left" wrapText="1"/>
    </xf>
    <xf numFmtId="0" fontId="143" fillId="0" borderId="0" xfId="63" applyFont="1" applyFill="1" applyBorder="1" applyAlignment="1">
      <alignment horizontal="left" wrapText="1"/>
    </xf>
    <xf numFmtId="0" fontId="0" fillId="0" borderId="0" xfId="58" applyFont="1"/>
    <xf numFmtId="1" fontId="23" fillId="0" borderId="0" xfId="63" applyNumberFormat="1" applyFont="1" applyBorder="1" applyAlignment="1">
      <alignment horizontal="right"/>
    </xf>
    <xf numFmtId="0" fontId="23" fillId="0" borderId="0" xfId="63" applyFont="1" applyBorder="1" applyAlignment="1">
      <alignment horizontal="center" vertical="center"/>
    </xf>
    <xf numFmtId="1" fontId="23" fillId="0" borderId="2" xfId="63" applyNumberFormat="1" applyFont="1" applyBorder="1" applyAlignment="1">
      <alignment horizontal="right"/>
    </xf>
    <xf numFmtId="3" fontId="23" fillId="0" borderId="2" xfId="63" quotePrefix="1" applyNumberFormat="1" applyFont="1" applyBorder="1" applyAlignment="1">
      <alignment horizontal="right" indent="3"/>
    </xf>
    <xf numFmtId="1" fontId="23" fillId="0" borderId="2" xfId="63" quotePrefix="1" applyNumberFormat="1" applyFont="1" applyBorder="1" applyAlignment="1">
      <alignment horizontal="right" indent="3"/>
    </xf>
    <xf numFmtId="3" fontId="23" fillId="0" borderId="0" xfId="63" quotePrefix="1" applyNumberFormat="1" applyFont="1" applyBorder="1" applyAlignment="1">
      <alignment horizontal="right" indent="3"/>
    </xf>
    <xf numFmtId="1" fontId="23" fillId="0" borderId="0" xfId="63" quotePrefix="1" applyNumberFormat="1" applyFont="1" applyBorder="1" applyAlignment="1">
      <alignment horizontal="right" indent="3"/>
    </xf>
    <xf numFmtId="3" fontId="23" fillId="0" borderId="0" xfId="63" quotePrefix="1" applyNumberFormat="1" applyFont="1" applyFill="1" applyBorder="1" applyAlignment="1">
      <alignment horizontal="right" indent="3"/>
    </xf>
    <xf numFmtId="1" fontId="23" fillId="0" borderId="0" xfId="63" quotePrefix="1" applyNumberFormat="1" applyFont="1" applyFill="1" applyBorder="1" applyAlignment="1">
      <alignment horizontal="right" indent="3"/>
    </xf>
    <xf numFmtId="1" fontId="23" fillId="0" borderId="4" xfId="63" applyNumberFormat="1" applyFont="1" applyBorder="1" applyAlignment="1">
      <alignment horizontal="right"/>
    </xf>
    <xf numFmtId="3" fontId="23" fillId="0" borderId="4" xfId="63" quotePrefix="1" applyNumberFormat="1" applyFont="1" applyFill="1" applyBorder="1" applyAlignment="1">
      <alignment horizontal="right" indent="3"/>
    </xf>
    <xf numFmtId="1" fontId="23" fillId="0" borderId="4" xfId="63" quotePrefix="1" applyNumberFormat="1" applyFont="1" applyFill="1" applyBorder="1" applyAlignment="1">
      <alignment horizontal="right" indent="3"/>
    </xf>
    <xf numFmtId="0" fontId="46" fillId="0" borderId="0" xfId="34" applyFont="1" applyAlignment="1" applyProtection="1"/>
    <xf numFmtId="0" fontId="25" fillId="0" borderId="0" xfId="62" applyFont="1" applyFill="1"/>
    <xf numFmtId="1" fontId="129" fillId="0" borderId="0" xfId="62" applyNumberFormat="1" applyFont="1" applyBorder="1" applyAlignment="1">
      <alignment horizontal="center" vertical="center" wrapText="1"/>
    </xf>
    <xf numFmtId="1" fontId="32" fillId="0" borderId="2" xfId="0" applyNumberFormat="1" applyFont="1" applyFill="1" applyBorder="1" applyAlignment="1">
      <alignment vertical="center"/>
    </xf>
    <xf numFmtId="0" fontId="20" fillId="0" borderId="0" xfId="0" applyFont="1" applyFill="1" applyAlignment="1">
      <alignment horizontal="left"/>
    </xf>
    <xf numFmtId="0" fontId="142" fillId="0" borderId="0" xfId="34" applyFont="1" applyFill="1" applyAlignment="1" applyProtection="1">
      <alignment horizontal="right"/>
    </xf>
    <xf numFmtId="0" fontId="23" fillId="0" borderId="0" xfId="62" applyFont="1" applyFill="1"/>
    <xf numFmtId="0" fontId="23" fillId="0" borderId="0" xfId="0" applyFont="1" applyFill="1"/>
    <xf numFmtId="0" fontId="23" fillId="0" borderId="0" xfId="0" applyFont="1" applyFill="1" applyBorder="1"/>
    <xf numFmtId="0" fontId="0" fillId="0" borderId="0" xfId="0"/>
    <xf numFmtId="0" fontId="23" fillId="0" borderId="0" xfId="62" applyFont="1" applyFill="1"/>
    <xf numFmtId="0" fontId="31" fillId="0" borderId="0" xfId="62" applyFont="1" applyFill="1"/>
    <xf numFmtId="0" fontId="32" fillId="0" borderId="0" xfId="62" applyFont="1" applyFill="1"/>
    <xf numFmtId="0" fontId="23" fillId="0" borderId="0" xfId="420"/>
    <xf numFmtId="0" fontId="28" fillId="0" borderId="0" xfId="62" applyFont="1" applyBorder="1"/>
    <xf numFmtId="0" fontId="28" fillId="0" borderId="0" xfId="47" applyFont="1" applyBorder="1"/>
    <xf numFmtId="0" fontId="129" fillId="0" borderId="0" xfId="63" applyFont="1" applyBorder="1" applyAlignment="1">
      <alignment vertical="center"/>
    </xf>
    <xf numFmtId="1" fontId="73" fillId="0" borderId="0" xfId="63" applyNumberFormat="1" applyFont="1" applyBorder="1" applyAlignment="1">
      <alignment horizontal="right" vertical="center"/>
    </xf>
    <xf numFmtId="1" fontId="23" fillId="0" borderId="0" xfId="63" applyNumberFormat="1" applyFont="1" applyAlignment="1">
      <alignment horizontal="right"/>
    </xf>
    <xf numFmtId="3" fontId="23" fillId="0" borderId="0" xfId="63" applyNumberFormat="1" applyFont="1" applyBorder="1" applyAlignment="1">
      <alignment horizontal="right"/>
    </xf>
    <xf numFmtId="1" fontId="23" fillId="0" borderId="0" xfId="63" quotePrefix="1" applyNumberFormat="1" applyFont="1" applyAlignment="1">
      <alignment horizontal="right"/>
    </xf>
    <xf numFmtId="166" fontId="6" fillId="0" borderId="0" xfId="63" quotePrefix="1" applyNumberFormat="1" applyFont="1" applyFill="1" applyAlignment="1">
      <alignment horizontal="right"/>
    </xf>
    <xf numFmtId="1" fontId="73" fillId="0" borderId="0" xfId="63" applyNumberFormat="1" applyFont="1" applyBorder="1" applyAlignment="1">
      <alignment horizontal="right"/>
    </xf>
    <xf numFmtId="166" fontId="6" fillId="0" borderId="0" xfId="63" applyNumberFormat="1" applyFont="1" applyFill="1" applyBorder="1" applyAlignment="1">
      <alignment horizontal="right"/>
    </xf>
    <xf numFmtId="3" fontId="23" fillId="0" borderId="0" xfId="63" applyNumberFormat="1" applyFont="1" applyFill="1" applyBorder="1" applyAlignment="1">
      <alignment horizontal="right"/>
    </xf>
    <xf numFmtId="1" fontId="23" fillId="0" borderId="0" xfId="63" applyNumberFormat="1" applyFont="1" applyFill="1" applyBorder="1" applyAlignment="1">
      <alignment horizontal="right"/>
    </xf>
    <xf numFmtId="1" fontId="23" fillId="0" borderId="1" xfId="63" applyNumberFormat="1" applyFont="1" applyBorder="1" applyAlignment="1">
      <alignment horizontal="right"/>
    </xf>
    <xf numFmtId="3" fontId="23" fillId="0" borderId="1" xfId="63" applyNumberFormat="1" applyFont="1" applyFill="1" applyBorder="1" applyAlignment="1">
      <alignment horizontal="right"/>
    </xf>
    <xf numFmtId="1" fontId="23" fillId="0" borderId="1" xfId="63" applyNumberFormat="1" applyFont="1" applyFill="1" applyBorder="1" applyAlignment="1">
      <alignment horizontal="right"/>
    </xf>
    <xf numFmtId="166" fontId="6" fillId="0" borderId="1" xfId="63" applyNumberFormat="1" applyFont="1" applyFill="1" applyBorder="1" applyAlignment="1">
      <alignment horizontal="right"/>
    </xf>
    <xf numFmtId="168" fontId="23" fillId="0" borderId="0" xfId="63" applyNumberFormat="1" applyFont="1" applyBorder="1" applyAlignment="1">
      <alignment horizontal="right"/>
    </xf>
    <xf numFmtId="1" fontId="23" fillId="0" borderId="0" xfId="63" applyNumberFormat="1" applyFont="1" applyFill="1" applyBorder="1" applyAlignment="1">
      <alignment horizontal="right" vertical="center"/>
    </xf>
    <xf numFmtId="170" fontId="23" fillId="0" borderId="1" xfId="63" quotePrefix="1" applyNumberFormat="1" applyFont="1" applyFill="1" applyBorder="1" applyAlignment="1">
      <alignment horizontal="right"/>
    </xf>
    <xf numFmtId="0" fontId="25" fillId="0" borderId="0" xfId="63" applyFont="1" applyAlignment="1">
      <alignment horizontal="left"/>
    </xf>
    <xf numFmtId="0" fontId="32" fillId="0" borderId="2" xfId="62" applyFont="1" applyBorder="1" applyAlignment="1">
      <alignment vertical="center"/>
    </xf>
    <xf numFmtId="0" fontId="32" fillId="0" borderId="2" xfId="63" applyFont="1" applyBorder="1" applyAlignment="1">
      <alignment vertical="center"/>
    </xf>
    <xf numFmtId="1" fontId="32" fillId="0" borderId="2" xfId="62" applyNumberFormat="1" applyFont="1" applyBorder="1" applyAlignment="1">
      <alignment vertical="center"/>
    </xf>
    <xf numFmtId="0" fontId="32" fillId="0" borderId="0" xfId="63" applyFont="1" applyBorder="1" applyAlignment="1"/>
    <xf numFmtId="1" fontId="129" fillId="0" borderId="0" xfId="62" applyNumberFormat="1" applyFont="1" applyBorder="1" applyAlignment="1">
      <alignment vertical="center"/>
    </xf>
    <xf numFmtId="0" fontId="23" fillId="0" borderId="2" xfId="63" applyFont="1" applyFill="1" applyBorder="1" applyAlignment="1">
      <alignment horizontal="center"/>
    </xf>
    <xf numFmtId="3" fontId="23" fillId="0" borderId="2" xfId="63" quotePrefix="1" applyNumberFormat="1" applyFont="1" applyFill="1" applyBorder="1" applyAlignment="1">
      <alignment horizontal="right" indent="2"/>
    </xf>
    <xf numFmtId="166" fontId="23" fillId="0" borderId="2" xfId="63" quotePrefix="1" applyNumberFormat="1" applyFont="1" applyFill="1" applyBorder="1" applyAlignment="1">
      <alignment horizontal="right" indent="2"/>
    </xf>
    <xf numFmtId="0" fontId="23" fillId="0" borderId="2" xfId="0" applyFont="1" applyFill="1" applyBorder="1"/>
    <xf numFmtId="3" fontId="23" fillId="0" borderId="0" xfId="63" quotePrefix="1" applyNumberFormat="1" applyFont="1" applyFill="1" applyBorder="1" applyAlignment="1">
      <alignment horizontal="right" indent="2"/>
    </xf>
    <xf numFmtId="166" fontId="23" fillId="0" borderId="0" xfId="63" quotePrefix="1" applyNumberFormat="1" applyFont="1" applyFill="1" applyBorder="1" applyAlignment="1">
      <alignment horizontal="right" indent="2"/>
    </xf>
    <xf numFmtId="0" fontId="32" fillId="0" borderId="1" xfId="63" applyFont="1" applyFill="1" applyBorder="1" applyAlignment="1">
      <alignment vertical="center"/>
    </xf>
    <xf numFmtId="3" fontId="23" fillId="0" borderId="1" xfId="63" quotePrefix="1" applyNumberFormat="1" applyFont="1" applyFill="1" applyBorder="1" applyAlignment="1">
      <alignment horizontal="right" indent="2"/>
    </xf>
    <xf numFmtId="166" fontId="23" fillId="0" borderId="1" xfId="63" quotePrefix="1" applyNumberFormat="1" applyFont="1" applyFill="1" applyBorder="1" applyAlignment="1">
      <alignment horizontal="right" indent="2"/>
    </xf>
    <xf numFmtId="0" fontId="32" fillId="0" borderId="0" xfId="63" applyFont="1" applyFill="1" applyAlignment="1"/>
    <xf numFmtId="0" fontId="100" fillId="0" borderId="0" xfId="0" applyFont="1" applyFill="1" applyBorder="1"/>
    <xf numFmtId="0" fontId="101" fillId="0" borderId="0" xfId="0" applyFont="1" applyFill="1" applyBorder="1"/>
    <xf numFmtId="0" fontId="22" fillId="0" borderId="0" xfId="0" applyFont="1" applyFill="1" applyBorder="1"/>
    <xf numFmtId="0" fontId="23" fillId="0" borderId="0" xfId="0" applyFont="1" applyFill="1" applyBorder="1" applyAlignment="1"/>
    <xf numFmtId="1" fontId="23" fillId="0" borderId="2" xfId="0" applyNumberFormat="1" applyFont="1" applyFill="1" applyBorder="1"/>
    <xf numFmtId="3" fontId="23" fillId="0" borderId="2" xfId="0" applyNumberFormat="1" applyFont="1" applyFill="1" applyBorder="1"/>
    <xf numFmtId="1" fontId="23" fillId="0" borderId="2" xfId="63" applyNumberFormat="1" applyFont="1" applyFill="1" applyBorder="1" applyAlignment="1">
      <alignment horizontal="right"/>
    </xf>
    <xf numFmtId="0" fontId="40" fillId="0" borderId="2" xfId="63" applyFont="1" applyFill="1" applyBorder="1"/>
    <xf numFmtId="0" fontId="40" fillId="0" borderId="6" xfId="62" applyFont="1" applyFill="1" applyBorder="1" applyAlignment="1">
      <alignment horizontal="right"/>
    </xf>
    <xf numFmtId="0" fontId="40" fillId="0" borderId="6" xfId="63" applyFont="1" applyFill="1" applyBorder="1" applyAlignment="1">
      <alignment horizontal="right"/>
    </xf>
    <xf numFmtId="1" fontId="40" fillId="0" borderId="6" xfId="62" applyNumberFormat="1" applyFont="1" applyFill="1" applyBorder="1" applyAlignment="1">
      <alignment horizontal="right"/>
    </xf>
    <xf numFmtId="0" fontId="23" fillId="0" borderId="0" xfId="63" applyFont="1" applyFill="1" applyBorder="1" applyAlignment="1">
      <alignment horizontal="left"/>
    </xf>
    <xf numFmtId="171" fontId="28" fillId="0" borderId="0" xfId="63" quotePrefix="1" applyNumberFormat="1" applyFont="1" applyFill="1" applyBorder="1" applyAlignment="1">
      <alignment horizontal="right"/>
    </xf>
    <xf numFmtId="2" fontId="28" fillId="0" borderId="0" xfId="0" applyNumberFormat="1" applyFont="1" applyFill="1" applyBorder="1" applyAlignment="1">
      <alignment horizontal="center"/>
    </xf>
    <xf numFmtId="0" fontId="28" fillId="0" borderId="0" xfId="62" applyFont="1" applyFill="1" applyBorder="1"/>
    <xf numFmtId="1" fontId="23" fillId="0" borderId="0" xfId="0" applyNumberFormat="1" applyFont="1" applyFill="1" applyAlignment="1">
      <alignment horizontal="right"/>
    </xf>
    <xf numFmtId="1" fontId="23" fillId="0" borderId="0" xfId="0" applyNumberFormat="1" applyFont="1" applyFill="1" applyBorder="1" applyAlignment="1">
      <alignment horizontal="right"/>
    </xf>
    <xf numFmtId="1" fontId="23" fillId="0" borderId="2" xfId="0" applyNumberFormat="1" applyFont="1" applyFill="1" applyBorder="1" applyAlignment="1">
      <alignment horizontal="right"/>
    </xf>
    <xf numFmtId="0" fontId="23" fillId="0" borderId="2" xfId="62" applyFont="1" applyFill="1" applyBorder="1"/>
    <xf numFmtId="0" fontId="32" fillId="0" borderId="6" xfId="0" applyFont="1" applyFill="1" applyBorder="1" applyAlignment="1">
      <alignment vertical="center"/>
    </xf>
    <xf numFmtId="1" fontId="32" fillId="0" borderId="6" xfId="63" quotePrefix="1" applyNumberFormat="1" applyFont="1" applyFill="1" applyBorder="1" applyAlignment="1">
      <alignment vertical="center"/>
    </xf>
    <xf numFmtId="0" fontId="28" fillId="0" borderId="6" xfId="62" applyFont="1" applyFill="1" applyBorder="1"/>
    <xf numFmtId="2" fontId="32" fillId="0" borderId="0" xfId="0" applyNumberFormat="1" applyFont="1" applyFill="1" applyBorder="1" applyAlignment="1">
      <alignment horizontal="center"/>
    </xf>
    <xf numFmtId="0" fontId="23" fillId="0" borderId="1" xfId="63" applyFont="1" applyBorder="1" applyAlignment="1">
      <alignment horizontal="center" vertical="center"/>
    </xf>
    <xf numFmtId="1" fontId="23" fillId="0" borderId="1" xfId="63" applyNumberFormat="1" applyFont="1" applyBorder="1" applyAlignment="1">
      <alignment horizontal="center" vertical="center"/>
    </xf>
    <xf numFmtId="0" fontId="32" fillId="49" borderId="1" xfId="63" applyFont="1" applyFill="1" applyBorder="1" applyAlignment="1">
      <alignment vertical="center" wrapText="1"/>
    </xf>
    <xf numFmtId="0" fontId="32" fillId="49" borderId="0" xfId="63" applyFont="1" applyFill="1" applyBorder="1" applyAlignment="1">
      <alignment vertical="center" wrapText="1"/>
    </xf>
    <xf numFmtId="0" fontId="32" fillId="0" borderId="2" xfId="62" applyFont="1" applyBorder="1" applyAlignment="1">
      <alignment vertical="center" wrapText="1"/>
    </xf>
    <xf numFmtId="0" fontId="46" fillId="0" borderId="0" xfId="34" applyFont="1" applyFill="1" applyAlignment="1" applyProtection="1">
      <alignment horizontal="left"/>
    </xf>
    <xf numFmtId="0" fontId="46" fillId="0" borderId="0" xfId="34" applyFont="1" applyFill="1" applyAlignment="1" applyProtection="1"/>
    <xf numFmtId="0" fontId="25" fillId="0" borderId="0" xfId="63" applyFont="1" applyAlignment="1">
      <alignment horizontal="left" vertical="center"/>
    </xf>
    <xf numFmtId="0" fontId="0" fillId="0" borderId="0" xfId="63" applyFont="1" applyFill="1" applyBorder="1" applyAlignment="1">
      <alignment horizontal="left" wrapText="1"/>
    </xf>
    <xf numFmtId="0" fontId="32" fillId="0" borderId="0" xfId="63" applyFont="1" applyFill="1" applyBorder="1" applyAlignment="1">
      <alignment horizontal="left"/>
    </xf>
    <xf numFmtId="0" fontId="32" fillId="0" borderId="2" xfId="63" applyFont="1" applyFill="1" applyBorder="1" applyAlignment="1">
      <alignment horizontal="center"/>
    </xf>
    <xf numFmtId="0" fontId="25" fillId="0" borderId="0" xfId="62" applyFont="1" applyFill="1" applyAlignment="1">
      <alignment vertical="top"/>
    </xf>
    <xf numFmtId="0" fontId="0" fillId="0" borderId="0" xfId="63" applyFont="1" applyFill="1" applyBorder="1" applyAlignment="1">
      <alignment horizontal="left" vertical="top"/>
    </xf>
    <xf numFmtId="0" fontId="0" fillId="0" borderId="0" xfId="63" applyFont="1" applyFill="1" applyAlignment="1">
      <alignment horizontal="left" vertical="top"/>
    </xf>
    <xf numFmtId="0" fontId="0" fillId="0" borderId="0" xfId="63" applyFont="1" applyFill="1" applyBorder="1" applyAlignment="1">
      <alignment horizontal="left" vertical="top" wrapText="1"/>
    </xf>
    <xf numFmtId="0" fontId="25" fillId="0" borderId="0" xfId="63" applyFont="1" applyFill="1" applyBorder="1" applyAlignment="1">
      <alignment horizontal="left" vertical="top"/>
    </xf>
    <xf numFmtId="0" fontId="48" fillId="0" borderId="0" xfId="63" applyFont="1" applyFill="1" applyBorder="1" applyAlignment="1">
      <alignment horizontal="left"/>
    </xf>
    <xf numFmtId="0" fontId="25" fillId="0" borderId="0" xfId="63" applyFont="1" applyFill="1" applyBorder="1" applyAlignment="1">
      <alignment horizontal="left" vertical="top" wrapText="1"/>
    </xf>
    <xf numFmtId="0" fontId="20" fillId="0" borderId="0" xfId="63" applyFont="1" applyFill="1" applyAlignment="1">
      <alignment horizontal="left" vertical="center"/>
    </xf>
    <xf numFmtId="0" fontId="31" fillId="0" borderId="0" xfId="62" applyFont="1" applyFill="1"/>
    <xf numFmtId="0" fontId="32" fillId="0" borderId="0" xfId="62" applyFont="1" applyFill="1"/>
    <xf numFmtId="0" fontId="23" fillId="0" borderId="0" xfId="62" applyFont="1" applyFill="1"/>
    <xf numFmtId="0" fontId="36" fillId="0" borderId="0" xfId="61" quotePrefix="1"/>
    <xf numFmtId="0" fontId="31" fillId="0" borderId="0" xfId="62" applyFont="1" applyFill="1"/>
    <xf numFmtId="0" fontId="32" fillId="0" borderId="1" xfId="63" applyFont="1" applyFill="1" applyBorder="1" applyAlignment="1">
      <alignment horizontal="center"/>
    </xf>
    <xf numFmtId="1" fontId="23" fillId="0" borderId="0" xfId="63" quotePrefix="1" applyNumberFormat="1" applyFont="1" applyFill="1" applyAlignment="1"/>
    <xf numFmtId="0" fontId="23" fillId="0" borderId="0" xfId="0" applyFont="1"/>
    <xf numFmtId="0" fontId="20" fillId="0" borderId="0" xfId="0" applyFont="1"/>
    <xf numFmtId="0" fontId="32" fillId="0" borderId="0" xfId="0" applyFont="1"/>
    <xf numFmtId="0" fontId="46" fillId="0" borderId="0" xfId="34" applyFont="1" applyAlignment="1" applyProtection="1"/>
    <xf numFmtId="0" fontId="23" fillId="49" borderId="0" xfId="0" applyFont="1" applyFill="1"/>
    <xf numFmtId="0" fontId="25" fillId="0" borderId="0" xfId="62" applyFont="1" applyFill="1"/>
    <xf numFmtId="0" fontId="25" fillId="0" borderId="0" xfId="63" applyFont="1" applyAlignment="1">
      <alignment horizontal="left" vertical="center"/>
    </xf>
    <xf numFmtId="0" fontId="25" fillId="0" borderId="0" xfId="63" applyFont="1" applyBorder="1" applyAlignment="1">
      <alignment vertical="center" wrapText="1"/>
    </xf>
    <xf numFmtId="0" fontId="25" fillId="0" borderId="0" xfId="63" applyFont="1" applyBorder="1" applyAlignment="1">
      <alignment vertical="center"/>
    </xf>
    <xf numFmtId="0" fontId="25" fillId="0" borderId="0" xfId="63" applyFont="1" applyBorder="1" applyAlignment="1">
      <alignment horizontal="left" vertical="center" wrapText="1"/>
    </xf>
    <xf numFmtId="0" fontId="25" fillId="0" borderId="0" xfId="63" applyFont="1" applyFill="1" applyAlignment="1">
      <alignment horizontal="left"/>
    </xf>
    <xf numFmtId="0" fontId="0" fillId="0" borderId="0" xfId="63" applyFont="1" applyFill="1" applyAlignment="1">
      <alignment horizontal="left" vertical="center"/>
    </xf>
    <xf numFmtId="0" fontId="25" fillId="0" borderId="0" xfId="63" applyFont="1" applyFill="1" applyBorder="1" applyAlignment="1">
      <alignment wrapText="1"/>
    </xf>
    <xf numFmtId="0" fontId="0" fillId="0" borderId="0" xfId="63" applyFont="1" applyAlignment="1">
      <alignment horizontal="left"/>
    </xf>
    <xf numFmtId="0" fontId="32" fillId="0" borderId="0" xfId="0" applyFont="1" applyAlignment="1">
      <alignment wrapText="1"/>
    </xf>
    <xf numFmtId="0" fontId="25" fillId="0" borderId="0" xfId="62" quotePrefix="1"/>
    <xf numFmtId="0" fontId="25" fillId="0" borderId="0" xfId="62" applyFont="1" applyFill="1" applyBorder="1"/>
    <xf numFmtId="0" fontId="0" fillId="0" borderId="0" xfId="62" applyFont="1" applyFill="1" applyBorder="1"/>
    <xf numFmtId="0" fontId="0" fillId="49" borderId="0" xfId="0" applyFill="1"/>
    <xf numFmtId="1" fontId="6" fillId="49" borderId="0" xfId="0" applyNumberFormat="1" applyFont="1" applyFill="1"/>
    <xf numFmtId="3" fontId="6" fillId="49" borderId="0" xfId="0" applyNumberFormat="1" applyFont="1" applyFill="1"/>
    <xf numFmtId="0" fontId="46" fillId="0" borderId="0" xfId="34" applyFont="1" applyAlignment="1" applyProtection="1"/>
    <xf numFmtId="0" fontId="25" fillId="0" borderId="0" xfId="63" applyFont="1" applyBorder="1" applyAlignment="1">
      <alignment wrapText="1"/>
    </xf>
    <xf numFmtId="0" fontId="0" fillId="0" borderId="0" xfId="63" applyFont="1" applyBorder="1" applyAlignment="1">
      <alignment horizontal="left" wrapText="1"/>
    </xf>
    <xf numFmtId="0" fontId="0" fillId="0" borderId="0" xfId="63" applyFont="1" applyBorder="1" applyAlignment="1">
      <alignment horizontal="left"/>
    </xf>
    <xf numFmtId="1" fontId="32" fillId="0" borderId="0" xfId="63" applyNumberFormat="1" applyFont="1" applyFill="1" applyBorder="1" applyAlignment="1">
      <alignment horizontal="center" vertical="center"/>
    </xf>
    <xf numFmtId="0" fontId="20" fillId="0" borderId="0" xfId="63" applyFont="1" applyAlignment="1">
      <alignment horizontal="left" wrapText="1"/>
    </xf>
    <xf numFmtId="0" fontId="46" fillId="0" borderId="0" xfId="34" applyFont="1" applyAlignment="1" applyProtection="1">
      <alignment horizontal="left" wrapText="1"/>
    </xf>
    <xf numFmtId="0" fontId="25" fillId="0" borderId="0" xfId="63" applyFont="1" applyBorder="1" applyAlignment="1">
      <alignment horizontal="left"/>
    </xf>
    <xf numFmtId="0" fontId="25" fillId="0" borderId="0" xfId="63" applyFont="1" applyBorder="1" applyAlignment="1"/>
    <xf numFmtId="0" fontId="31" fillId="0" borderId="0" xfId="62" applyFont="1" applyFill="1"/>
    <xf numFmtId="0" fontId="32" fillId="0" borderId="0" xfId="62" applyFont="1" applyFill="1"/>
    <xf numFmtId="173" fontId="31" fillId="0" borderId="0" xfId="58" applyNumberFormat="1" applyFont="1"/>
    <xf numFmtId="0" fontId="23" fillId="0" borderId="0" xfId="0" applyFont="1"/>
    <xf numFmtId="0" fontId="32" fillId="0" borderId="0" xfId="56" applyFont="1" applyBorder="1" applyAlignment="1">
      <alignment horizontal="center" vertical="center" wrapText="1"/>
    </xf>
    <xf numFmtId="0" fontId="57" fillId="0" borderId="0" xfId="0" applyFont="1" applyFill="1" applyAlignment="1">
      <alignment vertical="top"/>
    </xf>
    <xf numFmtId="0" fontId="6" fillId="0" borderId="0" xfId="0" applyFont="1" applyAlignment="1">
      <alignment horizontal="left" vertical="top"/>
    </xf>
    <xf numFmtId="0" fontId="57" fillId="0" borderId="0" xfId="0" applyFont="1" applyAlignment="1">
      <alignment horizontal="left" vertical="top"/>
    </xf>
    <xf numFmtId="0" fontId="23" fillId="0" borderId="0" xfId="0" quotePrefix="1" applyFont="1"/>
    <xf numFmtId="0" fontId="32" fillId="0" borderId="10" xfId="56" applyFont="1" applyBorder="1" applyAlignment="1">
      <alignment horizontal="center" vertical="center" wrapText="1"/>
    </xf>
    <xf numFmtId="170" fontId="31" fillId="0" borderId="10" xfId="63" quotePrefix="1" applyNumberFormat="1" applyFont="1" applyBorder="1" applyAlignment="1">
      <alignment horizontal="center"/>
    </xf>
    <xf numFmtId="164" fontId="31" fillId="0" borderId="0" xfId="268" applyNumberFormat="1" applyFont="1" applyFill="1" applyBorder="1" applyAlignment="1">
      <alignment horizontal="center"/>
    </xf>
    <xf numFmtId="170" fontId="31" fillId="0" borderId="0" xfId="63" quotePrefix="1" applyNumberFormat="1" applyFont="1" applyBorder="1" applyAlignment="1">
      <alignment horizontal="center"/>
    </xf>
    <xf numFmtId="164" fontId="31" fillId="0" borderId="10" xfId="268" applyNumberFormat="1" applyFont="1" applyFill="1" applyBorder="1" applyAlignment="1">
      <alignment horizontal="center"/>
    </xf>
    <xf numFmtId="0" fontId="23" fillId="0" borderId="0" xfId="0" applyFont="1"/>
    <xf numFmtId="0" fontId="20" fillId="0" borderId="0" xfId="0" applyFont="1" applyFill="1" applyAlignment="1">
      <alignment horizontal="left"/>
    </xf>
    <xf numFmtId="0" fontId="0" fillId="0" borderId="0" xfId="63" applyFont="1" applyFill="1" applyAlignment="1">
      <alignment vertical="justify" wrapText="1"/>
    </xf>
    <xf numFmtId="0" fontId="30" fillId="0" borderId="0" xfId="0" applyFont="1" applyFill="1"/>
    <xf numFmtId="0" fontId="31" fillId="0" borderId="0" xfId="62" applyFont="1" applyFill="1"/>
    <xf numFmtId="0" fontId="23" fillId="0" borderId="0" xfId="62" applyFont="1" applyFill="1"/>
    <xf numFmtId="1" fontId="32" fillId="0" borderId="2" xfId="63" quotePrefix="1" applyNumberFormat="1" applyFont="1" applyFill="1" applyBorder="1" applyAlignment="1">
      <alignment horizontal="center"/>
    </xf>
    <xf numFmtId="1" fontId="23" fillId="0" borderId="0" xfId="63" quotePrefix="1" applyNumberFormat="1" applyFont="1" applyFill="1" applyBorder="1" applyAlignment="1">
      <alignment horizontal="center"/>
    </xf>
    <xf numFmtId="1" fontId="23" fillId="0" borderId="0" xfId="63" quotePrefix="1" applyNumberFormat="1" applyFont="1" applyFill="1" applyAlignment="1">
      <alignment horizontal="center"/>
    </xf>
    <xf numFmtId="0" fontId="23" fillId="0" borderId="0" xfId="63" quotePrefix="1" applyNumberFormat="1" applyFont="1" applyFill="1" applyAlignment="1">
      <alignment horizontal="center"/>
    </xf>
    <xf numFmtId="1" fontId="32" fillId="0" borderId="0" xfId="268" quotePrefix="1" applyNumberFormat="1" applyFont="1" applyFill="1" applyAlignment="1">
      <alignment horizontal="center"/>
    </xf>
    <xf numFmtId="1" fontId="31" fillId="0" borderId="0" xfId="268" quotePrefix="1" applyNumberFormat="1" applyFont="1" applyFill="1" applyAlignment="1">
      <alignment horizontal="center"/>
    </xf>
    <xf numFmtId="175" fontId="32" fillId="0" borderId="0" xfId="268" applyNumberFormat="1" applyFont="1"/>
    <xf numFmtId="0" fontId="23" fillId="0" borderId="0" xfId="0" applyFont="1"/>
    <xf numFmtId="173" fontId="32" fillId="0" borderId="10" xfId="268" applyNumberFormat="1" applyFont="1" applyFill="1" applyBorder="1"/>
    <xf numFmtId="173" fontId="32" fillId="0" borderId="0" xfId="268" applyNumberFormat="1" applyFont="1" applyFill="1" applyBorder="1"/>
    <xf numFmtId="173" fontId="32" fillId="0" borderId="7" xfId="268" applyNumberFormat="1" applyFont="1" applyFill="1" applyBorder="1"/>
    <xf numFmtId="173" fontId="23" fillId="0" borderId="10" xfId="268" applyNumberFormat="1" applyFont="1" applyFill="1" applyBorder="1" applyAlignment="1">
      <alignment horizontal="right"/>
    </xf>
    <xf numFmtId="173" fontId="23" fillId="0" borderId="7" xfId="268" applyNumberFormat="1" applyFont="1" applyFill="1" applyBorder="1" applyAlignment="1">
      <alignment horizontal="right"/>
    </xf>
    <xf numFmtId="0" fontId="0" fillId="0" borderId="32" xfId="0" applyFill="1" applyBorder="1"/>
    <xf numFmtId="175" fontId="32" fillId="0" borderId="0" xfId="268" applyNumberFormat="1" applyFont="1" applyFill="1"/>
    <xf numFmtId="0" fontId="23" fillId="0" borderId="0" xfId="0" applyFont="1"/>
    <xf numFmtId="0" fontId="20" fillId="0" borderId="0" xfId="63" applyFont="1" applyFill="1" applyBorder="1" applyAlignment="1">
      <alignment vertical="center"/>
    </xf>
    <xf numFmtId="9" fontId="28" fillId="0" borderId="0" xfId="68" applyFont="1"/>
    <xf numFmtId="1" fontId="28" fillId="0" borderId="0" xfId="47" applyNumberFormat="1" applyFont="1"/>
    <xf numFmtId="166" fontId="0" fillId="0" borderId="0" xfId="0" applyNumberFormat="1" applyFill="1"/>
    <xf numFmtId="0" fontId="23" fillId="0" borderId="0" xfId="0" applyFont="1"/>
    <xf numFmtId="0" fontId="32" fillId="0" borderId="0" xfId="0" applyFont="1"/>
    <xf numFmtId="0" fontId="23" fillId="49" borderId="0" xfId="0" applyFont="1" applyFill="1"/>
    <xf numFmtId="0" fontId="40" fillId="0" borderId="0" xfId="63" applyFont="1" applyFill="1" applyBorder="1" applyAlignment="1">
      <alignment vertical="center"/>
    </xf>
    <xf numFmtId="2" fontId="0" fillId="0" borderId="0" xfId="0" applyNumberFormat="1" applyFill="1" applyBorder="1"/>
    <xf numFmtId="0" fontId="0" fillId="0" borderId="0" xfId="63" applyFont="1" applyFill="1" applyBorder="1" applyAlignment="1">
      <alignment horizontal="left"/>
    </xf>
    <xf numFmtId="0" fontId="0" fillId="0" borderId="0" xfId="63" applyFont="1" applyFill="1" applyBorder="1" applyAlignment="1">
      <alignment horizontal="left" wrapText="1"/>
    </xf>
    <xf numFmtId="0" fontId="20" fillId="0" borderId="0" xfId="63" applyFont="1" applyAlignment="1">
      <alignment horizontal="left" wrapText="1"/>
    </xf>
    <xf numFmtId="0" fontId="0" fillId="0" borderId="0" xfId="63" applyFont="1" applyBorder="1" applyAlignment="1">
      <alignment horizontal="left" wrapText="1"/>
    </xf>
    <xf numFmtId="0" fontId="0" fillId="0" borderId="0" xfId="63" applyFont="1" applyBorder="1" applyAlignment="1">
      <alignment horizontal="left"/>
    </xf>
    <xf numFmtId="0" fontId="25" fillId="0" borderId="0" xfId="63" applyFont="1" applyBorder="1" applyAlignment="1">
      <alignment horizontal="left"/>
    </xf>
    <xf numFmtId="0" fontId="57" fillId="0" borderId="0" xfId="0" applyFont="1" applyFill="1" applyAlignment="1">
      <alignment vertical="top"/>
    </xf>
    <xf numFmtId="0" fontId="77" fillId="0" borderId="0" xfId="0" applyFont="1" applyFill="1" applyBorder="1" applyAlignment="1"/>
    <xf numFmtId="0" fontId="72" fillId="0" borderId="0" xfId="0" applyFont="1" applyFill="1" applyAlignment="1">
      <alignment vertical="top"/>
    </xf>
    <xf numFmtId="177" fontId="0" fillId="0" borderId="0" xfId="0" applyNumberFormat="1"/>
    <xf numFmtId="178" fontId="0" fillId="0" borderId="0" xfId="0" applyNumberFormat="1"/>
    <xf numFmtId="3" fontId="23" fillId="0" borderId="0" xfId="58" applyNumberFormat="1" applyFont="1" applyFill="1"/>
    <xf numFmtId="0" fontId="75" fillId="0" borderId="0" xfId="238" applyFont="1" applyFill="1" applyBorder="1" applyAlignment="1">
      <alignment vertical="top" wrapText="1"/>
    </xf>
    <xf numFmtId="0" fontId="78" fillId="0" borderId="0" xfId="0" applyFont="1" applyFill="1" applyBorder="1" applyAlignment="1">
      <alignment vertical="center"/>
    </xf>
    <xf numFmtId="0" fontId="78" fillId="0" borderId="0" xfId="0" applyFont="1" applyFill="1" applyBorder="1" applyAlignment="1">
      <alignment vertical="top" wrapText="1"/>
    </xf>
    <xf numFmtId="0" fontId="75" fillId="0" borderId="8" xfId="0" applyFont="1" applyFill="1" applyBorder="1" applyAlignment="1">
      <alignment horizontal="left"/>
    </xf>
    <xf numFmtId="0" fontId="75" fillId="0" borderId="0" xfId="0" applyFont="1" applyFill="1" applyBorder="1" applyAlignment="1">
      <alignment horizontal="center"/>
    </xf>
    <xf numFmtId="0" fontId="75" fillId="0" borderId="8" xfId="0" applyFont="1" applyFill="1" applyBorder="1" applyAlignment="1">
      <alignment horizontal="left" wrapText="1"/>
    </xf>
    <xf numFmtId="0" fontId="75" fillId="49" borderId="0" xfId="0" applyFont="1" applyFill="1" applyBorder="1" applyAlignment="1"/>
    <xf numFmtId="0" fontId="77" fillId="49" borderId="0" xfId="0" applyFont="1" applyFill="1" applyBorder="1" applyAlignment="1">
      <alignment horizontal="left" vertical="top"/>
    </xf>
    <xf numFmtId="0" fontId="75" fillId="49" borderId="0" xfId="0" applyFont="1" applyFill="1" applyBorder="1" applyAlignment="1">
      <alignment horizontal="right"/>
    </xf>
    <xf numFmtId="0" fontId="75" fillId="49" borderId="0" xfId="0" applyFont="1" applyFill="1" applyBorder="1" applyAlignment="1">
      <alignment vertical="top"/>
    </xf>
    <xf numFmtId="0" fontId="78" fillId="49" borderId="0" xfId="0" applyFont="1" applyFill="1" applyBorder="1" applyAlignment="1">
      <alignment vertical="top"/>
    </xf>
    <xf numFmtId="0" fontId="75" fillId="49" borderId="0" xfId="0" applyFont="1" applyFill="1" applyBorder="1" applyAlignment="1">
      <alignment horizontal="right" vertical="top"/>
    </xf>
    <xf numFmtId="0" fontId="75" fillId="49" borderId="0" xfId="0" applyFont="1" applyFill="1" applyBorder="1" applyAlignment="1">
      <alignment horizontal="right" vertical="top" wrapText="1"/>
    </xf>
    <xf numFmtId="0" fontId="75" fillId="49" borderId="0" xfId="0" applyFont="1" applyFill="1" applyBorder="1" applyAlignment="1">
      <alignment vertical="top" wrapText="1"/>
    </xf>
    <xf numFmtId="0" fontId="75" fillId="49" borderId="0" xfId="0" applyFont="1" applyFill="1" applyBorder="1" applyAlignment="1">
      <alignment horizontal="center" vertical="top" wrapText="1"/>
    </xf>
    <xf numFmtId="0" fontId="75" fillId="49" borderId="0" xfId="0" applyFont="1" applyFill="1" applyBorder="1" applyAlignment="1">
      <alignment horizontal="left" vertical="top"/>
    </xf>
    <xf numFmtId="0" fontId="144" fillId="49" borderId="0" xfId="0" applyFont="1" applyFill="1" applyBorder="1" applyAlignment="1">
      <alignment horizontal="left" vertical="top"/>
    </xf>
    <xf numFmtId="0" fontId="0" fillId="49" borderId="0" xfId="0" applyFill="1" applyAlignment="1">
      <alignment horizontal="right"/>
    </xf>
    <xf numFmtId="166" fontId="22" fillId="0" borderId="0" xfId="0" applyNumberFormat="1" applyFont="1" applyFill="1"/>
    <xf numFmtId="9" fontId="23" fillId="0" borderId="0" xfId="68" applyFont="1" applyFill="1" applyBorder="1" applyAlignment="1">
      <alignment horizontal="right"/>
    </xf>
    <xf numFmtId="166" fontId="23" fillId="0" borderId="0" xfId="523" applyNumberFormat="1" applyFill="1"/>
    <xf numFmtId="9" fontId="32" fillId="0" borderId="0" xfId="68" applyNumberFormat="1" applyFont="1" applyFill="1" applyBorder="1" applyAlignment="1">
      <alignment horizontal="center"/>
    </xf>
    <xf numFmtId="1" fontId="22" fillId="0" borderId="0" xfId="68" applyNumberFormat="1" applyFont="1" applyFill="1" applyBorder="1" applyAlignment="1"/>
    <xf numFmtId="9" fontId="22" fillId="0" borderId="0" xfId="68" applyFont="1" applyBorder="1" applyAlignment="1"/>
    <xf numFmtId="166" fontId="140" fillId="0" borderId="0" xfId="68" applyNumberFormat="1" applyFont="1"/>
    <xf numFmtId="0" fontId="23" fillId="49" borderId="0" xfId="0" applyFont="1" applyFill="1"/>
    <xf numFmtId="9" fontId="28" fillId="0" borderId="0" xfId="68" applyFont="1" applyBorder="1" applyAlignment="1"/>
    <xf numFmtId="9" fontId="23" fillId="0" borderId="1" xfId="68" applyFont="1" applyFill="1" applyBorder="1" applyAlignment="1">
      <alignment horizontal="right"/>
    </xf>
    <xf numFmtId="9" fontId="22" fillId="0" borderId="0" xfId="44" applyNumberFormat="1" applyFont="1" applyBorder="1"/>
    <xf numFmtId="0" fontId="23" fillId="0" borderId="0" xfId="0" applyFont="1"/>
    <xf numFmtId="0" fontId="20" fillId="0" borderId="0" xfId="0" applyFont="1"/>
    <xf numFmtId="0" fontId="32" fillId="0" borderId="0" xfId="0" applyFont="1"/>
    <xf numFmtId="0" fontId="46" fillId="0" borderId="0" xfId="34" applyFont="1" applyAlignment="1" applyProtection="1"/>
    <xf numFmtId="9" fontId="22" fillId="0" borderId="0" xfId="68" applyFont="1" applyFill="1" applyBorder="1" applyAlignment="1"/>
    <xf numFmtId="9" fontId="23" fillId="0" borderId="0" xfId="68" applyFont="1"/>
    <xf numFmtId="9" fontId="0" fillId="0" borderId="0" xfId="68" applyFont="1"/>
    <xf numFmtId="176" fontId="28" fillId="0" borderId="0" xfId="0" applyNumberFormat="1" applyFont="1"/>
    <xf numFmtId="0" fontId="22" fillId="49" borderId="0" xfId="0" applyFont="1" applyFill="1"/>
    <xf numFmtId="0" fontId="20" fillId="0" borderId="0" xfId="0" applyFont="1" applyAlignment="1"/>
    <xf numFmtId="0" fontId="108" fillId="0" borderId="0" xfId="537" applyFont="1" applyAlignment="1"/>
    <xf numFmtId="0" fontId="23" fillId="0" borderId="0" xfId="0" applyFont="1"/>
    <xf numFmtId="0" fontId="46" fillId="0" borderId="0" xfId="34" applyFont="1" applyFill="1" applyAlignment="1" applyProtection="1">
      <alignment vertical="center"/>
    </xf>
    <xf numFmtId="0" fontId="46" fillId="0" borderId="0" xfId="34" applyFont="1" applyFill="1" applyAlignment="1" applyProtection="1">
      <alignment horizontal="left" vertical="center" wrapText="1"/>
    </xf>
    <xf numFmtId="0" fontId="46" fillId="0" borderId="0" xfId="34" quotePrefix="1" applyNumberFormat="1" applyFont="1" applyFill="1" applyAlignment="1" applyProtection="1">
      <alignment horizontal="left" vertical="top" wrapText="1"/>
    </xf>
    <xf numFmtId="0" fontId="46" fillId="0" borderId="0" xfId="34" applyNumberFormat="1" applyFont="1" applyFill="1" applyAlignment="1" applyProtection="1">
      <alignment vertical="top" wrapText="1"/>
    </xf>
    <xf numFmtId="0" fontId="23" fillId="0" borderId="0" xfId="47" applyFont="1" applyAlignment="1">
      <alignment vertical="center"/>
    </xf>
    <xf numFmtId="0" fontId="23" fillId="0" borderId="0" xfId="47" applyAlignment="1">
      <alignment vertical="center"/>
    </xf>
    <xf numFmtId="0" fontId="23" fillId="0" borderId="0" xfId="47" applyFont="1" applyFill="1" applyAlignment="1">
      <alignment vertical="center"/>
    </xf>
    <xf numFmtId="0" fontId="46" fillId="0" borderId="0" xfId="34" applyFont="1" applyAlignment="1" applyProtection="1"/>
    <xf numFmtId="0" fontId="23" fillId="49" borderId="0" xfId="0" applyFont="1" applyFill="1"/>
    <xf numFmtId="0" fontId="80" fillId="49" borderId="0" xfId="87" applyFill="1" applyBorder="1" applyAlignment="1">
      <alignment wrapText="1"/>
    </xf>
    <xf numFmtId="0" fontId="0" fillId="0" borderId="0" xfId="0" applyAlignment="1"/>
    <xf numFmtId="49" fontId="0" fillId="49" borderId="0" xfId="0" applyNumberFormat="1" applyFill="1"/>
    <xf numFmtId="0" fontId="32" fillId="49" borderId="0" xfId="0" applyFont="1" applyFill="1" applyAlignment="1">
      <alignment vertical="center"/>
    </xf>
    <xf numFmtId="49" fontId="23" fillId="49" borderId="0" xfId="0" applyNumberFormat="1" applyFont="1" applyFill="1"/>
    <xf numFmtId="0" fontId="32" fillId="0" borderId="0" xfId="47" applyFont="1" applyAlignment="1">
      <alignment vertical="center"/>
    </xf>
    <xf numFmtId="0" fontId="32" fillId="0" borderId="0" xfId="47" applyFont="1" applyFill="1" applyAlignment="1">
      <alignment vertical="center"/>
    </xf>
    <xf numFmtId="0" fontId="46" fillId="0" borderId="0" xfId="34" quotePrefix="1" applyFont="1" applyAlignment="1" applyProtection="1"/>
    <xf numFmtId="0" fontId="46" fillId="0" borderId="0" xfId="34" quotePrefix="1" applyNumberFormat="1" applyFont="1" applyFill="1" applyAlignment="1" applyProtection="1">
      <alignment vertical="top" wrapText="1"/>
    </xf>
    <xf numFmtId="0" fontId="72" fillId="0" borderId="5" xfId="238" quotePrefix="1" applyFont="1" applyFill="1" applyBorder="1" applyAlignment="1">
      <alignment vertical="center"/>
    </xf>
    <xf numFmtId="0" fontId="72" fillId="0" borderId="0" xfId="238" quotePrefix="1" applyFont="1" applyFill="1" applyBorder="1" applyAlignment="1">
      <alignment vertical="center"/>
    </xf>
    <xf numFmtId="1" fontId="6" fillId="0" borderId="0" xfId="238" applyNumberFormat="1" applyFont="1" applyFill="1" applyAlignment="1">
      <alignment horizontal="right"/>
    </xf>
    <xf numFmtId="1" fontId="8" fillId="0" borderId="0" xfId="238" applyNumberFormat="1" applyFill="1" applyAlignment="1">
      <alignment horizontal="right"/>
    </xf>
    <xf numFmtId="0" fontId="46" fillId="0" borderId="0" xfId="34" quotePrefix="1" applyNumberFormat="1" applyFont="1" applyFill="1" applyAlignment="1" applyProtection="1">
      <alignment horizontal="left" vertical="top" wrapText="1"/>
    </xf>
    <xf numFmtId="0" fontId="20" fillId="49" borderId="0" xfId="0" applyFont="1" applyFill="1"/>
    <xf numFmtId="0" fontId="23" fillId="49" borderId="0" xfId="0" applyFont="1" applyFill="1"/>
    <xf numFmtId="0" fontId="25" fillId="49" borderId="0" xfId="523" applyFont="1" applyFill="1" applyBorder="1" applyAlignment="1">
      <alignment horizontal="left"/>
    </xf>
    <xf numFmtId="166" fontId="0" fillId="49" borderId="0" xfId="0" applyNumberFormat="1" applyFill="1"/>
    <xf numFmtId="0" fontId="138" fillId="49" borderId="0" xfId="34" applyFont="1" applyFill="1" applyAlignment="1" applyProtection="1"/>
    <xf numFmtId="0" fontId="23" fillId="49" borderId="0" xfId="0" applyFont="1" applyFill="1" applyBorder="1"/>
    <xf numFmtId="0" fontId="32" fillId="49" borderId="0" xfId="0" applyFont="1" applyFill="1" applyBorder="1" applyAlignment="1">
      <alignment wrapText="1"/>
    </xf>
    <xf numFmtId="0" fontId="22" fillId="49" borderId="0" xfId="62" applyFont="1" applyFill="1"/>
    <xf numFmtId="1" fontId="22" fillId="49" borderId="0" xfId="62" applyNumberFormat="1" applyFont="1" applyFill="1"/>
    <xf numFmtId="0" fontId="32" fillId="49" borderId="0" xfId="63" applyFont="1" applyFill="1" applyBorder="1" applyAlignment="1">
      <alignment horizontal="center"/>
    </xf>
    <xf numFmtId="0" fontId="32" fillId="49" borderId="0" xfId="62" applyFont="1" applyFill="1" applyBorder="1" applyAlignment="1">
      <alignment vertical="center" wrapText="1"/>
    </xf>
    <xf numFmtId="1" fontId="32" fillId="49" borderId="0" xfId="62" applyNumberFormat="1" applyFont="1" applyFill="1" applyBorder="1" applyAlignment="1">
      <alignment vertical="center" wrapText="1"/>
    </xf>
    <xf numFmtId="0" fontId="32" fillId="49" borderId="0" xfId="62" applyFont="1" applyFill="1"/>
    <xf numFmtId="0" fontId="23" fillId="49" borderId="0" xfId="63" quotePrefix="1" applyNumberFormat="1" applyFont="1" applyFill="1" applyAlignment="1">
      <alignment readingOrder="1"/>
    </xf>
    <xf numFmtId="0" fontId="23" fillId="49" borderId="0" xfId="62" applyFont="1" applyFill="1"/>
    <xf numFmtId="0" fontId="36" fillId="49" borderId="0" xfId="61" quotePrefix="1" applyFont="1" applyFill="1"/>
    <xf numFmtId="0" fontId="23" fillId="49" borderId="0" xfId="51" applyFont="1" applyFill="1" applyBorder="1" applyAlignment="1"/>
    <xf numFmtId="0" fontId="6" fillId="49" borderId="0" xfId="63" applyFont="1" applyFill="1" applyBorder="1" applyAlignment="1"/>
    <xf numFmtId="0" fontId="23" fillId="49" borderId="0" xfId="63" applyFont="1" applyFill="1" applyBorder="1" applyAlignment="1"/>
    <xf numFmtId="0" fontId="146" fillId="49" borderId="0" xfId="63" applyFont="1" applyFill="1" applyBorder="1" applyAlignment="1"/>
    <xf numFmtId="0" fontId="146" fillId="49" borderId="0" xfId="63" applyFont="1" applyFill="1" applyBorder="1" applyAlignment="1">
      <alignment horizontal="left"/>
    </xf>
    <xf numFmtId="1" fontId="23" fillId="49" borderId="0" xfId="62" applyNumberFormat="1" applyFont="1" applyFill="1"/>
    <xf numFmtId="9" fontId="23" fillId="49" borderId="0" xfId="542" applyFont="1" applyFill="1" applyBorder="1" applyAlignment="1"/>
    <xf numFmtId="0" fontId="23" fillId="49" borderId="0" xfId="62" applyFont="1" applyFill="1" applyBorder="1"/>
    <xf numFmtId="0" fontId="20" fillId="49" borderId="0" xfId="63" applyFont="1" applyFill="1" applyBorder="1" applyAlignment="1">
      <alignment vertical="center"/>
    </xf>
    <xf numFmtId="0" fontId="32" fillId="49" borderId="0" xfId="63" applyFont="1" applyFill="1" applyBorder="1" applyAlignment="1">
      <alignment vertical="top"/>
    </xf>
    <xf numFmtId="0" fontId="22" fillId="49" borderId="0" xfId="62" applyFont="1" applyFill="1" applyBorder="1"/>
    <xf numFmtId="0" fontId="23" fillId="49" borderId="0" xfId="62" applyFont="1" applyFill="1" applyAlignment="1">
      <alignment wrapText="1"/>
    </xf>
    <xf numFmtId="0" fontId="23" fillId="49" borderId="0" xfId="63" applyFont="1" applyFill="1" applyBorder="1" applyAlignment="1">
      <alignment horizontal="left" wrapText="1"/>
    </xf>
    <xf numFmtId="0" fontId="6" fillId="49" borderId="0" xfId="63" applyFont="1" applyFill="1" applyBorder="1" applyAlignment="1">
      <alignment wrapText="1"/>
    </xf>
    <xf numFmtId="0" fontId="146" fillId="49" borderId="0" xfId="63" applyFont="1" applyFill="1" applyBorder="1" applyAlignment="1">
      <alignment wrapText="1"/>
    </xf>
    <xf numFmtId="0" fontId="23" fillId="49" borderId="10" xfId="63" quotePrefix="1" applyNumberFormat="1" applyFont="1" applyFill="1" applyBorder="1" applyAlignment="1">
      <alignment readingOrder="1"/>
    </xf>
    <xf numFmtId="9" fontId="23" fillId="49" borderId="10" xfId="542" applyFont="1" applyFill="1" applyBorder="1" applyAlignment="1"/>
    <xf numFmtId="0" fontId="23" fillId="49" borderId="10" xfId="51" applyFont="1" applyFill="1" applyBorder="1" applyAlignment="1"/>
    <xf numFmtId="0" fontId="6" fillId="49" borderId="10" xfId="63" applyFont="1" applyFill="1" applyBorder="1" applyAlignment="1"/>
    <xf numFmtId="0" fontId="146" fillId="49" borderId="10" xfId="63" applyFont="1" applyFill="1" applyBorder="1" applyAlignment="1"/>
    <xf numFmtId="0" fontId="23" fillId="49" borderId="10" xfId="62" applyFont="1" applyFill="1" applyBorder="1"/>
    <xf numFmtId="0" fontId="32" fillId="49" borderId="2" xfId="62" applyFont="1" applyFill="1" applyBorder="1"/>
    <xf numFmtId="0" fontId="23" fillId="49" borderId="33" xfId="63" quotePrefix="1" applyNumberFormat="1" applyFont="1" applyFill="1" applyBorder="1" applyAlignment="1">
      <alignment readingOrder="1"/>
    </xf>
    <xf numFmtId="0" fontId="23" fillId="49" borderId="2" xfId="63" quotePrefix="1" applyNumberFormat="1" applyFont="1" applyFill="1" applyBorder="1" applyAlignment="1">
      <alignment readingOrder="1"/>
    </xf>
    <xf numFmtId="0" fontId="36" fillId="49" borderId="2" xfId="61" quotePrefix="1" applyFill="1" applyBorder="1"/>
    <xf numFmtId="0" fontId="105" fillId="0" borderId="0" xfId="524" applyNumberFormat="1" applyFont="1" applyFill="1" applyBorder="1"/>
    <xf numFmtId="0" fontId="0" fillId="0" borderId="0" xfId="0" applyNumberFormat="1" applyFill="1"/>
    <xf numFmtId="0" fontId="0" fillId="0" borderId="0" xfId="0" applyNumberFormat="1" applyFont="1" applyFill="1" applyAlignment="1"/>
    <xf numFmtId="0" fontId="0" fillId="0" borderId="0" xfId="0" applyNumberFormat="1" applyFill="1" applyBorder="1"/>
    <xf numFmtId="166" fontId="0" fillId="0" borderId="0" xfId="0" applyNumberFormat="1" applyFill="1" applyBorder="1"/>
    <xf numFmtId="0" fontId="23" fillId="0" borderId="0" xfId="0" applyFont="1"/>
    <xf numFmtId="0" fontId="46" fillId="0" borderId="0" xfId="34" applyFont="1" applyAlignment="1" applyProtection="1"/>
    <xf numFmtId="0" fontId="23" fillId="49" borderId="0" xfId="0" applyFont="1" applyFill="1"/>
    <xf numFmtId="0" fontId="46" fillId="0" borderId="0" xfId="34" applyFont="1" applyAlignment="1" applyProtection="1">
      <alignment vertical="top"/>
    </xf>
    <xf numFmtId="0" fontId="105" fillId="0" borderId="0" xfId="524" applyNumberFormat="1" applyFont="1" applyFill="1" applyBorder="1"/>
    <xf numFmtId="0" fontId="46" fillId="0" borderId="0" xfId="34" applyFont="1" applyFill="1" applyAlignment="1" applyProtection="1">
      <alignment horizontal="right"/>
    </xf>
    <xf numFmtId="0" fontId="25" fillId="0" borderId="0" xfId="52" applyFont="1"/>
    <xf numFmtId="0" fontId="0" fillId="0" borderId="0" xfId="63" applyFont="1" applyFill="1" applyAlignment="1">
      <alignment vertical="justify" wrapText="1"/>
    </xf>
    <xf numFmtId="0" fontId="39" fillId="0" borderId="0" xfId="62" applyFont="1" applyFill="1" applyAlignment="1">
      <alignment horizontal="left"/>
    </xf>
    <xf numFmtId="0" fontId="31" fillId="0" borderId="0" xfId="62" applyFont="1" applyFill="1"/>
    <xf numFmtId="166" fontId="29" fillId="49" borderId="1" xfId="63" applyNumberFormat="1" applyFont="1" applyFill="1" applyBorder="1"/>
    <xf numFmtId="0" fontId="46" fillId="49" borderId="0" xfId="34" applyFont="1" applyFill="1" applyAlignment="1" applyProtection="1">
      <alignment wrapText="1"/>
    </xf>
    <xf numFmtId="0" fontId="23" fillId="0" borderId="0" xfId="0" applyFont="1" applyAlignment="1"/>
    <xf numFmtId="0" fontId="0" fillId="49" borderId="0" xfId="0" applyFill="1" applyAlignment="1"/>
    <xf numFmtId="0" fontId="32" fillId="49" borderId="0" xfId="0" applyFont="1" applyFill="1" applyBorder="1" applyAlignment="1">
      <alignment horizontal="left"/>
    </xf>
    <xf numFmtId="0" fontId="46" fillId="49" borderId="0" xfId="34" applyFont="1" applyFill="1" applyBorder="1" applyAlignment="1" applyProtection="1"/>
    <xf numFmtId="0" fontId="140" fillId="0" borderId="0" xfId="537" applyFont="1" applyAlignment="1"/>
    <xf numFmtId="0" fontId="32" fillId="0" borderId="0" xfId="63" applyFont="1" applyBorder="1" applyAlignment="1">
      <alignment wrapText="1"/>
    </xf>
    <xf numFmtId="0" fontId="32" fillId="0" borderId="0" xfId="63" applyFont="1" applyBorder="1" applyAlignment="1">
      <alignment horizontal="right" wrapText="1"/>
    </xf>
    <xf numFmtId="0" fontId="32" fillId="0" borderId="2" xfId="62" applyFont="1" applyBorder="1" applyAlignment="1">
      <alignment horizontal="right" wrapText="1"/>
    </xf>
    <xf numFmtId="1" fontId="32" fillId="0" borderId="2" xfId="62" applyNumberFormat="1" applyFont="1" applyBorder="1" applyAlignment="1">
      <alignment horizontal="right" wrapText="1"/>
    </xf>
    <xf numFmtId="0" fontId="32" fillId="0" borderId="2" xfId="63" applyFont="1" applyBorder="1" applyAlignment="1">
      <alignment horizontal="right" wrapText="1"/>
    </xf>
    <xf numFmtId="1" fontId="72" fillId="0" borderId="0" xfId="62" applyNumberFormat="1" applyFont="1" applyBorder="1" applyAlignment="1">
      <alignment horizontal="right" vertical="center" wrapText="1"/>
    </xf>
    <xf numFmtId="0" fontId="32" fillId="0" borderId="1" xfId="63" applyFont="1" applyBorder="1" applyAlignment="1">
      <alignment horizontal="right" wrapText="1"/>
    </xf>
    <xf numFmtId="1" fontId="32" fillId="0" borderId="1" xfId="63" applyNumberFormat="1" applyFont="1" applyBorder="1" applyAlignment="1">
      <alignment horizontal="right" vertical="center"/>
    </xf>
    <xf numFmtId="9" fontId="32" fillId="0" borderId="1" xfId="68" applyFont="1" applyBorder="1" applyAlignment="1">
      <alignment horizontal="right" vertical="center"/>
    </xf>
    <xf numFmtId="1" fontId="72" fillId="0" borderId="1" xfId="63" applyNumberFormat="1" applyFont="1" applyFill="1" applyBorder="1" applyAlignment="1">
      <alignment horizontal="right" vertical="center"/>
    </xf>
    <xf numFmtId="166" fontId="23" fillId="0" borderId="0" xfId="61" applyNumberFormat="1" applyFont="1"/>
    <xf numFmtId="0" fontId="22" fillId="0" borderId="0" xfId="47" applyFont="1"/>
    <xf numFmtId="0" fontId="22" fillId="0" borderId="0" xfId="49" applyFont="1"/>
    <xf numFmtId="0" fontId="32" fillId="0" borderId="2" xfId="63" applyFont="1" applyBorder="1"/>
    <xf numFmtId="0" fontId="32" fillId="0" borderId="2" xfId="63" applyFont="1" applyBorder="1" applyAlignment="1">
      <alignment vertical="center" wrapText="1"/>
    </xf>
    <xf numFmtId="1" fontId="32" fillId="0" borderId="0" xfId="63" applyNumberFormat="1" applyFont="1" applyBorder="1" applyAlignment="1">
      <alignment horizontal="center" wrapText="1"/>
    </xf>
    <xf numFmtId="0" fontId="32" fillId="0" borderId="1" xfId="63" applyFont="1" applyBorder="1"/>
    <xf numFmtId="0" fontId="32" fillId="0" borderId="1" xfId="63" applyFont="1" applyBorder="1" applyAlignment="1">
      <alignment horizontal="center"/>
    </xf>
    <xf numFmtId="1" fontId="32" fillId="0" borderId="1" xfId="63" applyNumberFormat="1" applyFont="1" applyBorder="1" applyAlignment="1">
      <alignment horizontal="center"/>
    </xf>
    <xf numFmtId="1" fontId="32" fillId="0" borderId="0" xfId="63" applyNumberFormat="1" applyFont="1" applyBorder="1" applyAlignment="1">
      <alignment horizontal="center"/>
    </xf>
    <xf numFmtId="170" fontId="23" fillId="0" borderId="0" xfId="63" quotePrefix="1" applyNumberFormat="1" applyFont="1" applyFill="1" applyBorder="1" applyAlignment="1">
      <alignment horizontal="right"/>
    </xf>
    <xf numFmtId="1" fontId="32" fillId="0" borderId="0" xfId="62" applyNumberFormat="1" applyFont="1" applyBorder="1" applyAlignment="1">
      <alignment vertical="center"/>
    </xf>
    <xf numFmtId="0" fontId="25" fillId="49" borderId="0" xfId="62" applyFont="1" applyFill="1"/>
    <xf numFmtId="0" fontId="75" fillId="0" borderId="0" xfId="0" applyFont="1" applyFill="1" applyBorder="1" applyAlignment="1">
      <alignment vertical="top"/>
    </xf>
    <xf numFmtId="0" fontId="78" fillId="0" borderId="0" xfId="0" applyFont="1" applyFill="1" applyBorder="1" applyAlignment="1">
      <alignment vertical="top"/>
    </xf>
    <xf numFmtId="0" fontId="75" fillId="0" borderId="0" xfId="0" applyFont="1" applyFill="1" applyBorder="1" applyAlignment="1">
      <alignment horizontal="right" vertical="top"/>
    </xf>
    <xf numFmtId="0" fontId="75" fillId="0" borderId="0" xfId="0" applyFont="1" applyFill="1" applyBorder="1" applyAlignment="1">
      <alignment horizontal="right" vertical="top" wrapText="1"/>
    </xf>
    <xf numFmtId="0" fontId="75" fillId="0" borderId="0" xfId="0" applyFont="1" applyFill="1" applyBorder="1" applyAlignment="1">
      <alignment vertical="top" wrapText="1"/>
    </xf>
    <xf numFmtId="0" fontId="75" fillId="0" borderId="0" xfId="0" applyFont="1" applyFill="1" applyBorder="1" applyAlignment="1">
      <alignment horizontal="center" vertical="top" wrapText="1"/>
    </xf>
    <xf numFmtId="0" fontId="144" fillId="0" borderId="0" xfId="0" applyFont="1" applyFill="1" applyBorder="1" applyAlignment="1">
      <alignment horizontal="left" vertical="top"/>
    </xf>
    <xf numFmtId="0" fontId="145" fillId="0" borderId="0" xfId="0" applyFont="1" applyFill="1" applyBorder="1" applyAlignment="1"/>
    <xf numFmtId="0" fontId="107" fillId="49" borderId="0" xfId="0" applyFont="1" applyFill="1" applyBorder="1" applyAlignment="1">
      <alignment horizontal="left" wrapText="1"/>
    </xf>
    <xf numFmtId="0" fontId="0" fillId="0" borderId="0" xfId="48" applyFont="1" applyAlignment="1"/>
    <xf numFmtId="0" fontId="23" fillId="0" borderId="0" xfId="0" applyFont="1"/>
    <xf numFmtId="0" fontId="20" fillId="0" borderId="0" xfId="47" applyFont="1" applyAlignment="1">
      <alignment horizontal="left"/>
    </xf>
    <xf numFmtId="0" fontId="34" fillId="0" borderId="0" xfId="0" applyFont="1"/>
    <xf numFmtId="0" fontId="46" fillId="0" borderId="0" xfId="34" applyFont="1" applyFill="1" applyAlignment="1" applyProtection="1">
      <alignment horizontal="left" vertical="center"/>
    </xf>
    <xf numFmtId="0" fontId="42" fillId="0" borderId="0" xfId="47" applyFont="1" applyAlignment="1">
      <alignment vertical="center"/>
    </xf>
    <xf numFmtId="0" fontId="23" fillId="0" borderId="0" xfId="47" applyFont="1" applyAlignment="1">
      <alignment horizontal="left" vertical="top"/>
    </xf>
    <xf numFmtId="0" fontId="0" fillId="0" borderId="0" xfId="48" applyFont="1"/>
    <xf numFmtId="0" fontId="20" fillId="0" borderId="0" xfId="47" applyFont="1" applyAlignment="1">
      <alignment horizontal="left" wrapText="1"/>
    </xf>
    <xf numFmtId="0" fontId="32" fillId="0" borderId="0" xfId="47" applyFont="1" applyAlignment="1"/>
    <xf numFmtId="0" fontId="46" fillId="0" borderId="0" xfId="34" applyFont="1" applyFill="1" applyAlignment="1" applyProtection="1">
      <alignment vertical="center"/>
    </xf>
    <xf numFmtId="0" fontId="46" fillId="0" borderId="0" xfId="34" applyFont="1" applyFill="1" applyAlignment="1" applyProtection="1">
      <alignment horizontal="left"/>
    </xf>
    <xf numFmtId="0" fontId="46" fillId="0" borderId="0" xfId="34" applyFont="1" applyFill="1" applyAlignment="1" applyProtection="1">
      <alignment horizontal="left" wrapText="1"/>
    </xf>
    <xf numFmtId="0" fontId="23" fillId="0" borderId="0" xfId="63" applyFont="1" applyAlignment="1">
      <alignment horizontal="left" wrapText="1"/>
    </xf>
    <xf numFmtId="0" fontId="46" fillId="0" borderId="0" xfId="34" quotePrefix="1" applyNumberFormat="1" applyFont="1" applyFill="1" applyAlignment="1" applyProtection="1">
      <alignment horizontal="left" vertical="top" wrapText="1"/>
    </xf>
    <xf numFmtId="0" fontId="46" fillId="0" borderId="0" xfId="34" applyNumberFormat="1" applyFont="1" applyFill="1" applyAlignment="1" applyProtection="1">
      <alignment horizontal="left" vertical="top" wrapText="1"/>
    </xf>
    <xf numFmtId="0" fontId="34" fillId="0" borderId="0" xfId="47" applyFont="1" applyAlignment="1">
      <alignment vertical="center"/>
    </xf>
    <xf numFmtId="0" fontId="46" fillId="0" borderId="0" xfId="34" applyFont="1" applyFill="1" applyAlignment="1" applyProtection="1">
      <alignment horizontal="left" vertical="center" wrapText="1"/>
    </xf>
    <xf numFmtId="0" fontId="46" fillId="0" borderId="0" xfId="34" applyNumberFormat="1" applyFont="1" applyFill="1" applyAlignment="1" applyProtection="1">
      <alignment horizontal="left" vertical="center" wrapText="1"/>
    </xf>
    <xf numFmtId="0" fontId="27" fillId="0" borderId="0" xfId="34" applyFill="1" applyAlignment="1" applyProtection="1">
      <alignment horizontal="left" vertical="center"/>
    </xf>
    <xf numFmtId="0" fontId="138" fillId="49" borderId="0" xfId="34" applyFont="1" applyFill="1" applyAlignment="1" applyProtection="1"/>
    <xf numFmtId="0" fontId="20" fillId="49" borderId="0" xfId="0" applyFont="1" applyFill="1" applyAlignment="1">
      <alignment horizontal="left"/>
    </xf>
    <xf numFmtId="0" fontId="0" fillId="0" borderId="0" xfId="0" applyFont="1" applyFill="1" applyBorder="1" applyAlignment="1"/>
    <xf numFmtId="0" fontId="138" fillId="0" borderId="0" xfId="34" applyFont="1" applyAlignment="1" applyProtection="1"/>
    <xf numFmtId="0" fontId="20" fillId="0" borderId="0" xfId="0" applyFont="1"/>
    <xf numFmtId="0" fontId="46" fillId="0" borderId="0" xfId="34" applyFont="1" applyAlignment="1" applyProtection="1"/>
    <xf numFmtId="0" fontId="20" fillId="49" borderId="0" xfId="0" applyFont="1" applyFill="1" applyAlignment="1">
      <alignment horizontal="left" wrapText="1"/>
    </xf>
    <xf numFmtId="0" fontId="32" fillId="49" borderId="0" xfId="0" applyFont="1" applyFill="1" applyAlignment="1">
      <alignment wrapText="1"/>
    </xf>
    <xf numFmtId="0" fontId="32" fillId="49" borderId="0" xfId="0" applyFont="1" applyFill="1"/>
    <xf numFmtId="0" fontId="46" fillId="49" borderId="0" xfId="34" applyFont="1" applyFill="1" applyAlignment="1" applyProtection="1">
      <alignment wrapText="1"/>
    </xf>
    <xf numFmtId="0" fontId="32" fillId="49" borderId="0" xfId="0" applyFont="1" applyFill="1" applyAlignment="1">
      <alignment horizontal="center" wrapText="1"/>
    </xf>
    <xf numFmtId="0" fontId="23" fillId="49" borderId="0" xfId="0" applyFont="1" applyFill="1"/>
    <xf numFmtId="0" fontId="32" fillId="49" borderId="0" xfId="0" applyFont="1" applyFill="1" applyAlignment="1">
      <alignment horizontal="center"/>
    </xf>
    <xf numFmtId="0" fontId="20" fillId="0" borderId="0" xfId="0" quotePrefix="1" applyFont="1" applyAlignment="1">
      <alignment horizontal="left" wrapText="1"/>
    </xf>
    <xf numFmtId="0" fontId="32" fillId="0" borderId="0" xfId="0" applyFont="1" applyFill="1" applyBorder="1" applyAlignment="1">
      <alignment vertical="center" wrapText="1"/>
    </xf>
    <xf numFmtId="0" fontId="32" fillId="0" borderId="0" xfId="0" applyFont="1" applyAlignment="1">
      <alignment horizontal="right" wrapText="1"/>
    </xf>
    <xf numFmtId="0" fontId="20" fillId="0" borderId="0" xfId="0" applyFont="1" applyAlignment="1">
      <alignment horizontal="left" wrapText="1"/>
    </xf>
    <xf numFmtId="0" fontId="0" fillId="49" borderId="0" xfId="0" applyFill="1"/>
    <xf numFmtId="0" fontId="72" fillId="49" borderId="0" xfId="0" applyFont="1" applyFill="1" applyAlignment="1">
      <alignment wrapText="1"/>
    </xf>
    <xf numFmtId="0" fontId="20" fillId="49" borderId="0" xfId="0" applyFont="1" applyFill="1" applyAlignment="1"/>
    <xf numFmtId="0" fontId="72" fillId="0" borderId="0" xfId="0" applyFont="1" applyAlignment="1">
      <alignment wrapText="1"/>
    </xf>
    <xf numFmtId="0" fontId="46" fillId="49" borderId="0" xfId="34" applyFont="1" applyFill="1" applyBorder="1" applyAlignment="1" applyProtection="1"/>
    <xf numFmtId="0" fontId="20" fillId="49" borderId="0" xfId="0" applyFont="1" applyFill="1" applyBorder="1" applyAlignment="1">
      <alignment horizontal="left" wrapText="1"/>
    </xf>
    <xf numFmtId="0" fontId="32" fillId="49" borderId="0" xfId="0" applyFont="1" applyFill="1" applyAlignment="1">
      <alignment vertical="center" wrapText="1"/>
    </xf>
    <xf numFmtId="0" fontId="72" fillId="0" borderId="0" xfId="537" applyFont="1" applyAlignment="1">
      <alignment horizontal="right" wrapText="1"/>
    </xf>
    <xf numFmtId="0" fontId="72" fillId="0" borderId="0" xfId="537" applyFont="1" applyAlignment="1">
      <alignment wrapText="1"/>
    </xf>
    <xf numFmtId="0" fontId="108" fillId="0" borderId="0" xfId="537" applyFont="1" applyAlignment="1">
      <alignment horizontal="left" wrapText="1"/>
    </xf>
    <xf numFmtId="0" fontId="105" fillId="0" borderId="0" xfId="524" applyNumberFormat="1" applyFont="1" applyFill="1" applyBorder="1"/>
    <xf numFmtId="0" fontId="25" fillId="0" borderId="0" xfId="48" applyFont="1" applyFill="1"/>
    <xf numFmtId="0" fontId="32" fillId="0" borderId="2" xfId="63" applyFont="1" applyFill="1" applyBorder="1" applyAlignment="1">
      <alignment horizontal="center" vertical="center" wrapText="1"/>
    </xf>
    <xf numFmtId="0" fontId="32" fillId="0" borderId="0" xfId="63" applyFont="1" applyFill="1" applyBorder="1" applyAlignment="1">
      <alignment horizontal="center" vertical="center" wrapText="1"/>
    </xf>
    <xf numFmtId="0" fontId="32" fillId="0" borderId="1" xfId="63" applyFont="1" applyFill="1" applyBorder="1" applyAlignment="1">
      <alignment horizontal="center" vertical="center" wrapText="1"/>
    </xf>
    <xf numFmtId="0" fontId="32" fillId="0" borderId="2" xfId="63" applyFont="1" applyFill="1" applyBorder="1" applyAlignment="1">
      <alignment horizontal="center" vertical="center"/>
    </xf>
    <xf numFmtId="0" fontId="32" fillId="0" borderId="0" xfId="63" applyFont="1" applyFill="1" applyBorder="1" applyAlignment="1">
      <alignment horizontal="center" vertical="center"/>
    </xf>
    <xf numFmtId="0" fontId="32" fillId="0" borderId="0" xfId="63" applyFont="1" applyFill="1" applyAlignment="1">
      <alignment horizontal="center" vertical="center"/>
    </xf>
    <xf numFmtId="0" fontId="32" fillId="0" borderId="2" xfId="48" applyFont="1" applyFill="1" applyBorder="1" applyAlignment="1">
      <alignment horizontal="center" vertical="center" wrapText="1"/>
    </xf>
    <xf numFmtId="0" fontId="32" fillId="0" borderId="0" xfId="48" applyFont="1" applyFill="1" applyBorder="1" applyAlignment="1">
      <alignment horizontal="center" vertical="center" wrapText="1"/>
    </xf>
    <xf numFmtId="0" fontId="32" fillId="0" borderId="0" xfId="48" applyFont="1" applyFill="1" applyAlignment="1">
      <alignment horizontal="center" vertical="center" wrapText="1"/>
    </xf>
    <xf numFmtId="0" fontId="25" fillId="49" borderId="0" xfId="48" applyFont="1" applyFill="1" applyAlignment="1">
      <alignment horizontal="left" wrapText="1"/>
    </xf>
    <xf numFmtId="0" fontId="25" fillId="0" borderId="0" xfId="63" applyFont="1" applyFill="1" applyBorder="1" applyAlignment="1">
      <alignment horizontal="left"/>
    </xf>
    <xf numFmtId="0" fontId="39" fillId="0" borderId="0" xfId="48" applyFont="1" applyFill="1" applyAlignment="1"/>
    <xf numFmtId="1" fontId="32" fillId="0" borderId="2" xfId="62" applyNumberFormat="1" applyFont="1" applyFill="1" applyBorder="1" applyAlignment="1">
      <alignment horizontal="center" vertical="center" wrapText="1"/>
    </xf>
    <xf numFmtId="1" fontId="32" fillId="0" borderId="0" xfId="62" applyNumberFormat="1" applyFont="1" applyFill="1" applyBorder="1" applyAlignment="1">
      <alignment horizontal="center" vertical="center" wrapText="1"/>
    </xf>
    <xf numFmtId="1" fontId="32" fillId="0" borderId="0" xfId="62" applyNumberFormat="1" applyFont="1" applyFill="1" applyAlignment="1">
      <alignment horizontal="center" vertical="center" wrapText="1"/>
    </xf>
    <xf numFmtId="0" fontId="0" fillId="0" borderId="0" xfId="0" applyFont="1" applyFill="1"/>
    <xf numFmtId="0" fontId="46" fillId="0" borderId="0" xfId="34" applyFont="1" applyFill="1" applyAlignment="1" applyProtection="1">
      <alignment horizontal="right"/>
    </xf>
    <xf numFmtId="0" fontId="0" fillId="0" borderId="0" xfId="63" applyFont="1" applyFill="1" applyBorder="1" applyAlignment="1">
      <alignment horizontal="left"/>
    </xf>
    <xf numFmtId="0" fontId="32" fillId="0" borderId="2" xfId="48" quotePrefix="1" applyFont="1" applyFill="1" applyBorder="1" applyAlignment="1">
      <alignment horizontal="center" vertical="center" wrapText="1"/>
    </xf>
    <xf numFmtId="0" fontId="32" fillId="0" borderId="0" xfId="48" quotePrefix="1" applyFont="1" applyFill="1" applyBorder="1" applyAlignment="1">
      <alignment horizontal="center" vertical="center" wrapText="1"/>
    </xf>
    <xf numFmtId="0" fontId="32" fillId="0" borderId="1" xfId="48" applyFont="1" applyFill="1" applyBorder="1" applyAlignment="1">
      <alignment horizontal="center" vertical="center" wrapText="1"/>
    </xf>
    <xf numFmtId="0" fontId="46" fillId="0" borderId="0" xfId="34" applyFont="1" applyFill="1" applyAlignment="1" applyProtection="1"/>
    <xf numFmtId="0" fontId="20" fillId="0" borderId="0" xfId="63" applyFont="1" applyFill="1" applyAlignment="1">
      <alignment horizontal="left"/>
    </xf>
    <xf numFmtId="0" fontId="32" fillId="0" borderId="0" xfId="63" applyFont="1" applyBorder="1" applyAlignment="1">
      <alignment horizontal="center" vertical="center" wrapText="1"/>
    </xf>
    <xf numFmtId="0" fontId="40" fillId="0" borderId="0" xfId="63" applyFont="1" applyBorder="1" applyAlignment="1">
      <alignment horizontal="center" vertical="center" wrapText="1"/>
    </xf>
    <xf numFmtId="0" fontId="40" fillId="0" borderId="6" xfId="63" applyFont="1" applyBorder="1" applyAlignment="1">
      <alignment horizontal="center" vertical="center"/>
    </xf>
    <xf numFmtId="0" fontId="20" fillId="0" borderId="0" xfId="63" applyFont="1" applyAlignment="1"/>
    <xf numFmtId="0" fontId="0" fillId="0" borderId="0" xfId="62" applyFont="1"/>
    <xf numFmtId="0" fontId="25" fillId="0" borderId="0" xfId="62" applyFont="1"/>
    <xf numFmtId="1" fontId="40" fillId="0" borderId="0" xfId="62" applyNumberFormat="1" applyFont="1" applyBorder="1" applyAlignment="1">
      <alignment horizontal="center" vertical="center"/>
    </xf>
    <xf numFmtId="1" fontId="40" fillId="0" borderId="0" xfId="62" applyNumberFormat="1" applyFont="1" applyBorder="1" applyAlignment="1">
      <alignment horizontal="center" vertical="center" wrapText="1"/>
    </xf>
    <xf numFmtId="0" fontId="40" fillId="0" borderId="2" xfId="63" applyFont="1" applyBorder="1" applyAlignment="1">
      <alignment horizontal="center" vertical="center"/>
    </xf>
    <xf numFmtId="0" fontId="40" fillId="0" borderId="0" xfId="63" applyFont="1" applyBorder="1" applyAlignment="1">
      <alignment horizontal="center" vertical="center"/>
    </xf>
    <xf numFmtId="0" fontId="0" fillId="0" borderId="0" xfId="63" applyFont="1" applyFill="1" applyAlignment="1">
      <alignment horizontal="left" wrapText="1"/>
    </xf>
    <xf numFmtId="0" fontId="46" fillId="0" borderId="0" xfId="34" applyFont="1" applyBorder="1" applyAlignment="1" applyProtection="1"/>
    <xf numFmtId="0" fontId="32" fillId="0" borderId="7" xfId="63" applyFont="1" applyFill="1" applyBorder="1" applyAlignment="1">
      <alignment horizontal="center" vertical="center" wrapText="1"/>
    </xf>
    <xf numFmtId="0" fontId="32" fillId="0" borderId="31" xfId="63" applyFont="1" applyFill="1" applyBorder="1" applyAlignment="1">
      <alignment horizontal="center" vertical="center" wrapText="1"/>
    </xf>
    <xf numFmtId="1" fontId="32" fillId="0" borderId="2" xfId="62" applyNumberFormat="1" applyFont="1" applyBorder="1" applyAlignment="1">
      <alignment horizontal="center" vertical="center" wrapText="1"/>
    </xf>
    <xf numFmtId="1" fontId="32" fillId="0" borderId="0" xfId="62" applyNumberFormat="1" applyFont="1" applyBorder="1" applyAlignment="1">
      <alignment horizontal="center" vertical="center" wrapText="1"/>
    </xf>
    <xf numFmtId="1" fontId="32" fillId="0" borderId="1" xfId="62" applyNumberFormat="1" applyFont="1" applyBorder="1" applyAlignment="1">
      <alignment horizontal="center" vertical="center" wrapText="1"/>
    </xf>
    <xf numFmtId="1" fontId="32" fillId="0" borderId="2" xfId="62" applyNumberFormat="1" applyFont="1" applyBorder="1" applyAlignment="1">
      <alignment horizontal="center" vertical="center"/>
    </xf>
    <xf numFmtId="1" fontId="32" fillId="0" borderId="0" xfId="62" applyNumberFormat="1" applyFont="1" applyBorder="1" applyAlignment="1">
      <alignment horizontal="center" vertical="center"/>
    </xf>
    <xf numFmtId="1" fontId="32" fillId="0" borderId="1" xfId="62" applyNumberFormat="1" applyFont="1" applyBorder="1" applyAlignment="1">
      <alignment horizontal="center" vertical="center"/>
    </xf>
    <xf numFmtId="0" fontId="32" fillId="0" borderId="2" xfId="62" applyFont="1" applyBorder="1" applyAlignment="1">
      <alignment horizontal="center" vertical="center"/>
    </xf>
    <xf numFmtId="0" fontId="32" fillId="0" borderId="0" xfId="62" applyFont="1" applyBorder="1" applyAlignment="1">
      <alignment horizontal="center" vertical="center"/>
    </xf>
    <xf numFmtId="0" fontId="32" fillId="0" borderId="1" xfId="62" applyFont="1" applyBorder="1" applyAlignment="1">
      <alignment horizontal="center" vertical="center"/>
    </xf>
    <xf numFmtId="0" fontId="32" fillId="0" borderId="33" xfId="63" applyFont="1" applyBorder="1" applyAlignment="1">
      <alignment horizontal="center" vertical="center" wrapText="1"/>
    </xf>
    <xf numFmtId="0" fontId="32" fillId="0" borderId="10" xfId="63" applyFont="1" applyBorder="1" applyAlignment="1">
      <alignment horizontal="center" vertical="center" wrapText="1"/>
    </xf>
    <xf numFmtId="0" fontId="32" fillId="0" borderId="32" xfId="63" applyFont="1" applyBorder="1" applyAlignment="1">
      <alignment horizontal="center" vertical="center" wrapText="1"/>
    </xf>
    <xf numFmtId="0" fontId="32" fillId="0" borderId="32" xfId="63" applyFont="1" applyBorder="1" applyAlignment="1">
      <alignment horizontal="center" vertical="top"/>
    </xf>
    <xf numFmtId="0" fontId="32" fillId="0" borderId="1" xfId="63" applyFont="1" applyBorder="1" applyAlignment="1">
      <alignment horizontal="center" vertical="top"/>
    </xf>
    <xf numFmtId="0" fontId="32" fillId="0" borderId="31" xfId="63" applyFont="1" applyBorder="1" applyAlignment="1">
      <alignment horizontal="center" vertical="top"/>
    </xf>
    <xf numFmtId="0" fontId="20" fillId="0" borderId="0" xfId="63" applyFont="1" applyBorder="1" applyAlignment="1">
      <alignment horizontal="left" vertical="center"/>
    </xf>
    <xf numFmtId="0" fontId="32" fillId="0" borderId="33" xfId="62" applyFont="1" applyBorder="1" applyAlignment="1">
      <alignment horizontal="center" vertical="center" wrapText="1"/>
    </xf>
    <xf numFmtId="0" fontId="32" fillId="0" borderId="10" xfId="62" applyFont="1" applyBorder="1" applyAlignment="1">
      <alignment horizontal="center" vertical="center" wrapText="1"/>
    </xf>
    <xf numFmtId="0" fontId="32" fillId="0" borderId="32" xfId="62" applyFont="1" applyBorder="1" applyAlignment="1">
      <alignment horizontal="center" vertical="center" wrapText="1"/>
    </xf>
    <xf numFmtId="0" fontId="32" fillId="0" borderId="30" xfId="62" applyFont="1" applyBorder="1" applyAlignment="1">
      <alignment horizontal="center" vertical="center"/>
    </xf>
    <xf numFmtId="0" fontId="32" fillId="0" borderId="7" xfId="62" applyFont="1" applyBorder="1" applyAlignment="1">
      <alignment horizontal="center" vertical="center"/>
    </xf>
    <xf numFmtId="0" fontId="32" fillId="0" borderId="31" xfId="62" applyFont="1" applyBorder="1" applyAlignment="1">
      <alignment horizontal="center" vertical="center"/>
    </xf>
    <xf numFmtId="0" fontId="32" fillId="0" borderId="36" xfId="63" applyFont="1" applyBorder="1" applyAlignment="1">
      <alignment horizontal="center" vertical="top"/>
    </xf>
    <xf numFmtId="0" fontId="32" fillId="0" borderId="6" xfId="63" applyFont="1" applyBorder="1" applyAlignment="1">
      <alignment horizontal="center" vertical="top"/>
    </xf>
    <xf numFmtId="0" fontId="32" fillId="49" borderId="10" xfId="63" applyFont="1" applyFill="1" applyBorder="1" applyAlignment="1">
      <alignment horizontal="center" vertical="center" wrapText="1"/>
    </xf>
    <xf numFmtId="0" fontId="25" fillId="0" borderId="0" xfId="62" applyFont="1" applyFill="1"/>
    <xf numFmtId="0" fontId="32" fillId="0" borderId="1" xfId="63" applyFont="1" applyFill="1" applyBorder="1" applyAlignment="1">
      <alignment horizontal="center" vertical="center"/>
    </xf>
    <xf numFmtId="0" fontId="32" fillId="0" borderId="0" xfId="62" applyFont="1" applyBorder="1" applyAlignment="1">
      <alignment horizontal="center" vertical="center" wrapText="1"/>
    </xf>
    <xf numFmtId="0" fontId="32" fillId="0" borderId="0" xfId="63" applyFont="1" applyBorder="1" applyAlignment="1">
      <alignment horizontal="center" vertical="center"/>
    </xf>
    <xf numFmtId="0" fontId="25" fillId="0" borderId="0" xfId="63" applyFont="1" applyAlignment="1">
      <alignment horizontal="left"/>
    </xf>
    <xf numFmtId="0" fontId="0" fillId="0" borderId="0" xfId="63" applyFont="1" applyAlignment="1">
      <alignment horizontal="left"/>
    </xf>
    <xf numFmtId="0" fontId="0" fillId="0" borderId="0" xfId="63" applyFont="1" applyBorder="1" applyAlignment="1">
      <alignment vertical="center" wrapText="1"/>
    </xf>
    <xf numFmtId="0" fontId="25" fillId="0" borderId="0" xfId="63" applyFont="1" applyBorder="1" applyAlignment="1">
      <alignment vertical="center" wrapText="1"/>
    </xf>
    <xf numFmtId="0" fontId="32" fillId="0" borderId="2" xfId="63" applyFont="1" applyBorder="1" applyAlignment="1">
      <alignment horizontal="center" vertical="center" wrapText="1"/>
    </xf>
    <xf numFmtId="0" fontId="32" fillId="0" borderId="1" xfId="63" applyFont="1" applyBorder="1" applyAlignment="1">
      <alignment horizontal="center" vertical="center" wrapText="1"/>
    </xf>
    <xf numFmtId="0" fontId="46" fillId="0" borderId="0" xfId="34" applyFont="1" applyAlignment="1" applyProtection="1">
      <alignment horizontal="right"/>
    </xf>
    <xf numFmtId="0" fontId="0" fillId="0" borderId="0" xfId="0" applyFont="1" applyAlignment="1">
      <alignment vertical="center" wrapText="1"/>
    </xf>
    <xf numFmtId="0" fontId="32" fillId="0" borderId="1" xfId="63" applyFont="1" applyBorder="1" applyAlignment="1">
      <alignment horizontal="center"/>
    </xf>
    <xf numFmtId="0" fontId="20" fillId="0" borderId="0" xfId="63" applyFont="1" applyAlignment="1">
      <alignment horizontal="left"/>
    </xf>
    <xf numFmtId="0" fontId="0" fillId="0" borderId="0" xfId="0" applyFont="1" applyAlignment="1">
      <alignment horizontal="left"/>
    </xf>
    <xf numFmtId="0" fontId="25" fillId="0" borderId="0" xfId="0" applyFont="1" applyAlignment="1">
      <alignment horizontal="left"/>
    </xf>
    <xf numFmtId="0" fontId="32" fillId="0" borderId="6" xfId="63" applyFont="1" applyBorder="1" applyAlignment="1">
      <alignment horizontal="center"/>
    </xf>
    <xf numFmtId="0" fontId="32" fillId="0" borderId="0" xfId="47" applyFont="1" applyBorder="1" applyAlignment="1">
      <alignment wrapText="1"/>
    </xf>
    <xf numFmtId="0" fontId="32" fillId="0" borderId="2" xfId="63" applyFont="1" applyBorder="1" applyAlignment="1">
      <alignment horizontal="center" wrapText="1"/>
    </xf>
    <xf numFmtId="0" fontId="32" fillId="0" borderId="0" xfId="63" applyFont="1" applyBorder="1" applyAlignment="1">
      <alignment horizontal="center" wrapText="1"/>
    </xf>
    <xf numFmtId="1" fontId="32" fillId="0" borderId="2" xfId="63" applyNumberFormat="1" applyFont="1" applyBorder="1" applyAlignment="1">
      <alignment horizontal="center" wrapText="1"/>
    </xf>
    <xf numFmtId="1" fontId="32" fillId="0" borderId="0" xfId="63" applyNumberFormat="1" applyFont="1" applyBorder="1" applyAlignment="1">
      <alignment horizontal="center" wrapText="1"/>
    </xf>
    <xf numFmtId="0" fontId="20" fillId="0" borderId="0" xfId="63" applyFont="1" applyAlignment="1">
      <alignment vertical="center"/>
    </xf>
    <xf numFmtId="0" fontId="0" fillId="0" borderId="0" xfId="62" applyFont="1" applyFill="1" applyAlignment="1">
      <alignment horizontal="left"/>
    </xf>
    <xf numFmtId="0" fontId="25" fillId="0" borderId="0" xfId="62" applyFont="1" applyFill="1" applyAlignment="1">
      <alignment horizontal="left"/>
    </xf>
    <xf numFmtId="1" fontId="32" fillId="0" borderId="0" xfId="62" applyNumberFormat="1" applyFont="1" applyFill="1" applyBorder="1" applyAlignment="1">
      <alignment horizontal="right" vertical="center" wrapText="1"/>
    </xf>
    <xf numFmtId="0" fontId="23" fillId="0" borderId="0" xfId="51" applyFont="1" applyFill="1" applyAlignment="1">
      <alignment horizontal="right" vertical="center" wrapText="1"/>
    </xf>
    <xf numFmtId="0" fontId="0" fillId="0" borderId="0" xfId="63" applyFont="1" applyFill="1" applyAlignment="1">
      <alignment horizontal="left" vertical="center"/>
    </xf>
    <xf numFmtId="0" fontId="32" fillId="0" borderId="36" xfId="63" applyFont="1" applyFill="1" applyBorder="1" applyAlignment="1">
      <alignment horizontal="center" vertical="top"/>
    </xf>
    <xf numFmtId="0" fontId="32" fillId="0" borderId="6" xfId="63" applyFont="1" applyFill="1" applyBorder="1" applyAlignment="1">
      <alignment horizontal="center" vertical="top"/>
    </xf>
    <xf numFmtId="0" fontId="32" fillId="0" borderId="37" xfId="63" applyFont="1" applyFill="1" applyBorder="1" applyAlignment="1">
      <alignment horizontal="center" vertical="top"/>
    </xf>
    <xf numFmtId="0" fontId="32" fillId="0" borderId="3" xfId="63" applyFont="1" applyFill="1" applyBorder="1" applyAlignment="1">
      <alignment horizontal="center" vertical="center" wrapText="1"/>
    </xf>
    <xf numFmtId="0" fontId="32" fillId="0" borderId="30" xfId="63" applyFont="1" applyFill="1" applyBorder="1" applyAlignment="1">
      <alignment horizontal="center" vertical="center" wrapText="1"/>
    </xf>
    <xf numFmtId="0" fontId="32" fillId="0" borderId="34" xfId="63" applyFont="1" applyFill="1" applyBorder="1" applyAlignment="1">
      <alignment horizontal="center" vertical="center" wrapText="1"/>
    </xf>
    <xf numFmtId="0" fontId="32" fillId="0" borderId="35" xfId="63" applyFont="1" applyBorder="1" applyAlignment="1">
      <alignment horizontal="center" vertical="center" wrapText="1"/>
    </xf>
    <xf numFmtId="0" fontId="0" fillId="0" borderId="0" xfId="63" applyFont="1" applyFill="1" applyBorder="1" applyAlignment="1">
      <alignment horizontal="left" wrapText="1"/>
    </xf>
    <xf numFmtId="0" fontId="0" fillId="0" borderId="0" xfId="63" applyFont="1" applyFill="1" applyBorder="1" applyAlignment="1"/>
    <xf numFmtId="0" fontId="0" fillId="0" borderId="0" xfId="63" applyFont="1" applyAlignment="1">
      <alignment horizontal="left" vertical="center"/>
    </xf>
    <xf numFmtId="0" fontId="32" fillId="0" borderId="0" xfId="63" applyFont="1" applyFill="1" applyBorder="1" applyAlignment="1">
      <alignment horizontal="left"/>
    </xf>
    <xf numFmtId="0" fontId="32" fillId="0" borderId="0" xfId="62" applyFont="1" applyFill="1" applyBorder="1" applyAlignment="1">
      <alignment horizontal="right" vertical="center" wrapText="1"/>
    </xf>
    <xf numFmtId="0" fontId="46" fillId="0" borderId="0" xfId="34" applyFont="1" applyFill="1" applyBorder="1" applyAlignment="1" applyProtection="1"/>
    <xf numFmtId="0" fontId="32" fillId="0" borderId="0" xfId="63" applyFont="1" applyFill="1" applyBorder="1" applyAlignment="1"/>
    <xf numFmtId="0" fontId="32" fillId="0" borderId="30" xfId="63" applyFont="1" applyFill="1" applyBorder="1" applyAlignment="1">
      <alignment horizontal="right" vertical="center" wrapText="1"/>
    </xf>
    <xf numFmtId="0" fontId="32" fillId="0" borderId="7" xfId="63" applyFont="1" applyFill="1" applyBorder="1" applyAlignment="1">
      <alignment horizontal="right" vertical="center" wrapText="1"/>
    </xf>
    <xf numFmtId="0" fontId="23" fillId="0" borderId="7" xfId="51" applyFont="1" applyFill="1" applyBorder="1" applyAlignment="1">
      <alignment horizontal="right" vertical="center" wrapText="1"/>
    </xf>
    <xf numFmtId="0" fontId="23" fillId="0" borderId="34" xfId="51" applyFont="1" applyFill="1" applyBorder="1" applyAlignment="1">
      <alignment horizontal="right" vertical="center" wrapText="1"/>
    </xf>
    <xf numFmtId="0" fontId="32" fillId="0" borderId="0" xfId="63" applyFont="1" applyFill="1" applyAlignment="1">
      <alignment horizontal="right" vertical="top" wrapText="1"/>
    </xf>
    <xf numFmtId="0" fontId="32" fillId="0" borderId="33" xfId="63" applyFont="1" applyFill="1" applyBorder="1" applyAlignment="1">
      <alignment horizontal="center" vertical="center" wrapText="1"/>
    </xf>
    <xf numFmtId="0" fontId="32" fillId="0" borderId="10" xfId="63" applyFont="1" applyFill="1" applyBorder="1" applyAlignment="1">
      <alignment horizontal="center" vertical="center" wrapText="1"/>
    </xf>
    <xf numFmtId="0" fontId="32" fillId="0" borderId="35" xfId="63" applyFont="1" applyFill="1" applyBorder="1" applyAlignment="1">
      <alignment horizontal="center" vertical="center" wrapText="1"/>
    </xf>
    <xf numFmtId="0" fontId="32" fillId="0" borderId="3" xfId="63" applyFont="1" applyBorder="1" applyAlignment="1">
      <alignment horizontal="center" vertical="center" wrapText="1"/>
    </xf>
    <xf numFmtId="0" fontId="32" fillId="0" borderId="3" xfId="62" applyFont="1" applyBorder="1" applyAlignment="1">
      <alignment horizontal="center" vertical="center"/>
    </xf>
    <xf numFmtId="0" fontId="32" fillId="0" borderId="34" xfId="62" applyFont="1" applyBorder="1" applyAlignment="1">
      <alignment horizontal="center" vertical="center"/>
    </xf>
    <xf numFmtId="0" fontId="20" fillId="0" borderId="0" xfId="63" applyFont="1" applyFill="1" applyBorder="1" applyAlignment="1">
      <alignment vertical="center"/>
    </xf>
    <xf numFmtId="0" fontId="0" fillId="0" borderId="0" xfId="63" applyFont="1" applyFill="1" applyBorder="1" applyAlignment="1">
      <alignment horizontal="left" vertical="top"/>
    </xf>
    <xf numFmtId="0" fontId="0" fillId="0" borderId="0" xfId="63" applyFont="1" applyFill="1" applyAlignment="1">
      <alignment horizontal="left" vertical="top"/>
    </xf>
    <xf numFmtId="0" fontId="0" fillId="0" borderId="0" xfId="62" applyFont="1" applyFill="1" applyAlignment="1">
      <alignment vertical="top"/>
    </xf>
    <xf numFmtId="0" fontId="25" fillId="0" borderId="0" xfId="63" applyFont="1" applyFill="1" applyBorder="1" applyAlignment="1">
      <alignment horizontal="left" vertical="top"/>
    </xf>
    <xf numFmtId="0" fontId="0" fillId="0" borderId="0" xfId="63" applyFont="1" applyFill="1" applyBorder="1" applyAlignment="1">
      <alignment horizontal="left" vertical="top" wrapText="1"/>
    </xf>
    <xf numFmtId="0" fontId="48" fillId="0" borderId="0" xfId="63" applyFont="1" applyFill="1" applyBorder="1" applyAlignment="1">
      <alignment horizontal="left"/>
    </xf>
    <xf numFmtId="0" fontId="32" fillId="0" borderId="32" xfId="63" applyFont="1" applyFill="1" applyBorder="1" applyAlignment="1">
      <alignment horizontal="center" vertical="center" wrapText="1"/>
    </xf>
    <xf numFmtId="0" fontId="23" fillId="0" borderId="31" xfId="51" applyFont="1" applyFill="1" applyBorder="1" applyAlignment="1">
      <alignment horizontal="right" vertical="center" wrapText="1"/>
    </xf>
    <xf numFmtId="0" fontId="25" fillId="0" borderId="0" xfId="63" applyFont="1" applyFill="1" applyBorder="1" applyAlignment="1">
      <alignment horizontal="left" vertical="top" wrapText="1"/>
    </xf>
    <xf numFmtId="0" fontId="32" fillId="0" borderId="2" xfId="61" applyFont="1" applyBorder="1" applyAlignment="1">
      <alignment horizontal="center" vertical="center"/>
    </xf>
    <xf numFmtId="0" fontId="32" fillId="0" borderId="0" xfId="61" applyFont="1" applyBorder="1" applyAlignment="1">
      <alignment horizontal="center" vertical="center"/>
    </xf>
    <xf numFmtId="0" fontId="32" fillId="0" borderId="1" xfId="61" applyFont="1" applyBorder="1" applyAlignment="1">
      <alignment horizontal="center" vertical="center"/>
    </xf>
    <xf numFmtId="1" fontId="32" fillId="0" borderId="2" xfId="62" applyNumberFormat="1" applyFont="1" applyFill="1" applyBorder="1" applyAlignment="1">
      <alignment horizontal="right" vertical="center" wrapText="1"/>
    </xf>
    <xf numFmtId="0" fontId="23" fillId="0" borderId="0" xfId="51" applyFont="1" applyFill="1" applyBorder="1" applyAlignment="1">
      <alignment horizontal="right" vertical="center" wrapText="1"/>
    </xf>
    <xf numFmtId="0" fontId="23" fillId="0" borderId="1" xfId="51" applyFont="1" applyFill="1" applyBorder="1" applyAlignment="1">
      <alignment horizontal="right" vertical="center" wrapText="1"/>
    </xf>
    <xf numFmtId="1" fontId="32" fillId="0" borderId="30" xfId="62" applyNumberFormat="1" applyFont="1" applyFill="1" applyBorder="1" applyAlignment="1">
      <alignment horizontal="right" vertical="center" wrapText="1"/>
    </xf>
    <xf numFmtId="1" fontId="32" fillId="0" borderId="7" xfId="62" applyNumberFormat="1" applyFont="1" applyFill="1" applyBorder="1" applyAlignment="1">
      <alignment horizontal="right" vertical="center" wrapText="1"/>
    </xf>
    <xf numFmtId="0" fontId="0" fillId="0" borderId="0" xfId="48" applyFont="1" applyFill="1"/>
    <xf numFmtId="0" fontId="0" fillId="0" borderId="0" xfId="0" applyFont="1" applyAlignment="1">
      <alignment horizontal="left" vertical="center" wrapText="1"/>
    </xf>
    <xf numFmtId="0" fontId="32" fillId="0" borderId="0" xfId="63" applyFont="1" applyFill="1" applyBorder="1" applyAlignment="1">
      <alignment wrapText="1"/>
    </xf>
    <xf numFmtId="0" fontId="32" fillId="0" borderId="1" xfId="63" applyFont="1" applyFill="1" applyBorder="1" applyAlignment="1">
      <alignment wrapText="1"/>
    </xf>
    <xf numFmtId="0" fontId="32" fillId="0" borderId="0" xfId="63" applyFont="1" applyFill="1" applyBorder="1" applyAlignment="1">
      <alignment horizontal="center" wrapText="1"/>
    </xf>
    <xf numFmtId="0" fontId="32" fillId="0" borderId="1" xfId="63" applyFont="1" applyFill="1" applyBorder="1" applyAlignment="1">
      <alignment horizontal="center" wrapText="1"/>
    </xf>
    <xf numFmtId="0" fontId="0" fillId="0" borderId="0" xfId="523" applyFont="1" applyFill="1" applyBorder="1" applyAlignment="1">
      <alignment horizontal="left"/>
    </xf>
    <xf numFmtId="0" fontId="27" fillId="0" borderId="0" xfId="34" applyFill="1" applyAlignment="1" applyProtection="1">
      <alignment horizontal="left"/>
    </xf>
    <xf numFmtId="0" fontId="25" fillId="0" borderId="0" xfId="63" applyFont="1" applyBorder="1" applyAlignment="1"/>
    <xf numFmtId="0" fontId="25" fillId="0" borderId="0" xfId="52" applyFont="1"/>
    <xf numFmtId="0" fontId="0" fillId="0" borderId="0" xfId="63" applyFont="1" applyBorder="1" applyAlignment="1">
      <alignment wrapText="1"/>
    </xf>
    <xf numFmtId="0" fontId="25" fillId="0" borderId="0" xfId="63" applyFont="1" applyBorder="1" applyAlignment="1">
      <alignment wrapText="1"/>
    </xf>
    <xf numFmtId="0" fontId="32" fillId="0" borderId="0" xfId="0" applyFont="1" applyFill="1" applyAlignment="1">
      <alignment horizontal="right" vertical="top" wrapText="1"/>
    </xf>
    <xf numFmtId="0" fontId="34" fillId="0" borderId="0" xfId="0" applyFont="1" applyFill="1"/>
    <xf numFmtId="0" fontId="34" fillId="0" borderId="0" xfId="0" applyFont="1" applyFill="1" applyAlignment="1"/>
    <xf numFmtId="0" fontId="20" fillId="0" borderId="0" xfId="0" applyFont="1" applyFill="1" applyAlignment="1">
      <alignment horizontal="left" wrapText="1"/>
    </xf>
    <xf numFmtId="0" fontId="0" fillId="0" borderId="0" xfId="62" applyFont="1" applyFill="1" applyAlignment="1">
      <alignment wrapText="1"/>
    </xf>
    <xf numFmtId="0" fontId="0" fillId="0" borderId="0" xfId="52" applyFont="1"/>
    <xf numFmtId="169" fontId="34" fillId="0" borderId="0" xfId="63" applyNumberFormat="1" applyFont="1" applyFill="1" applyBorder="1" applyAlignment="1">
      <alignment horizontal="center" vertical="center"/>
    </xf>
    <xf numFmtId="169" fontId="34" fillId="0" borderId="0" xfId="63" applyNumberFormat="1" applyFont="1" applyFill="1" applyBorder="1" applyAlignment="1">
      <alignment horizontal="center"/>
    </xf>
    <xf numFmtId="0" fontId="20" fillId="49" borderId="0" xfId="523" applyFont="1" applyFill="1" applyBorder="1" applyAlignment="1">
      <alignment horizontal="left" wrapText="1"/>
    </xf>
    <xf numFmtId="0" fontId="27" fillId="0" borderId="0" xfId="34" applyFill="1" applyAlignment="1" applyProtection="1"/>
    <xf numFmtId="0" fontId="0" fillId="0" borderId="0" xfId="523" applyFont="1" applyFill="1" applyBorder="1" applyAlignment="1">
      <alignment horizontal="left" wrapText="1"/>
    </xf>
    <xf numFmtId="0" fontId="32" fillId="0" borderId="30" xfId="0" applyFont="1" applyBorder="1" applyAlignment="1">
      <alignment horizontal="center" vertical="center"/>
    </xf>
    <xf numFmtId="0" fontId="32" fillId="0" borderId="7" xfId="0" applyFont="1" applyBorder="1" applyAlignment="1">
      <alignment horizontal="center" vertical="center"/>
    </xf>
    <xf numFmtId="0" fontId="32" fillId="0" borderId="31" xfId="0" applyFont="1" applyBorder="1" applyAlignment="1">
      <alignment horizontal="center" vertical="center"/>
    </xf>
    <xf numFmtId="166" fontId="32" fillId="49" borderId="1" xfId="523" applyNumberFormat="1" applyFont="1" applyFill="1" applyBorder="1" applyAlignment="1">
      <alignment horizontal="center" vertical="center" wrapText="1"/>
    </xf>
    <xf numFmtId="166" fontId="32" fillId="49" borderId="31" xfId="523" applyNumberFormat="1" applyFont="1" applyFill="1" applyBorder="1" applyAlignment="1">
      <alignment horizontal="center" vertical="center" wrapText="1"/>
    </xf>
    <xf numFmtId="166" fontId="32" fillId="49" borderId="32" xfId="523" applyNumberFormat="1" applyFont="1" applyFill="1" applyBorder="1" applyAlignment="1">
      <alignment horizontal="center" vertical="center"/>
    </xf>
    <xf numFmtId="166" fontId="32" fillId="49" borderId="1" xfId="523" applyNumberFormat="1" applyFont="1" applyFill="1" applyBorder="1" applyAlignment="1">
      <alignment horizontal="center" vertical="center"/>
    </xf>
    <xf numFmtId="166" fontId="32" fillId="49" borderId="31" xfId="523" applyNumberFormat="1" applyFont="1" applyFill="1" applyBorder="1" applyAlignment="1">
      <alignment horizontal="center" vertical="center"/>
    </xf>
    <xf numFmtId="166" fontId="32" fillId="49" borderId="32" xfId="523" applyNumberFormat="1" applyFont="1" applyFill="1" applyBorder="1" applyAlignment="1">
      <alignment horizontal="center" vertical="center" wrapText="1"/>
    </xf>
    <xf numFmtId="0" fontId="39" fillId="0" borderId="0" xfId="523" applyFont="1" applyFill="1" applyBorder="1" applyAlignment="1">
      <alignment horizontal="left"/>
    </xf>
    <xf numFmtId="0" fontId="25" fillId="0" borderId="0" xfId="523" applyFont="1" applyFill="1" applyBorder="1" applyAlignment="1">
      <alignment horizontal="left"/>
    </xf>
    <xf numFmtId="166" fontId="32" fillId="49" borderId="2" xfId="523" applyNumberFormat="1" applyFont="1" applyFill="1" applyBorder="1" applyAlignment="1">
      <alignment horizontal="center" vertical="center" wrapText="1"/>
    </xf>
    <xf numFmtId="166" fontId="32" fillId="49" borderId="30" xfId="523" applyNumberFormat="1" applyFont="1" applyFill="1" applyBorder="1" applyAlignment="1">
      <alignment horizontal="center" vertical="center" wrapText="1"/>
    </xf>
    <xf numFmtId="166" fontId="32" fillId="49" borderId="33" xfId="523" applyNumberFormat="1" applyFont="1" applyFill="1" applyBorder="1" applyAlignment="1">
      <alignment horizontal="center" vertical="center" wrapText="1"/>
    </xf>
    <xf numFmtId="0" fontId="46" fillId="49" borderId="0" xfId="34" applyFont="1" applyFill="1" applyBorder="1" applyAlignment="1" applyProtection="1">
      <alignment horizontal="left" wrapText="1"/>
    </xf>
    <xf numFmtId="0" fontId="20" fillId="0" borderId="1" xfId="0" applyFont="1" applyFill="1" applyBorder="1" applyAlignment="1">
      <alignment horizontal="center"/>
    </xf>
    <xf numFmtId="0" fontId="30" fillId="0" borderId="1" xfId="0" applyFont="1" applyFill="1" applyBorder="1" applyAlignment="1">
      <alignment horizontal="center"/>
    </xf>
    <xf numFmtId="0" fontId="20" fillId="0" borderId="0" xfId="0" applyFont="1" applyFill="1" applyAlignment="1">
      <alignment horizontal="left"/>
    </xf>
    <xf numFmtId="0" fontId="25" fillId="0" borderId="0" xfId="63" applyFont="1" applyFill="1" applyAlignment="1">
      <alignment horizontal="left" wrapText="1"/>
    </xf>
    <xf numFmtId="0" fontId="0" fillId="0" borderId="0" xfId="63" applyFont="1" applyFill="1" applyAlignment="1">
      <alignment horizontal="left"/>
    </xf>
    <xf numFmtId="0" fontId="25" fillId="0" borderId="0" xfId="63" applyFont="1" applyFill="1" applyAlignment="1">
      <alignment horizontal="left"/>
    </xf>
    <xf numFmtId="0" fontId="40" fillId="0" borderId="2" xfId="63" applyFont="1" applyFill="1" applyBorder="1" applyAlignment="1">
      <alignment horizontal="center" vertical="center" wrapText="1"/>
    </xf>
    <xf numFmtId="0" fontId="40" fillId="0" borderId="0" xfId="63" applyFont="1" applyFill="1" applyBorder="1" applyAlignment="1">
      <alignment horizontal="center" vertical="center" wrapText="1"/>
    </xf>
    <xf numFmtId="0" fontId="40" fillId="0" borderId="1" xfId="63" applyFont="1" applyFill="1" applyBorder="1" applyAlignment="1">
      <alignment horizontal="center" vertical="center" wrapText="1"/>
    </xf>
    <xf numFmtId="0" fontId="20" fillId="0" borderId="0" xfId="63" applyFont="1" applyFill="1" applyAlignment="1">
      <alignment horizontal="left" vertical="center"/>
    </xf>
    <xf numFmtId="0" fontId="32" fillId="0" borderId="0" xfId="47" applyFont="1" applyBorder="1" applyAlignment="1">
      <alignment horizontal="left" vertical="center"/>
    </xf>
    <xf numFmtId="0" fontId="131" fillId="0" borderId="0" xfId="47" applyFont="1"/>
    <xf numFmtId="0" fontId="32" fillId="0" borderId="2" xfId="62" applyFont="1" applyFill="1" applyBorder="1" applyAlignment="1">
      <alignment horizontal="center" vertical="center" wrapText="1"/>
    </xf>
    <xf numFmtId="0" fontId="32" fillId="0" borderId="0" xfId="62" applyFont="1" applyFill="1" applyBorder="1" applyAlignment="1">
      <alignment horizontal="center" vertical="center" wrapText="1"/>
    </xf>
    <xf numFmtId="0" fontId="32" fillId="0" borderId="1" xfId="62" applyFont="1" applyFill="1" applyBorder="1" applyAlignment="1">
      <alignment horizontal="center" vertical="center" wrapText="1"/>
    </xf>
    <xf numFmtId="1" fontId="32" fillId="0" borderId="1" xfId="62" applyNumberFormat="1" applyFont="1" applyFill="1" applyBorder="1" applyAlignment="1">
      <alignment horizontal="center" vertical="center" wrapText="1"/>
    </xf>
    <xf numFmtId="1" fontId="32" fillId="0" borderId="30" xfId="62" applyNumberFormat="1" applyFont="1" applyFill="1" applyBorder="1" applyAlignment="1">
      <alignment horizontal="center" vertical="center" wrapText="1"/>
    </xf>
    <xf numFmtId="1" fontId="32" fillId="0" borderId="7" xfId="62" applyNumberFormat="1" applyFont="1" applyFill="1" applyBorder="1" applyAlignment="1">
      <alignment horizontal="center" vertical="center" wrapText="1"/>
    </xf>
    <xf numFmtId="1" fontId="32" fillId="0" borderId="31" xfId="62" applyNumberFormat="1" applyFont="1" applyFill="1" applyBorder="1" applyAlignment="1">
      <alignment horizontal="center" vertical="center" wrapText="1"/>
    </xf>
    <xf numFmtId="0" fontId="25" fillId="0" borderId="0" xfId="54" applyFont="1" applyBorder="1" applyAlignment="1">
      <alignment wrapText="1"/>
    </xf>
    <xf numFmtId="0" fontId="0" fillId="0" borderId="0" xfId="63" applyFont="1" applyBorder="1" applyAlignment="1">
      <alignment horizontal="left" vertical="top" wrapText="1"/>
    </xf>
    <xf numFmtId="0" fontId="32" fillId="0" borderId="10" xfId="0" applyFont="1" applyFill="1" applyBorder="1" applyAlignment="1">
      <alignment horizontal="center" vertical="center"/>
    </xf>
    <xf numFmtId="0" fontId="32" fillId="0" borderId="0" xfId="0" applyFont="1" applyFill="1" applyBorder="1" applyAlignment="1">
      <alignment horizontal="center" vertical="center"/>
    </xf>
    <xf numFmtId="0" fontId="32" fillId="0" borderId="7" xfId="0" applyFont="1" applyFill="1" applyBorder="1" applyAlignment="1">
      <alignment horizontal="center" vertical="center"/>
    </xf>
    <xf numFmtId="0" fontId="0" fillId="0" borderId="0" xfId="62" applyFont="1" applyFill="1" applyAlignment="1">
      <alignment horizontal="left" wrapText="1"/>
    </xf>
    <xf numFmtId="0" fontId="40" fillId="0" borderId="2" xfId="63" applyFont="1" applyFill="1" applyBorder="1" applyAlignment="1">
      <alignment horizontal="center"/>
    </xf>
    <xf numFmtId="0" fontId="0" fillId="0" borderId="0" xfId="63" applyFont="1" applyFill="1" applyBorder="1" applyAlignment="1">
      <alignment wrapText="1"/>
    </xf>
    <xf numFmtId="0" fontId="25" fillId="0" borderId="0" xfId="63" applyFont="1" applyFill="1" applyBorder="1" applyAlignment="1"/>
    <xf numFmtId="0" fontId="0" fillId="0" borderId="0" xfId="62" applyFont="1" applyFill="1"/>
    <xf numFmtId="0" fontId="0" fillId="0" borderId="0" xfId="62" applyFont="1" applyFill="1" applyAlignment="1"/>
    <xf numFmtId="0" fontId="0" fillId="0" borderId="0" xfId="0" applyFont="1" applyFill="1" applyAlignment="1">
      <alignment horizontal="left" wrapText="1"/>
    </xf>
    <xf numFmtId="0" fontId="0" fillId="0" borderId="0" xfId="62" applyFont="1" applyFill="1" applyAlignment="1">
      <alignment vertical="top" wrapText="1"/>
    </xf>
    <xf numFmtId="169" fontId="34" fillId="0" borderId="0" xfId="63" applyNumberFormat="1" applyFont="1" applyFill="1" applyBorder="1" applyAlignment="1">
      <alignment horizontal="left" vertical="center"/>
    </xf>
    <xf numFmtId="169" fontId="34" fillId="0" borderId="0" xfId="63" applyNumberFormat="1" applyFont="1" applyFill="1" applyBorder="1" applyAlignment="1">
      <alignment horizontal="left"/>
    </xf>
    <xf numFmtId="0" fontId="0" fillId="0" borderId="0" xfId="63" applyFont="1" applyFill="1" applyAlignment="1">
      <alignment vertical="justify" wrapText="1"/>
    </xf>
    <xf numFmtId="0" fontId="39" fillId="0" borderId="0" xfId="62" applyFont="1" applyFill="1" applyAlignment="1">
      <alignment horizontal="left"/>
    </xf>
    <xf numFmtId="0" fontId="20" fillId="0" borderId="0" xfId="0" applyFont="1" applyFill="1"/>
    <xf numFmtId="0" fontId="20" fillId="0" borderId="0" xfId="63" applyFont="1" applyFill="1" applyAlignment="1"/>
    <xf numFmtId="0" fontId="0" fillId="0" borderId="0" xfId="63" applyFont="1" applyFill="1" applyAlignment="1">
      <alignment horizontal="left" vertical="justify" wrapText="1"/>
    </xf>
    <xf numFmtId="0" fontId="40" fillId="0" borderId="1" xfId="63" applyFont="1" applyBorder="1" applyAlignment="1">
      <alignment horizontal="center" vertical="center" wrapText="1"/>
    </xf>
    <xf numFmtId="0" fontId="25" fillId="0" borderId="0" xfId="63" applyFont="1" applyFill="1" applyBorder="1" applyAlignment="1">
      <alignment wrapText="1"/>
    </xf>
    <xf numFmtId="0" fontId="20" fillId="0" borderId="0" xfId="63" applyFont="1" applyFill="1" applyAlignment="1">
      <alignment vertical="top"/>
    </xf>
    <xf numFmtId="0" fontId="40" fillId="0" borderId="2" xfId="63" applyFont="1" applyFill="1" applyBorder="1" applyAlignment="1">
      <alignment horizontal="center" vertical="center"/>
    </xf>
    <xf numFmtId="0" fontId="40" fillId="0" borderId="1" xfId="63" applyFont="1" applyFill="1" applyBorder="1" applyAlignment="1">
      <alignment horizontal="center" vertical="center"/>
    </xf>
    <xf numFmtId="0" fontId="0" fillId="0" borderId="0" xfId="56" applyFont="1" applyFill="1" applyAlignment="1">
      <alignment horizontal="left"/>
    </xf>
    <xf numFmtId="169" fontId="32" fillId="0" borderId="0" xfId="63" quotePrefix="1" applyNumberFormat="1" applyFont="1" applyFill="1" applyBorder="1" applyAlignment="1">
      <alignment horizontal="right" wrapText="1"/>
    </xf>
    <xf numFmtId="0" fontId="0" fillId="0" borderId="0" xfId="56" applyFont="1" applyAlignment="1">
      <alignment horizontal="left"/>
    </xf>
    <xf numFmtId="0" fontId="25" fillId="0" borderId="0" xfId="56" applyFont="1" applyAlignment="1">
      <alignment horizontal="left"/>
    </xf>
    <xf numFmtId="0" fontId="0" fillId="0" borderId="0" xfId="63" applyFont="1" applyBorder="1" applyAlignment="1"/>
    <xf numFmtId="0" fontId="39" fillId="0" borderId="0" xfId="53" applyFont="1"/>
    <xf numFmtId="0" fontId="32" fillId="0" borderId="1" xfId="0" applyFont="1" applyBorder="1" applyAlignment="1">
      <alignment horizontal="center" vertical="center"/>
    </xf>
    <xf numFmtId="0" fontId="32" fillId="0" borderId="33" xfId="56" applyFont="1" applyBorder="1" applyAlignment="1">
      <alignment horizontal="center" vertical="center" wrapText="1"/>
    </xf>
    <xf numFmtId="0" fontId="32" fillId="0" borderId="10" xfId="56" applyFont="1" applyBorder="1" applyAlignment="1">
      <alignment horizontal="center" vertical="center" wrapText="1"/>
    </xf>
    <xf numFmtId="0" fontId="32" fillId="0" borderId="32" xfId="56" applyFont="1" applyBorder="1" applyAlignment="1">
      <alignment horizontal="center" vertical="center" wrapText="1"/>
    </xf>
    <xf numFmtId="0" fontId="32" fillId="0" borderId="2" xfId="56" applyFont="1" applyBorder="1" applyAlignment="1">
      <alignment horizontal="center" vertical="center" wrapText="1"/>
    </xf>
    <xf numFmtId="0" fontId="32" fillId="0" borderId="0" xfId="56" applyFont="1" applyBorder="1" applyAlignment="1">
      <alignment horizontal="center" vertical="center" wrapText="1"/>
    </xf>
    <xf numFmtId="0" fontId="32" fillId="0" borderId="1" xfId="56" applyFont="1" applyBorder="1" applyAlignment="1">
      <alignment horizontal="center" vertical="center" wrapText="1"/>
    </xf>
    <xf numFmtId="0" fontId="20" fillId="0" borderId="0" xfId="63" applyFont="1" applyAlignment="1">
      <alignment horizontal="left" vertical="center"/>
    </xf>
    <xf numFmtId="0" fontId="32" fillId="0" borderId="33" xfId="56" applyFont="1" applyBorder="1" applyAlignment="1">
      <alignment horizontal="center" vertical="center"/>
    </xf>
    <xf numFmtId="0" fontId="32" fillId="0" borderId="2" xfId="56" applyFont="1" applyBorder="1" applyAlignment="1">
      <alignment horizontal="center" vertical="center"/>
    </xf>
    <xf numFmtId="0" fontId="32" fillId="0" borderId="32" xfId="56" applyFont="1" applyBorder="1" applyAlignment="1">
      <alignment horizontal="center" vertical="center"/>
    </xf>
    <xf numFmtId="0" fontId="32" fillId="0" borderId="1" xfId="56" applyFont="1" applyBorder="1" applyAlignment="1">
      <alignment horizontal="center" vertical="center"/>
    </xf>
    <xf numFmtId="0" fontId="28" fillId="0" borderId="2" xfId="0" applyFont="1" applyBorder="1"/>
    <xf numFmtId="0" fontId="28" fillId="0" borderId="0" xfId="0" applyFont="1" applyBorder="1"/>
    <xf numFmtId="0" fontId="0" fillId="0" borderId="0" xfId="63" applyFont="1" applyAlignment="1">
      <alignment horizontal="left" vertical="center" wrapText="1"/>
    </xf>
    <xf numFmtId="0" fontId="0" fillId="0" borderId="0" xfId="63" applyFont="1" applyBorder="1" applyAlignment="1">
      <alignment horizontal="left" wrapText="1"/>
    </xf>
    <xf numFmtId="0" fontId="0" fillId="0" borderId="0" xfId="63" applyFont="1" applyBorder="1" applyAlignment="1">
      <alignment horizontal="left"/>
    </xf>
    <xf numFmtId="1" fontId="32" fillId="0" borderId="5" xfId="63" applyNumberFormat="1" applyFont="1" applyFill="1" applyBorder="1" applyAlignment="1">
      <alignment horizontal="center" vertical="center"/>
    </xf>
    <xf numFmtId="1" fontId="32" fillId="0" borderId="0" xfId="63" applyNumberFormat="1" applyFont="1" applyFill="1" applyBorder="1" applyAlignment="1">
      <alignment horizontal="center" vertical="center"/>
    </xf>
    <xf numFmtId="1" fontId="32" fillId="0" borderId="1" xfId="63" applyNumberFormat="1" applyFont="1" applyFill="1" applyBorder="1" applyAlignment="1">
      <alignment horizontal="center" vertical="center"/>
    </xf>
    <xf numFmtId="1" fontId="32" fillId="0" borderId="5" xfId="63" quotePrefix="1" applyNumberFormat="1" applyFont="1" applyBorder="1" applyAlignment="1">
      <alignment horizontal="center" vertical="center"/>
    </xf>
    <xf numFmtId="1" fontId="32" fillId="0" borderId="0" xfId="63" quotePrefix="1" applyNumberFormat="1" applyFont="1" applyBorder="1" applyAlignment="1">
      <alignment horizontal="center" vertical="center"/>
    </xf>
    <xf numFmtId="1" fontId="32" fillId="0" borderId="1" xfId="63" quotePrefix="1" applyNumberFormat="1" applyFont="1" applyBorder="1" applyAlignment="1">
      <alignment horizontal="center" vertical="center"/>
    </xf>
    <xf numFmtId="0" fontId="32" fillId="0" borderId="5" xfId="47" applyFont="1" applyBorder="1" applyAlignment="1">
      <alignment horizontal="left" vertical="center"/>
    </xf>
    <xf numFmtId="0" fontId="32" fillId="0" borderId="1" xfId="47" applyFont="1" applyBorder="1" applyAlignment="1">
      <alignment horizontal="left" vertical="center"/>
    </xf>
    <xf numFmtId="0" fontId="20" fillId="0" borderId="0" xfId="63" applyFont="1" applyAlignment="1">
      <alignment horizontal="left" wrapText="1"/>
    </xf>
    <xf numFmtId="0" fontId="0" fillId="0" borderId="0" xfId="0" applyFont="1" applyFill="1" applyBorder="1" applyAlignment="1">
      <alignment horizontal="left"/>
    </xf>
    <xf numFmtId="0" fontId="25" fillId="0" borderId="0" xfId="0" applyFont="1" applyFill="1" applyBorder="1" applyAlignment="1">
      <alignment horizontal="left"/>
    </xf>
    <xf numFmtId="0" fontId="39" fillId="0" borderId="0" xfId="0" applyFont="1" applyFill="1" applyBorder="1" applyAlignment="1">
      <alignment horizontal="left"/>
    </xf>
    <xf numFmtId="0" fontId="25" fillId="0" borderId="0" xfId="63" applyFont="1" applyBorder="1" applyAlignment="1">
      <alignment horizontal="left"/>
    </xf>
    <xf numFmtId="0" fontId="46" fillId="0" borderId="0" xfId="34" applyFont="1" applyAlignment="1" applyProtection="1">
      <alignment horizontal="left" wrapText="1"/>
    </xf>
    <xf numFmtId="0" fontId="20" fillId="0" borderId="0" xfId="63" applyFont="1" applyAlignment="1">
      <alignment horizontal="left" vertical="top" wrapText="1"/>
    </xf>
    <xf numFmtId="0" fontId="23" fillId="0" borderId="0" xfId="62" applyFont="1" applyAlignment="1">
      <alignment horizontal="left"/>
    </xf>
    <xf numFmtId="0" fontId="31" fillId="0" borderId="0" xfId="62" applyFont="1" applyAlignment="1">
      <alignment horizontal="left"/>
    </xf>
    <xf numFmtId="0" fontId="31" fillId="0" borderId="0" xfId="62" applyFont="1" applyAlignment="1">
      <alignment horizontal="center"/>
    </xf>
    <xf numFmtId="0" fontId="31" fillId="0" borderId="0" xfId="47" applyFont="1" applyAlignment="1">
      <alignment horizontal="left"/>
    </xf>
    <xf numFmtId="0" fontId="23" fillId="0" borderId="0" xfId="62" applyFont="1" applyAlignment="1">
      <alignment wrapText="1"/>
    </xf>
    <xf numFmtId="0" fontId="31" fillId="0" borderId="0" xfId="62" applyFont="1" applyAlignment="1">
      <alignment wrapText="1"/>
    </xf>
    <xf numFmtId="0" fontId="32" fillId="0" borderId="0" xfId="47" applyFont="1" applyAlignment="1">
      <alignment horizontal="left"/>
    </xf>
    <xf numFmtId="0" fontId="32" fillId="0" borderId="0" xfId="47" applyFont="1" applyAlignment="1">
      <alignment wrapText="1"/>
    </xf>
    <xf numFmtId="0" fontId="31" fillId="0" borderId="0" xfId="47" applyFont="1" applyAlignment="1">
      <alignment wrapText="1"/>
    </xf>
    <xf numFmtId="0" fontId="23" fillId="0" borderId="0" xfId="47" applyFont="1" applyAlignment="1">
      <alignment wrapText="1"/>
    </xf>
    <xf numFmtId="0" fontId="31" fillId="0" borderId="0" xfId="47" applyFont="1" applyAlignment="1">
      <alignment horizontal="left" wrapText="1"/>
    </xf>
    <xf numFmtId="0" fontId="32" fillId="0" borderId="0" xfId="62" applyFont="1" applyAlignment="1">
      <alignment wrapText="1"/>
    </xf>
    <xf numFmtId="0" fontId="25" fillId="0" borderId="0" xfId="0" applyFont="1" applyFill="1" applyBorder="1" applyAlignment="1"/>
    <xf numFmtId="0" fontId="79" fillId="0" borderId="0" xfId="0" applyFont="1" applyAlignment="1">
      <alignment horizontal="left" vertical="top"/>
    </xf>
    <xf numFmtId="0" fontId="6" fillId="0" borderId="0" xfId="0" applyFont="1" applyAlignment="1">
      <alignment vertical="top"/>
    </xf>
    <xf numFmtId="0" fontId="57" fillId="0" borderId="0" xfId="0" applyFont="1" applyAlignment="1">
      <alignment vertical="top"/>
    </xf>
    <xf numFmtId="0" fontId="6" fillId="0" borderId="0" xfId="0" applyFont="1" applyFill="1" applyAlignment="1">
      <alignment vertical="top"/>
    </xf>
    <xf numFmtId="0" fontId="57" fillId="0" borderId="0" xfId="0" applyFont="1" applyFill="1" applyAlignment="1">
      <alignment vertical="top"/>
    </xf>
    <xf numFmtId="0" fontId="72" fillId="0" borderId="5" xfId="0" applyFont="1" applyBorder="1" applyAlignment="1">
      <alignment horizontal="center" vertical="top" wrapText="1"/>
    </xf>
    <xf numFmtId="0" fontId="72" fillId="0" borderId="1" xfId="0" applyFont="1" applyBorder="1" applyAlignment="1">
      <alignment horizontal="center" vertical="top"/>
    </xf>
    <xf numFmtId="0" fontId="72" fillId="0" borderId="5" xfId="0" applyFont="1" applyBorder="1" applyAlignment="1">
      <alignment horizontal="center" vertical="center" wrapText="1"/>
    </xf>
    <xf numFmtId="0" fontId="72" fillId="0" borderId="1" xfId="0" applyFont="1" applyBorder="1" applyAlignment="1">
      <alignment horizontal="center" vertical="center" wrapText="1"/>
    </xf>
    <xf numFmtId="0" fontId="72" fillId="0" borderId="1" xfId="0" applyFont="1" applyBorder="1" applyAlignment="1">
      <alignment horizontal="center" vertical="top" wrapText="1"/>
    </xf>
    <xf numFmtId="0" fontId="0" fillId="0" borderId="0" xfId="63" applyFont="1" applyBorder="1" applyAlignment="1">
      <alignment horizontal="left" vertical="center" wrapText="1"/>
    </xf>
    <xf numFmtId="0" fontId="0" fillId="0" borderId="0" xfId="63" applyFont="1" applyBorder="1" applyAlignment="1">
      <alignment horizontal="left" vertical="center"/>
    </xf>
    <xf numFmtId="0" fontId="72" fillId="0" borderId="0" xfId="0" applyFont="1" applyAlignment="1">
      <alignment horizontal="center" vertical="center"/>
    </xf>
    <xf numFmtId="0" fontId="72" fillId="0" borderId="1" xfId="0" applyFont="1" applyBorder="1" applyAlignment="1">
      <alignment horizontal="center" vertical="center"/>
    </xf>
    <xf numFmtId="0" fontId="0" fillId="0" borderId="0" xfId="63" applyFont="1" applyBorder="1" applyAlignment="1">
      <alignment vertical="center"/>
    </xf>
    <xf numFmtId="0" fontId="72" fillId="0" borderId="5" xfId="0" applyFont="1" applyBorder="1" applyAlignment="1">
      <alignment horizontal="center" vertical="center"/>
    </xf>
    <xf numFmtId="0" fontId="72" fillId="0" borderId="5" xfId="0" applyFont="1" applyBorder="1" applyAlignment="1">
      <alignment horizontal="right" vertical="top" wrapText="1"/>
    </xf>
    <xf numFmtId="0" fontId="72" fillId="0" borderId="0" xfId="0" applyFont="1" applyAlignment="1">
      <alignment horizontal="right" vertical="top" wrapText="1"/>
    </xf>
    <xf numFmtId="0" fontId="72" fillId="0" borderId="2" xfId="0" applyFont="1" applyBorder="1" applyAlignment="1">
      <alignment vertical="center"/>
    </xf>
    <xf numFmtId="0" fontId="72" fillId="0" borderId="0" xfId="0" applyFont="1" applyBorder="1" applyAlignment="1">
      <alignment vertical="center"/>
    </xf>
    <xf numFmtId="0" fontId="72" fillId="0" borderId="2" xfId="0" applyFont="1" applyBorder="1" applyAlignment="1">
      <alignment horizontal="center" vertical="center"/>
    </xf>
    <xf numFmtId="0" fontId="72" fillId="0" borderId="4" xfId="0" applyFont="1" applyBorder="1" applyAlignment="1">
      <alignment horizontal="center" vertical="center"/>
    </xf>
    <xf numFmtId="0" fontId="57" fillId="0" borderId="0" xfId="0" applyFont="1" applyFill="1" applyAlignment="1">
      <alignment horizontal="left" vertical="top" wrapText="1"/>
    </xf>
    <xf numFmtId="0" fontId="6" fillId="0" borderId="0" xfId="0" applyFont="1" applyFill="1" applyAlignment="1">
      <alignment horizontal="left" vertical="top" wrapText="1"/>
    </xf>
    <xf numFmtId="0" fontId="46" fillId="0" borderId="0" xfId="34" applyFont="1" applyAlignment="1" applyProtection="1">
      <alignment horizontal="right" wrapText="1"/>
    </xf>
    <xf numFmtId="0" fontId="31" fillId="0" borderId="0" xfId="62" applyFont="1" applyFill="1"/>
    <xf numFmtId="0" fontId="32" fillId="0" borderId="0" xfId="62" applyFont="1" applyFill="1"/>
    <xf numFmtId="0" fontId="45" fillId="0" borderId="0" xfId="62" applyFont="1" applyFill="1"/>
    <xf numFmtId="0" fontId="32" fillId="0" borderId="0" xfId="47" applyFont="1" applyBorder="1" applyAlignment="1">
      <alignment horizontal="left" vertical="top"/>
    </xf>
    <xf numFmtId="0" fontId="23" fillId="0" borderId="0" xfId="62" applyFont="1" applyFill="1"/>
    <xf numFmtId="0" fontId="23" fillId="0" borderId="0" xfId="62" applyFont="1" applyFill="1" applyAlignment="1"/>
    <xf numFmtId="0" fontId="107" fillId="0" borderId="0" xfId="0" applyFont="1" applyFill="1" applyBorder="1" applyAlignment="1">
      <alignment horizontal="left" vertical="top"/>
    </xf>
    <xf numFmtId="0" fontId="77" fillId="0" borderId="0" xfId="0" applyFont="1" applyFill="1" applyBorder="1" applyAlignment="1"/>
    <xf numFmtId="0" fontId="72" fillId="0" borderId="0" xfId="0" applyFont="1" applyFill="1" applyAlignment="1">
      <alignment vertical="top"/>
    </xf>
    <xf numFmtId="0" fontId="76" fillId="0" borderId="0" xfId="0" applyFont="1" applyFill="1" applyBorder="1" applyAlignment="1"/>
    <xf numFmtId="0" fontId="32" fillId="0" borderId="0" xfId="63" applyFont="1" applyFill="1" applyAlignment="1">
      <alignment horizontal="left" wrapText="1"/>
    </xf>
    <xf numFmtId="0" fontId="78" fillId="0" borderId="0" xfId="0" applyFont="1" applyFill="1" applyBorder="1" applyAlignment="1">
      <alignment horizontal="center" vertical="center"/>
    </xf>
    <xf numFmtId="0" fontId="78" fillId="0" borderId="0" xfId="0" applyFont="1" applyFill="1" applyBorder="1" applyAlignment="1">
      <alignment horizontal="left" vertical="top" wrapText="1"/>
    </xf>
    <xf numFmtId="0" fontId="78" fillId="0" borderId="1" xfId="0" applyFont="1" applyFill="1" applyBorder="1" applyAlignment="1">
      <alignment horizontal="left" vertical="top" wrapText="1"/>
    </xf>
    <xf numFmtId="0" fontId="77" fillId="0" borderId="0" xfId="0" applyFont="1" applyFill="1" applyBorder="1" applyAlignment="1">
      <alignment horizontal="left" vertical="top"/>
    </xf>
    <xf numFmtId="0" fontId="20" fillId="0" borderId="0" xfId="63" applyFont="1" applyFill="1" applyAlignment="1">
      <alignment horizontal="left" vertical="top" wrapText="1"/>
    </xf>
    <xf numFmtId="0" fontId="46" fillId="0" borderId="0" xfId="34" applyFont="1" applyAlignment="1" applyProtection="1">
      <alignment horizontal="center"/>
    </xf>
    <xf numFmtId="1" fontId="32" fillId="0" borderId="5" xfId="63" quotePrefix="1" applyNumberFormat="1" applyFont="1" applyBorder="1" applyAlignment="1">
      <alignment horizontal="right" vertical="center"/>
    </xf>
    <xf numFmtId="1" fontId="32" fillId="0" borderId="0" xfId="63" quotePrefix="1" applyNumberFormat="1" applyFont="1" applyBorder="1" applyAlignment="1">
      <alignment horizontal="right" vertical="center"/>
    </xf>
    <xf numFmtId="1" fontId="32" fillId="0" borderId="1" xfId="63" quotePrefix="1" applyNumberFormat="1" applyFont="1" applyBorder="1" applyAlignment="1">
      <alignment horizontal="right" vertical="center"/>
    </xf>
    <xf numFmtId="0" fontId="32" fillId="0" borderId="0" xfId="47" quotePrefix="1" applyFont="1" applyAlignment="1">
      <alignment horizontal="left"/>
    </xf>
    <xf numFmtId="0" fontId="23" fillId="0" borderId="0" xfId="58" applyFont="1" applyAlignment="1">
      <alignment wrapText="1"/>
    </xf>
    <xf numFmtId="0" fontId="46" fillId="0" borderId="0" xfId="34" applyFont="1" applyAlignment="1" applyProtection="1">
      <alignment horizontal="center" wrapText="1"/>
    </xf>
    <xf numFmtId="0" fontId="104" fillId="0" borderId="0" xfId="238" applyFont="1"/>
    <xf numFmtId="0" fontId="105" fillId="0" borderId="0" xfId="238" applyFont="1" applyFill="1" applyAlignment="1">
      <alignment horizontal="left"/>
    </xf>
    <xf numFmtId="0" fontId="0" fillId="0" borderId="0" xfId="238" applyFont="1" applyFill="1" applyAlignment="1">
      <alignment horizontal="left"/>
    </xf>
    <xf numFmtId="0" fontId="25" fillId="0" borderId="0" xfId="238" applyFont="1" applyFill="1" applyAlignment="1">
      <alignment horizontal="left"/>
    </xf>
    <xf numFmtId="0" fontId="105" fillId="0" borderId="0" xfId="238" applyFont="1" applyFill="1" applyAlignment="1">
      <alignment horizontal="left" vertical="top"/>
    </xf>
    <xf numFmtId="0" fontId="108" fillId="0" borderId="0" xfId="238" applyFont="1" applyFill="1" applyAlignment="1">
      <alignment horizontal="left" wrapText="1"/>
    </xf>
    <xf numFmtId="0" fontId="72" fillId="0" borderId="5" xfId="238" quotePrefix="1" applyFont="1" applyFill="1" applyBorder="1" applyAlignment="1">
      <alignment horizontal="center" vertical="center"/>
    </xf>
    <xf numFmtId="0" fontId="72" fillId="0" borderId="1" xfId="238" quotePrefix="1" applyFont="1" applyFill="1" applyBorder="1" applyAlignment="1">
      <alignment horizontal="center" vertical="center"/>
    </xf>
    <xf numFmtId="0" fontId="0" fillId="0" borderId="0" xfId="0" applyFill="1" applyAlignment="1">
      <alignment horizontal="left" wrapText="1"/>
    </xf>
    <xf numFmtId="0" fontId="72" fillId="0" borderId="5" xfId="238" applyFont="1" applyFill="1" applyBorder="1" applyAlignment="1">
      <alignment horizontal="center" wrapText="1"/>
    </xf>
    <xf numFmtId="0" fontId="72" fillId="0" borderId="0" xfId="238" applyFont="1" applyFill="1" applyAlignment="1">
      <alignment horizontal="center" wrapText="1"/>
    </xf>
    <xf numFmtId="0" fontId="72" fillId="0" borderId="4" xfId="238" applyFont="1" applyFill="1" applyBorder="1" applyAlignment="1">
      <alignment horizontal="center" wrapText="1"/>
    </xf>
    <xf numFmtId="0" fontId="105" fillId="0" borderId="0" xfId="238" applyFont="1" applyFill="1" applyAlignment="1">
      <alignment horizontal="left" wrapText="1"/>
    </xf>
    <xf numFmtId="0" fontId="105" fillId="0" borderId="0" xfId="238" applyFont="1"/>
    <xf numFmtId="0" fontId="110" fillId="0" borderId="0" xfId="238" applyFont="1" applyFill="1" applyAlignment="1">
      <alignment horizontal="left" vertical="top"/>
    </xf>
    <xf numFmtId="0" fontId="110" fillId="0" borderId="0" xfId="238" applyFont="1" applyFill="1" applyAlignment="1">
      <alignment horizontal="left" vertical="top" wrapText="1"/>
    </xf>
    <xf numFmtId="0" fontId="32" fillId="49" borderId="0" xfId="63" applyFont="1" applyFill="1" applyBorder="1" applyAlignment="1">
      <alignment vertical="center" wrapText="1"/>
    </xf>
    <xf numFmtId="0" fontId="32" fillId="49" borderId="1" xfId="63" applyFont="1" applyFill="1" applyBorder="1" applyAlignment="1">
      <alignment vertical="center" wrapText="1"/>
    </xf>
    <xf numFmtId="0" fontId="32" fillId="49" borderId="0" xfId="63" applyFont="1" applyFill="1" applyBorder="1" applyAlignment="1">
      <alignment vertical="top" wrapText="1"/>
    </xf>
    <xf numFmtId="0" fontId="32" fillId="49" borderId="1" xfId="63" applyFont="1" applyFill="1" applyBorder="1" applyAlignment="1">
      <alignment vertical="top" wrapText="1"/>
    </xf>
    <xf numFmtId="1" fontId="32" fillId="49" borderId="0" xfId="62" applyNumberFormat="1" applyFont="1" applyFill="1" applyBorder="1" applyAlignment="1">
      <alignment vertical="center" wrapText="1"/>
    </xf>
    <xf numFmtId="1" fontId="32" fillId="49" borderId="1" xfId="62" applyNumberFormat="1" applyFont="1" applyFill="1" applyBorder="1" applyAlignment="1">
      <alignment vertical="center" wrapText="1"/>
    </xf>
    <xf numFmtId="0" fontId="20" fillId="49" borderId="0" xfId="62" applyFont="1" applyFill="1"/>
    <xf numFmtId="0" fontId="46" fillId="49" borderId="0" xfId="34" applyFont="1" applyFill="1" applyAlignment="1" applyProtection="1"/>
    <xf numFmtId="0" fontId="78" fillId="0" borderId="0" xfId="0" applyFont="1" applyFill="1" applyBorder="1" applyAlignment="1">
      <alignment horizontal="center" vertical="top"/>
    </xf>
    <xf numFmtId="0" fontId="78" fillId="0" borderId="0" xfId="0" applyFont="1" applyFill="1" applyBorder="1" applyAlignment="1">
      <alignment vertical="top"/>
    </xf>
    <xf numFmtId="0" fontId="46" fillId="0" borderId="0" xfId="34" applyFont="1" applyFill="1" applyAlignment="1" applyProtection="1">
      <alignment horizontal="center" wrapText="1"/>
    </xf>
    <xf numFmtId="0" fontId="145" fillId="0" borderId="0" xfId="0" applyFont="1" applyFill="1" applyBorder="1" applyAlignment="1"/>
    <xf numFmtId="0" fontId="145" fillId="0" borderId="0" xfId="0" applyFont="1" applyFill="1" applyBorder="1" applyAlignment="1">
      <alignment horizontal="left"/>
    </xf>
    <xf numFmtId="0" fontId="107" fillId="0" borderId="0" xfId="0" applyFont="1" applyFill="1" applyBorder="1" applyAlignment="1">
      <alignment horizontal="left" wrapText="1"/>
    </xf>
    <xf numFmtId="0" fontId="75" fillId="0" borderId="0" xfId="0" applyFont="1" applyFill="1" applyBorder="1" applyAlignment="1">
      <alignment horizontal="left" vertical="top" wrapText="1"/>
    </xf>
    <xf numFmtId="0" fontId="78" fillId="0" borderId="0" xfId="0" applyFont="1" applyFill="1" applyBorder="1" applyAlignment="1"/>
    <xf numFmtId="0" fontId="78" fillId="0" borderId="0" xfId="0" quotePrefix="1" applyFont="1" applyFill="1" applyBorder="1" applyAlignment="1">
      <alignment horizontal="center" vertical="top"/>
    </xf>
    <xf numFmtId="0" fontId="78" fillId="49" borderId="0" xfId="0" applyFont="1" applyFill="1" applyBorder="1" applyAlignment="1">
      <alignment horizontal="center" vertical="top"/>
    </xf>
    <xf numFmtId="0" fontId="145" fillId="49" borderId="0" xfId="0" applyFont="1" applyFill="1" applyBorder="1" applyAlignment="1"/>
    <xf numFmtId="0" fontId="145" fillId="49" borderId="0" xfId="0" applyFont="1" applyFill="1" applyBorder="1" applyAlignment="1">
      <alignment horizontal="left" vertical="top"/>
    </xf>
    <xf numFmtId="0" fontId="75" fillId="49" borderId="0" xfId="0" applyFont="1" applyFill="1" applyBorder="1" applyAlignment="1">
      <alignment horizontal="left" vertical="top" wrapText="1"/>
    </xf>
    <xf numFmtId="0" fontId="78" fillId="49" borderId="0" xfId="0" applyFont="1" applyFill="1" applyBorder="1" applyAlignment="1"/>
    <xf numFmtId="0" fontId="78" fillId="49" borderId="0" xfId="0" applyFont="1" applyFill="1" applyBorder="1" applyAlignment="1">
      <alignment vertical="top"/>
    </xf>
    <xf numFmtId="0" fontId="78" fillId="49" borderId="0" xfId="0" quotePrefix="1" applyFont="1" applyFill="1" applyBorder="1" applyAlignment="1">
      <alignment horizontal="center" vertical="top"/>
    </xf>
    <xf numFmtId="0" fontId="107" fillId="49" borderId="0" xfId="0" applyFont="1" applyFill="1" applyBorder="1" applyAlignment="1">
      <alignment horizontal="left" wrapText="1"/>
    </xf>
  </cellXfs>
  <cellStyles count="543">
    <cellStyle name="%" xfId="531"/>
    <cellStyle name="20% - Accent1" xfId="1" builtinId="30" customBuiltin="1"/>
    <cellStyle name="20% - Accent1 10" xfId="226"/>
    <cellStyle name="20% - Accent1 10 2" xfId="467"/>
    <cellStyle name="20% - Accent1 11" xfId="241"/>
    <cellStyle name="20% - Accent1 11 2" xfId="480"/>
    <cellStyle name="20% - Accent1 12" xfId="256"/>
    <cellStyle name="20% - Accent1 12 2" xfId="495"/>
    <cellStyle name="20% - Accent1 13" xfId="288"/>
    <cellStyle name="20% - Accent1 13 2" xfId="510"/>
    <cellStyle name="20% - Accent1 14" xfId="320"/>
    <cellStyle name="20% - Accent1 2" xfId="75"/>
    <cellStyle name="20% - Accent1 2 2" xfId="366"/>
    <cellStyle name="20% - Accent1 3" xfId="91"/>
    <cellStyle name="20% - Accent1 3 2" xfId="380"/>
    <cellStyle name="20% - Accent1 4" xfId="106"/>
    <cellStyle name="20% - Accent1 4 2" xfId="394"/>
    <cellStyle name="20% - Accent1 5" xfId="120"/>
    <cellStyle name="20% - Accent1 5 2" xfId="408"/>
    <cellStyle name="20% - Accent1 6" xfId="133"/>
    <cellStyle name="20% - Accent1 7" xfId="183"/>
    <cellStyle name="20% - Accent1 7 2" xfId="424"/>
    <cellStyle name="20% - Accent1 8" xfId="198"/>
    <cellStyle name="20% - Accent1 8 2" xfId="439"/>
    <cellStyle name="20% - Accent1 9" xfId="212"/>
    <cellStyle name="20% - Accent1 9 2" xfId="453"/>
    <cellStyle name="20% - Accent2" xfId="2" builtinId="34" customBuiltin="1"/>
    <cellStyle name="20% - Accent2 10" xfId="228"/>
    <cellStyle name="20% - Accent2 10 2" xfId="469"/>
    <cellStyle name="20% - Accent2 11" xfId="243"/>
    <cellStyle name="20% - Accent2 11 2" xfId="482"/>
    <cellStyle name="20% - Accent2 12" xfId="258"/>
    <cellStyle name="20% - Accent2 12 2" xfId="497"/>
    <cellStyle name="20% - Accent2 13" xfId="292"/>
    <cellStyle name="20% - Accent2 13 2" xfId="512"/>
    <cellStyle name="20% - Accent2 14" xfId="321"/>
    <cellStyle name="20% - Accent2 2" xfId="77"/>
    <cellStyle name="20% - Accent2 2 2" xfId="368"/>
    <cellStyle name="20% - Accent2 3" xfId="93"/>
    <cellStyle name="20% - Accent2 3 2" xfId="382"/>
    <cellStyle name="20% - Accent2 4" xfId="108"/>
    <cellStyle name="20% - Accent2 4 2" xfId="396"/>
    <cellStyle name="20% - Accent2 5" xfId="122"/>
    <cellStyle name="20% - Accent2 5 2" xfId="410"/>
    <cellStyle name="20% - Accent2 6" xfId="134"/>
    <cellStyle name="20% - Accent2 7" xfId="185"/>
    <cellStyle name="20% - Accent2 7 2" xfId="426"/>
    <cellStyle name="20% - Accent2 8" xfId="200"/>
    <cellStyle name="20% - Accent2 8 2" xfId="441"/>
    <cellStyle name="20% - Accent2 9" xfId="214"/>
    <cellStyle name="20% - Accent2 9 2" xfId="455"/>
    <cellStyle name="20% - Accent3" xfId="3" builtinId="38" customBuiltin="1"/>
    <cellStyle name="20% - Accent3 10" xfId="230"/>
    <cellStyle name="20% - Accent3 10 2" xfId="471"/>
    <cellStyle name="20% - Accent3 11" xfId="245"/>
    <cellStyle name="20% - Accent3 11 2" xfId="484"/>
    <cellStyle name="20% - Accent3 12" xfId="260"/>
    <cellStyle name="20% - Accent3 12 2" xfId="499"/>
    <cellStyle name="20% - Accent3 13" xfId="296"/>
    <cellStyle name="20% - Accent3 13 2" xfId="514"/>
    <cellStyle name="20% - Accent3 14" xfId="322"/>
    <cellStyle name="20% - Accent3 2" xfId="79"/>
    <cellStyle name="20% - Accent3 2 2" xfId="370"/>
    <cellStyle name="20% - Accent3 3" xfId="95"/>
    <cellStyle name="20% - Accent3 3 2" xfId="384"/>
    <cellStyle name="20% - Accent3 4" xfId="110"/>
    <cellStyle name="20% - Accent3 4 2" xfId="398"/>
    <cellStyle name="20% - Accent3 5" xfId="124"/>
    <cellStyle name="20% - Accent3 5 2" xfId="412"/>
    <cellStyle name="20% - Accent3 6" xfId="135"/>
    <cellStyle name="20% - Accent3 7" xfId="187"/>
    <cellStyle name="20% - Accent3 7 2" xfId="428"/>
    <cellStyle name="20% - Accent3 8" xfId="202"/>
    <cellStyle name="20% - Accent3 8 2" xfId="443"/>
    <cellStyle name="20% - Accent3 9" xfId="216"/>
    <cellStyle name="20% - Accent3 9 2" xfId="457"/>
    <cellStyle name="20% - Accent4" xfId="4" builtinId="42" customBuiltin="1"/>
    <cellStyle name="20% - Accent4 10" xfId="232"/>
    <cellStyle name="20% - Accent4 10 2" xfId="473"/>
    <cellStyle name="20% - Accent4 11" xfId="247"/>
    <cellStyle name="20% - Accent4 11 2" xfId="486"/>
    <cellStyle name="20% - Accent4 12" xfId="262"/>
    <cellStyle name="20% - Accent4 12 2" xfId="501"/>
    <cellStyle name="20% - Accent4 13" xfId="300"/>
    <cellStyle name="20% - Accent4 13 2" xfId="516"/>
    <cellStyle name="20% - Accent4 14" xfId="323"/>
    <cellStyle name="20% - Accent4 2" xfId="81"/>
    <cellStyle name="20% - Accent4 2 2" xfId="372"/>
    <cellStyle name="20% - Accent4 3" xfId="97"/>
    <cellStyle name="20% - Accent4 3 2" xfId="386"/>
    <cellStyle name="20% - Accent4 4" xfId="112"/>
    <cellStyle name="20% - Accent4 4 2" xfId="400"/>
    <cellStyle name="20% - Accent4 5" xfId="126"/>
    <cellStyle name="20% - Accent4 5 2" xfId="414"/>
    <cellStyle name="20% - Accent4 6" xfId="136"/>
    <cellStyle name="20% - Accent4 7" xfId="189"/>
    <cellStyle name="20% - Accent4 7 2" xfId="430"/>
    <cellStyle name="20% - Accent4 8" xfId="204"/>
    <cellStyle name="20% - Accent4 8 2" xfId="445"/>
    <cellStyle name="20% - Accent4 9" xfId="218"/>
    <cellStyle name="20% - Accent4 9 2" xfId="459"/>
    <cellStyle name="20% - Accent5" xfId="5" builtinId="46" customBuiltin="1"/>
    <cellStyle name="20% - Accent5 10" xfId="234"/>
    <cellStyle name="20% - Accent5 10 2" xfId="475"/>
    <cellStyle name="20% - Accent5 11" xfId="249"/>
    <cellStyle name="20% - Accent5 11 2" xfId="488"/>
    <cellStyle name="20% - Accent5 12" xfId="264"/>
    <cellStyle name="20% - Accent5 12 2" xfId="503"/>
    <cellStyle name="20% - Accent5 13" xfId="304"/>
    <cellStyle name="20% - Accent5 13 2" xfId="518"/>
    <cellStyle name="20% - Accent5 14" xfId="324"/>
    <cellStyle name="20% - Accent5 2" xfId="83"/>
    <cellStyle name="20% - Accent5 2 2" xfId="374"/>
    <cellStyle name="20% - Accent5 3" xfId="99"/>
    <cellStyle name="20% - Accent5 3 2" xfId="388"/>
    <cellStyle name="20% - Accent5 4" xfId="114"/>
    <cellStyle name="20% - Accent5 4 2" xfId="402"/>
    <cellStyle name="20% - Accent5 5" xfId="128"/>
    <cellStyle name="20% - Accent5 5 2" xfId="416"/>
    <cellStyle name="20% - Accent5 6" xfId="137"/>
    <cellStyle name="20% - Accent5 7" xfId="191"/>
    <cellStyle name="20% - Accent5 7 2" xfId="432"/>
    <cellStyle name="20% - Accent5 8" xfId="206"/>
    <cellStyle name="20% - Accent5 8 2" xfId="447"/>
    <cellStyle name="20% - Accent5 9" xfId="220"/>
    <cellStyle name="20% - Accent5 9 2" xfId="461"/>
    <cellStyle name="20% - Accent6" xfId="6" builtinId="50" customBuiltin="1"/>
    <cellStyle name="20% - Accent6 10" xfId="236"/>
    <cellStyle name="20% - Accent6 10 2" xfId="477"/>
    <cellStyle name="20% - Accent6 11" xfId="251"/>
    <cellStyle name="20% - Accent6 11 2" xfId="490"/>
    <cellStyle name="20% - Accent6 12" xfId="266"/>
    <cellStyle name="20% - Accent6 12 2" xfId="505"/>
    <cellStyle name="20% - Accent6 13" xfId="308"/>
    <cellStyle name="20% - Accent6 13 2" xfId="520"/>
    <cellStyle name="20% - Accent6 14" xfId="325"/>
    <cellStyle name="20% - Accent6 2" xfId="85"/>
    <cellStyle name="20% - Accent6 2 2" xfId="376"/>
    <cellStyle name="20% - Accent6 3" xfId="101"/>
    <cellStyle name="20% - Accent6 3 2" xfId="390"/>
    <cellStyle name="20% - Accent6 4" xfId="116"/>
    <cellStyle name="20% - Accent6 4 2" xfId="404"/>
    <cellStyle name="20% - Accent6 5" xfId="130"/>
    <cellStyle name="20% - Accent6 5 2" xfId="418"/>
    <cellStyle name="20% - Accent6 6" xfId="138"/>
    <cellStyle name="20% - Accent6 7" xfId="193"/>
    <cellStyle name="20% - Accent6 7 2" xfId="434"/>
    <cellStyle name="20% - Accent6 8" xfId="208"/>
    <cellStyle name="20% - Accent6 8 2" xfId="449"/>
    <cellStyle name="20% - Accent6 9" xfId="222"/>
    <cellStyle name="20% - Accent6 9 2" xfId="463"/>
    <cellStyle name="40% - Accent1" xfId="7" builtinId="31" customBuiltin="1"/>
    <cellStyle name="40% - Accent1 10" xfId="227"/>
    <cellStyle name="40% - Accent1 10 2" xfId="468"/>
    <cellStyle name="40% - Accent1 11" xfId="242"/>
    <cellStyle name="40% - Accent1 11 2" xfId="481"/>
    <cellStyle name="40% - Accent1 12" xfId="257"/>
    <cellStyle name="40% - Accent1 12 2" xfId="496"/>
    <cellStyle name="40% - Accent1 13" xfId="289"/>
    <cellStyle name="40% - Accent1 13 2" xfId="511"/>
    <cellStyle name="40% - Accent1 14" xfId="326"/>
    <cellStyle name="40% - Accent1 2" xfId="76"/>
    <cellStyle name="40% - Accent1 2 2" xfId="367"/>
    <cellStyle name="40% - Accent1 3" xfId="92"/>
    <cellStyle name="40% - Accent1 3 2" xfId="381"/>
    <cellStyle name="40% - Accent1 4" xfId="107"/>
    <cellStyle name="40% - Accent1 4 2" xfId="395"/>
    <cellStyle name="40% - Accent1 5" xfId="121"/>
    <cellStyle name="40% - Accent1 5 2" xfId="409"/>
    <cellStyle name="40% - Accent1 6" xfId="139"/>
    <cellStyle name="40% - Accent1 7" xfId="184"/>
    <cellStyle name="40% - Accent1 7 2" xfId="425"/>
    <cellStyle name="40% - Accent1 8" xfId="199"/>
    <cellStyle name="40% - Accent1 8 2" xfId="440"/>
    <cellStyle name="40% - Accent1 9" xfId="213"/>
    <cellStyle name="40% - Accent1 9 2" xfId="454"/>
    <cellStyle name="40% - Accent2" xfId="8" builtinId="35" customBuiltin="1"/>
    <cellStyle name="40% - Accent2 10" xfId="229"/>
    <cellStyle name="40% - Accent2 10 2" xfId="470"/>
    <cellStyle name="40% - Accent2 11" xfId="244"/>
    <cellStyle name="40% - Accent2 11 2" xfId="483"/>
    <cellStyle name="40% - Accent2 12" xfId="259"/>
    <cellStyle name="40% - Accent2 12 2" xfId="498"/>
    <cellStyle name="40% - Accent2 13" xfId="293"/>
    <cellStyle name="40% - Accent2 13 2" xfId="513"/>
    <cellStyle name="40% - Accent2 14" xfId="327"/>
    <cellStyle name="40% - Accent2 2" xfId="78"/>
    <cellStyle name="40% - Accent2 2 2" xfId="369"/>
    <cellStyle name="40% - Accent2 3" xfId="94"/>
    <cellStyle name="40% - Accent2 3 2" xfId="383"/>
    <cellStyle name="40% - Accent2 4" xfId="109"/>
    <cellStyle name="40% - Accent2 4 2" xfId="397"/>
    <cellStyle name="40% - Accent2 5" xfId="123"/>
    <cellStyle name="40% - Accent2 5 2" xfId="411"/>
    <cellStyle name="40% - Accent2 6" xfId="140"/>
    <cellStyle name="40% - Accent2 7" xfId="186"/>
    <cellStyle name="40% - Accent2 7 2" xfId="427"/>
    <cellStyle name="40% - Accent2 8" xfId="201"/>
    <cellStyle name="40% - Accent2 8 2" xfId="442"/>
    <cellStyle name="40% - Accent2 9" xfId="215"/>
    <cellStyle name="40% - Accent2 9 2" xfId="456"/>
    <cellStyle name="40% - Accent3" xfId="9" builtinId="39" customBuiltin="1"/>
    <cellStyle name="40% - Accent3 10" xfId="231"/>
    <cellStyle name="40% - Accent3 10 2" xfId="472"/>
    <cellStyle name="40% - Accent3 11" xfId="246"/>
    <cellStyle name="40% - Accent3 11 2" xfId="485"/>
    <cellStyle name="40% - Accent3 12" xfId="261"/>
    <cellStyle name="40% - Accent3 12 2" xfId="500"/>
    <cellStyle name="40% - Accent3 13" xfId="297"/>
    <cellStyle name="40% - Accent3 13 2" xfId="515"/>
    <cellStyle name="40% - Accent3 14" xfId="328"/>
    <cellStyle name="40% - Accent3 2" xfId="80"/>
    <cellStyle name="40% - Accent3 2 2" xfId="371"/>
    <cellStyle name="40% - Accent3 3" xfId="96"/>
    <cellStyle name="40% - Accent3 3 2" xfId="385"/>
    <cellStyle name="40% - Accent3 4" xfId="111"/>
    <cellStyle name="40% - Accent3 4 2" xfId="399"/>
    <cellStyle name="40% - Accent3 5" xfId="125"/>
    <cellStyle name="40% - Accent3 5 2" xfId="413"/>
    <cellStyle name="40% - Accent3 6" xfId="141"/>
    <cellStyle name="40% - Accent3 7" xfId="188"/>
    <cellStyle name="40% - Accent3 7 2" xfId="429"/>
    <cellStyle name="40% - Accent3 8" xfId="203"/>
    <cellStyle name="40% - Accent3 8 2" xfId="444"/>
    <cellStyle name="40% - Accent3 9" xfId="217"/>
    <cellStyle name="40% - Accent3 9 2" xfId="458"/>
    <cellStyle name="40% - Accent4" xfId="10" builtinId="43" customBuiltin="1"/>
    <cellStyle name="40% - Accent4 10" xfId="233"/>
    <cellStyle name="40% - Accent4 10 2" xfId="474"/>
    <cellStyle name="40% - Accent4 11" xfId="248"/>
    <cellStyle name="40% - Accent4 11 2" xfId="487"/>
    <cellStyle name="40% - Accent4 12" xfId="263"/>
    <cellStyle name="40% - Accent4 12 2" xfId="502"/>
    <cellStyle name="40% - Accent4 13" xfId="301"/>
    <cellStyle name="40% - Accent4 13 2" xfId="517"/>
    <cellStyle name="40% - Accent4 14" xfId="329"/>
    <cellStyle name="40% - Accent4 2" xfId="82"/>
    <cellStyle name="40% - Accent4 2 2" xfId="373"/>
    <cellStyle name="40% - Accent4 3" xfId="98"/>
    <cellStyle name="40% - Accent4 3 2" xfId="387"/>
    <cellStyle name="40% - Accent4 4" xfId="113"/>
    <cellStyle name="40% - Accent4 4 2" xfId="401"/>
    <cellStyle name="40% - Accent4 5" xfId="127"/>
    <cellStyle name="40% - Accent4 5 2" xfId="415"/>
    <cellStyle name="40% - Accent4 6" xfId="142"/>
    <cellStyle name="40% - Accent4 7" xfId="190"/>
    <cellStyle name="40% - Accent4 7 2" xfId="431"/>
    <cellStyle name="40% - Accent4 8" xfId="205"/>
    <cellStyle name="40% - Accent4 8 2" xfId="446"/>
    <cellStyle name="40% - Accent4 9" xfId="219"/>
    <cellStyle name="40% - Accent4 9 2" xfId="460"/>
    <cellStyle name="40% - Accent5" xfId="11" builtinId="47" customBuiltin="1"/>
    <cellStyle name="40% - Accent5 10" xfId="235"/>
    <cellStyle name="40% - Accent5 10 2" xfId="476"/>
    <cellStyle name="40% - Accent5 11" xfId="250"/>
    <cellStyle name="40% - Accent5 11 2" xfId="489"/>
    <cellStyle name="40% - Accent5 12" xfId="265"/>
    <cellStyle name="40% - Accent5 12 2" xfId="504"/>
    <cellStyle name="40% - Accent5 13" xfId="305"/>
    <cellStyle name="40% - Accent5 13 2" xfId="519"/>
    <cellStyle name="40% - Accent5 14" xfId="330"/>
    <cellStyle name="40% - Accent5 2" xfId="84"/>
    <cellStyle name="40% - Accent5 2 2" xfId="375"/>
    <cellStyle name="40% - Accent5 3" xfId="100"/>
    <cellStyle name="40% - Accent5 3 2" xfId="389"/>
    <cellStyle name="40% - Accent5 4" xfId="115"/>
    <cellStyle name="40% - Accent5 4 2" xfId="403"/>
    <cellStyle name="40% - Accent5 5" xfId="129"/>
    <cellStyle name="40% - Accent5 5 2" xfId="417"/>
    <cellStyle name="40% - Accent5 6" xfId="143"/>
    <cellStyle name="40% - Accent5 7" xfId="192"/>
    <cellStyle name="40% - Accent5 7 2" xfId="433"/>
    <cellStyle name="40% - Accent5 8" xfId="207"/>
    <cellStyle name="40% - Accent5 8 2" xfId="448"/>
    <cellStyle name="40% - Accent5 9" xfId="221"/>
    <cellStyle name="40% - Accent5 9 2" xfId="462"/>
    <cellStyle name="40% - Accent6" xfId="12" builtinId="51" customBuiltin="1"/>
    <cellStyle name="40% - Accent6 10" xfId="237"/>
    <cellStyle name="40% - Accent6 10 2" xfId="478"/>
    <cellStyle name="40% - Accent6 11" xfId="252"/>
    <cellStyle name="40% - Accent6 11 2" xfId="491"/>
    <cellStyle name="40% - Accent6 12" xfId="267"/>
    <cellStyle name="40% - Accent6 12 2" xfId="506"/>
    <cellStyle name="40% - Accent6 13" xfId="309"/>
    <cellStyle name="40% - Accent6 13 2" xfId="521"/>
    <cellStyle name="40% - Accent6 14" xfId="331"/>
    <cellStyle name="40% - Accent6 2" xfId="86"/>
    <cellStyle name="40% - Accent6 2 2" xfId="377"/>
    <cellStyle name="40% - Accent6 3" xfId="102"/>
    <cellStyle name="40% - Accent6 3 2" xfId="391"/>
    <cellStyle name="40% - Accent6 4" xfId="117"/>
    <cellStyle name="40% - Accent6 4 2" xfId="405"/>
    <cellStyle name="40% - Accent6 5" xfId="131"/>
    <cellStyle name="40% - Accent6 5 2" xfId="419"/>
    <cellStyle name="40% - Accent6 6" xfId="144"/>
    <cellStyle name="40% - Accent6 7" xfId="194"/>
    <cellStyle name="40% - Accent6 7 2" xfId="435"/>
    <cellStyle name="40% - Accent6 8" xfId="209"/>
    <cellStyle name="40% - Accent6 8 2" xfId="450"/>
    <cellStyle name="40% - Accent6 9" xfId="223"/>
    <cellStyle name="40% - Accent6 9 2" xfId="464"/>
    <cellStyle name="60% - Accent1" xfId="13" builtinId="32" customBuiltin="1"/>
    <cellStyle name="60% - Accent1 2" xfId="145"/>
    <cellStyle name="60% - Accent1 3" xfId="290"/>
    <cellStyle name="60% - Accent1 4" xfId="332"/>
    <cellStyle name="60% - Accent2" xfId="14" builtinId="36" customBuiltin="1"/>
    <cellStyle name="60% - Accent2 2" xfId="146"/>
    <cellStyle name="60% - Accent2 3" xfId="294"/>
    <cellStyle name="60% - Accent2 4" xfId="333"/>
    <cellStyle name="60% - Accent3" xfId="15" builtinId="40" customBuiltin="1"/>
    <cellStyle name="60% - Accent3 2" xfId="147"/>
    <cellStyle name="60% - Accent3 3" xfId="298"/>
    <cellStyle name="60% - Accent3 4" xfId="334"/>
    <cellStyle name="60% - Accent4" xfId="16" builtinId="44" customBuiltin="1"/>
    <cellStyle name="60% - Accent4 2" xfId="148"/>
    <cellStyle name="60% - Accent4 3" xfId="302"/>
    <cellStyle name="60% - Accent4 4" xfId="335"/>
    <cellStyle name="60% - Accent5" xfId="17" builtinId="48" customBuiltin="1"/>
    <cellStyle name="60% - Accent5 2" xfId="149"/>
    <cellStyle name="60% - Accent5 3" xfId="306"/>
    <cellStyle name="60% - Accent5 4" xfId="336"/>
    <cellStyle name="60% - Accent6" xfId="18" builtinId="52" customBuiltin="1"/>
    <cellStyle name="60% - Accent6 2" xfId="150"/>
    <cellStyle name="60% - Accent6 3" xfId="310"/>
    <cellStyle name="60% - Accent6 4" xfId="337"/>
    <cellStyle name="Accent1" xfId="19" builtinId="29" customBuiltin="1"/>
    <cellStyle name="Accent1 2" xfId="151"/>
    <cellStyle name="Accent1 3" xfId="287"/>
    <cellStyle name="Accent1 4" xfId="338"/>
    <cellStyle name="Accent2" xfId="20" builtinId="33" customBuiltin="1"/>
    <cellStyle name="Accent2 2" xfId="152"/>
    <cellStyle name="Accent2 3" xfId="291"/>
    <cellStyle name="Accent2 4" xfId="339"/>
    <cellStyle name="Accent3" xfId="21" builtinId="37" customBuiltin="1"/>
    <cellStyle name="Accent3 2" xfId="153"/>
    <cellStyle name="Accent3 3" xfId="295"/>
    <cellStyle name="Accent3 4" xfId="340"/>
    <cellStyle name="Accent4" xfId="22" builtinId="41" customBuiltin="1"/>
    <cellStyle name="Accent4 2" xfId="154"/>
    <cellStyle name="Accent4 3" xfId="299"/>
    <cellStyle name="Accent4 4" xfId="341"/>
    <cellStyle name="Accent5" xfId="23" builtinId="45" customBuiltin="1"/>
    <cellStyle name="Accent5 2" xfId="155"/>
    <cellStyle name="Accent5 3" xfId="303"/>
    <cellStyle name="Accent5 4" xfId="342"/>
    <cellStyle name="Accent6" xfId="24" builtinId="49" customBuiltin="1"/>
    <cellStyle name="Accent6 2" xfId="156"/>
    <cellStyle name="Accent6 3" xfId="307"/>
    <cellStyle name="Accent6 4" xfId="343"/>
    <cellStyle name="Bad" xfId="25" builtinId="27" customBuiltin="1"/>
    <cellStyle name="Bad 2" xfId="157"/>
    <cellStyle name="Bad 3" xfId="276"/>
    <cellStyle name="Bad 4" xfId="344"/>
    <cellStyle name="Calculation" xfId="26" builtinId="22" customBuiltin="1"/>
    <cellStyle name="Calculation 2" xfId="158"/>
    <cellStyle name="Calculation 3" xfId="280"/>
    <cellStyle name="Calculation 4" xfId="345"/>
    <cellStyle name="Check Cell" xfId="27" builtinId="23" customBuiltin="1"/>
    <cellStyle name="Check Cell 2" xfId="159"/>
    <cellStyle name="Check Cell 3" xfId="282"/>
    <cellStyle name="Check Cell 4" xfId="346"/>
    <cellStyle name="Comma" xfId="268" builtinId="3"/>
    <cellStyle name="Comma 2" xfId="160"/>
    <cellStyle name="Comma 3" xfId="253"/>
    <cellStyle name="Comma 3 2" xfId="492"/>
    <cellStyle name="Comma 3 3" xfId="535"/>
    <cellStyle name="Comma 3 4" xfId="534"/>
    <cellStyle name="Comma 4" xfId="507"/>
    <cellStyle name="Explanatory Text" xfId="28" builtinId="53" customBuiltin="1"/>
    <cellStyle name="Explanatory Text 2" xfId="161"/>
    <cellStyle name="Explanatory Text 3" xfId="285"/>
    <cellStyle name="Explanatory Text 4" xfId="347"/>
    <cellStyle name="Followed Hyperlink" xfId="103" builtinId="9" customBuiltin="1"/>
    <cellStyle name="Followed Hyperlink 2" xfId="88"/>
    <cellStyle name="Followed Hyperlink 3" xfId="312"/>
    <cellStyle name="Good" xfId="29" builtinId="26" customBuiltin="1"/>
    <cellStyle name="Good 2" xfId="162"/>
    <cellStyle name="Good 3" xfId="275"/>
    <cellStyle name="Good 4" xfId="348"/>
    <cellStyle name="Heading 1" xfId="30" builtinId="16" customBuiltin="1"/>
    <cellStyle name="Heading 1 2" xfId="163"/>
    <cellStyle name="Heading 1 3" xfId="271"/>
    <cellStyle name="Heading 1 4" xfId="349"/>
    <cellStyle name="Heading 2" xfId="31" builtinId="17" customBuiltin="1"/>
    <cellStyle name="Heading 2 2" xfId="164"/>
    <cellStyle name="Heading 2 3" xfId="272"/>
    <cellStyle name="Heading 2 4" xfId="350"/>
    <cellStyle name="Heading 3" xfId="32" builtinId="18" customBuiltin="1"/>
    <cellStyle name="Heading 3 2" xfId="165"/>
    <cellStyle name="Heading 3 3" xfId="273"/>
    <cellStyle name="Heading 3 4" xfId="351"/>
    <cellStyle name="Heading 4" xfId="33" builtinId="19" customBuiltin="1"/>
    <cellStyle name="Heading 4 2" xfId="166"/>
    <cellStyle name="Heading 4 3" xfId="274"/>
    <cellStyle name="Heading 4 4" xfId="352"/>
    <cellStyle name="Hyperlink" xfId="34" builtinId="8"/>
    <cellStyle name="Hyperlink 2" xfId="35"/>
    <cellStyle name="Hyperlink 2 2" xfId="353"/>
    <cellStyle name="Hyperlink 2 2 2" xfId="539"/>
    <cellStyle name="Hyperlink 2 3" xfId="538"/>
    <cellStyle name="Hyperlink 3" xfId="36"/>
    <cellStyle name="Hyperlink 4" xfId="87"/>
    <cellStyle name="Hyperlink 5" xfId="239"/>
    <cellStyle name="Hyperlink 6" xfId="311"/>
    <cellStyle name="Hyperlink 7" xfId="527"/>
    <cellStyle name="Input" xfId="37" builtinId="20" customBuiltin="1"/>
    <cellStyle name="Input 2" xfId="167"/>
    <cellStyle name="Input 3" xfId="278"/>
    <cellStyle name="Input 4" xfId="354"/>
    <cellStyle name="Linked Cell" xfId="38" builtinId="24" customBuiltin="1"/>
    <cellStyle name="Linked Cell 2" xfId="168"/>
    <cellStyle name="Linked Cell 3" xfId="281"/>
    <cellStyle name="Linked Cell 4" xfId="355"/>
    <cellStyle name="Neutral" xfId="39" builtinId="28" customBuiltin="1"/>
    <cellStyle name="Neutral 2" xfId="169"/>
    <cellStyle name="Neutral 3" xfId="277"/>
    <cellStyle name="Neutral 4" xfId="356"/>
    <cellStyle name="Normal" xfId="0" builtinId="0"/>
    <cellStyle name="Normal 10" xfId="181"/>
    <cellStyle name="Normal 10 2" xfId="523"/>
    <cellStyle name="Normal 10 3" xfId="422"/>
    <cellStyle name="Normal 11" xfId="196"/>
    <cellStyle name="Normal 11 2" xfId="437"/>
    <cellStyle name="Normal 12" xfId="210"/>
    <cellStyle name="Normal 12 2" xfId="451"/>
    <cellStyle name="Normal 13" xfId="224"/>
    <cellStyle name="Normal 13 2" xfId="465"/>
    <cellStyle name="Normal 14" xfId="238"/>
    <cellStyle name="Normal 14 2" xfId="318"/>
    <cellStyle name="Normal 15" xfId="254"/>
    <cellStyle name="Normal 15 2" xfId="493"/>
    <cellStyle name="Normal 16" xfId="269"/>
    <cellStyle name="Normal 16 2" xfId="508"/>
    <cellStyle name="Normal 17" xfId="313"/>
    <cellStyle name="Normal 17 2" xfId="319"/>
    <cellStyle name="Normal 18" xfId="317"/>
    <cellStyle name="Normal 19" xfId="536"/>
    <cellStyle name="Normal 2" xfId="40"/>
    <cellStyle name="Normal 2 2" xfId="180"/>
    <cellStyle name="Normal 2 2 2" xfId="532"/>
    <cellStyle name="Normal 2 2 2 2 2" xfId="316"/>
    <cellStyle name="Normal 2 2 2 2 2 2" xfId="533"/>
    <cellStyle name="Normal 2 3" xfId="178"/>
    <cellStyle name="Normal 2 4" xfId="528"/>
    <cellStyle name="Normal 2 5" xfId="540"/>
    <cellStyle name="Normal 20" xfId="537"/>
    <cellStyle name="Normal 3" xfId="41"/>
    <cellStyle name="Normal 3 2" xfId="179"/>
    <cellStyle name="Normal 3 2 2" xfId="421"/>
    <cellStyle name="Normal 3 3" xfId="195"/>
    <cellStyle name="Normal 3 3 2" xfId="436"/>
    <cellStyle name="Normal 3 4" xfId="314"/>
    <cellStyle name="Normal 3 4 2" xfId="526"/>
    <cellStyle name="Normal 3 5" xfId="541"/>
    <cellStyle name="Normal 4" xfId="42"/>
    <cellStyle name="Normal 4 2" xfId="315"/>
    <cellStyle name="Normal 4 2 2" xfId="524"/>
    <cellStyle name="Normal 5" xfId="73"/>
    <cellStyle name="Normal 5 2" xfId="364"/>
    <cellStyle name="Normal 5 3" xfId="529"/>
    <cellStyle name="Normal 6" xfId="89"/>
    <cellStyle name="Normal 6 2" xfId="525"/>
    <cellStyle name="Normal 6 3" xfId="378"/>
    <cellStyle name="Normal 6 4" xfId="530"/>
    <cellStyle name="Normal 7" xfId="104"/>
    <cellStyle name="Normal 7 2" xfId="392"/>
    <cellStyle name="Normal 8" xfId="118"/>
    <cellStyle name="Normal 8 2" xfId="522"/>
    <cellStyle name="Normal 8 3" xfId="406"/>
    <cellStyle name="Normal 9" xfId="132"/>
    <cellStyle name="Normal 9 2" xfId="420"/>
    <cellStyle name="Normal_4 - sex and age" xfId="43"/>
    <cellStyle name="Normal_Annex b" xfId="44"/>
    <cellStyle name="Normal_C2 - causes" xfId="45"/>
    <cellStyle name="Normal_C3 - drugs reported" xfId="46"/>
    <cellStyle name="Normal_drd-2011-all-tables-figures" xfId="47"/>
    <cellStyle name="Normal_drd-2011-table1" xfId="48"/>
    <cellStyle name="Normal_drd-2011-table4" xfId="49"/>
    <cellStyle name="Normal_drd-2011-table5" xfId="50"/>
    <cellStyle name="Normal_drd-2011-table6" xfId="51"/>
    <cellStyle name="Normal_drd-2011-table8" xfId="52"/>
    <cellStyle name="Normal_drd-2011-tablec4" xfId="53"/>
    <cellStyle name="Normal_drd-2011-tablehb3" xfId="54"/>
    <cellStyle name="Normal_drd-2011-tablehb4" xfId="55"/>
    <cellStyle name="Normal_drd-2011-tablex" xfId="56"/>
    <cellStyle name="Normal_drd-2011-tabley" xfId="57"/>
    <cellStyle name="Normal_drd-2011-tablez" xfId="58"/>
    <cellStyle name="Normal_HB1 - summary" xfId="59"/>
    <cellStyle name="Normal_HB2 - causes" xfId="60"/>
    <cellStyle name="Normal_Sheet1" xfId="61"/>
    <cellStyle name="Normal_Sheet1_1" xfId="62"/>
    <cellStyle name="Normal_shhdtab" xfId="63"/>
    <cellStyle name="Normal_TABLE4" xfId="64"/>
    <cellStyle name="Normal_Y - ONS 'wide' defn - drugs" xfId="65"/>
    <cellStyle name="Note 10" xfId="211"/>
    <cellStyle name="Note 10 2" xfId="452"/>
    <cellStyle name="Note 11" xfId="225"/>
    <cellStyle name="Note 11 2" xfId="466"/>
    <cellStyle name="Note 12" xfId="240"/>
    <cellStyle name="Note 12 2" xfId="479"/>
    <cellStyle name="Note 13" xfId="255"/>
    <cellStyle name="Note 13 2" xfId="494"/>
    <cellStyle name="Note 14" xfId="284"/>
    <cellStyle name="Note 14 2" xfId="509"/>
    <cellStyle name="Note 2" xfId="66"/>
    <cellStyle name="Note 2 2" xfId="357"/>
    <cellStyle name="Note 3" xfId="74"/>
    <cellStyle name="Note 3 2" xfId="365"/>
    <cellStyle name="Note 4" xfId="90"/>
    <cellStyle name="Note 4 2" xfId="379"/>
    <cellStyle name="Note 5" xfId="105"/>
    <cellStyle name="Note 5 2" xfId="393"/>
    <cellStyle name="Note 6" xfId="119"/>
    <cellStyle name="Note 6 2" xfId="407"/>
    <cellStyle name="Note 7" xfId="170"/>
    <cellStyle name="Note 8" xfId="182"/>
    <cellStyle name="Note 8 2" xfId="423"/>
    <cellStyle name="Note 9" xfId="197"/>
    <cellStyle name="Note 9 2" xfId="438"/>
    <cellStyle name="Output" xfId="67" builtinId="21" customBuiltin="1"/>
    <cellStyle name="Output 2" xfId="171"/>
    <cellStyle name="Output 3" xfId="279"/>
    <cellStyle name="Output 4" xfId="358"/>
    <cellStyle name="Percent" xfId="68" builtinId="5"/>
    <cellStyle name="Percent 2" xfId="69"/>
    <cellStyle name="Percent 2 2" xfId="360"/>
    <cellStyle name="Percent 3" xfId="172"/>
    <cellStyle name="Percent 4" xfId="359"/>
    <cellStyle name="Percent 5" xfId="542"/>
    <cellStyle name="Title" xfId="70" builtinId="15" customBuiltin="1"/>
    <cellStyle name="Title 2" xfId="173"/>
    <cellStyle name="Title 3" xfId="270"/>
    <cellStyle name="Title 4" xfId="361"/>
    <cellStyle name="Total" xfId="71" builtinId="25" customBuiltin="1"/>
    <cellStyle name="Total 2" xfId="174"/>
    <cellStyle name="Total 3" xfId="286"/>
    <cellStyle name="Total 4" xfId="362"/>
    <cellStyle name="Warning Text" xfId="72" builtinId="11" customBuiltin="1"/>
    <cellStyle name="Warning Text 2" xfId="175"/>
    <cellStyle name="Warning Text 3" xfId="283"/>
    <cellStyle name="Warning Text 4" xfId="363"/>
    <cellStyle name="whole number" xfId="176"/>
    <cellStyle name="whole number 2" xfId="17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C297F"/>
      <color rgb="FF949494"/>
      <color rgb="FF333333"/>
      <color rgb="FFBF78D3"/>
      <color rgb="FF203F7A"/>
      <color rgb="FF969696"/>
      <color rgb="FF284F99"/>
      <color rgb="FF93A7CC"/>
      <color rgb="FFC7C7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6.xml"/><Relationship Id="rId18" Type="http://schemas.openxmlformats.org/officeDocument/2006/relationships/worksheet" Target="worksheets/sheet10.xml"/><Relationship Id="rId26" Type="http://schemas.openxmlformats.org/officeDocument/2006/relationships/worksheet" Target="worksheets/sheet14.xml"/><Relationship Id="rId39" Type="http://schemas.openxmlformats.org/officeDocument/2006/relationships/worksheet" Target="worksheets/sheet25.xml"/><Relationship Id="rId21" Type="http://schemas.openxmlformats.org/officeDocument/2006/relationships/chartsheet" Target="chartsheets/sheet10.xml"/><Relationship Id="rId34" Type="http://schemas.openxmlformats.org/officeDocument/2006/relationships/worksheet" Target="worksheets/sheet20.xml"/><Relationship Id="rId42" Type="http://schemas.openxmlformats.org/officeDocument/2006/relationships/worksheet" Target="worksheets/sheet28.xml"/><Relationship Id="rId47" Type="http://schemas.openxmlformats.org/officeDocument/2006/relationships/worksheet" Target="worksheets/sheet33.xml"/><Relationship Id="rId50" Type="http://schemas.openxmlformats.org/officeDocument/2006/relationships/chartsheet" Target="chartsheets/sheet15.xml"/><Relationship Id="rId55" Type="http://schemas.openxmlformats.org/officeDocument/2006/relationships/worksheet" Target="worksheets/sheet40.xml"/><Relationship Id="rId63" Type="http://schemas.openxmlformats.org/officeDocument/2006/relationships/worksheet" Target="worksheets/sheet45.xml"/><Relationship Id="rId68" Type="http://schemas.openxmlformats.org/officeDocument/2006/relationships/worksheet" Target="worksheets/sheet50.xml"/><Relationship Id="rId76" Type="http://schemas.openxmlformats.org/officeDocument/2006/relationships/chartsheet" Target="chartsheets/sheet22.xml"/><Relationship Id="rId7" Type="http://schemas.openxmlformats.org/officeDocument/2006/relationships/chartsheet" Target="chartsheets/sheet3.xml"/><Relationship Id="rId71" Type="http://schemas.openxmlformats.org/officeDocument/2006/relationships/chartsheet" Target="chartsheets/sheet20.xml"/><Relationship Id="rId2" Type="http://schemas.openxmlformats.org/officeDocument/2006/relationships/worksheet" Target="worksheets/sheet2.xml"/><Relationship Id="rId16" Type="http://schemas.openxmlformats.org/officeDocument/2006/relationships/worksheet" Target="worksheets/sheet9.xml"/><Relationship Id="rId29" Type="http://schemas.openxmlformats.org/officeDocument/2006/relationships/chartsheet" Target="chartsheets/sheet14.xml"/><Relationship Id="rId11" Type="http://schemas.openxmlformats.org/officeDocument/2006/relationships/chartsheet" Target="chartsheets/sheet5.xml"/><Relationship Id="rId24" Type="http://schemas.openxmlformats.org/officeDocument/2006/relationships/worksheet" Target="worksheets/sheet13.xml"/><Relationship Id="rId32" Type="http://schemas.openxmlformats.org/officeDocument/2006/relationships/worksheet" Target="worksheets/sheet18.xml"/><Relationship Id="rId37" Type="http://schemas.openxmlformats.org/officeDocument/2006/relationships/worksheet" Target="worksheets/sheet23.xml"/><Relationship Id="rId40" Type="http://schemas.openxmlformats.org/officeDocument/2006/relationships/worksheet" Target="worksheets/sheet26.xml"/><Relationship Id="rId45" Type="http://schemas.openxmlformats.org/officeDocument/2006/relationships/worksheet" Target="worksheets/sheet31.xml"/><Relationship Id="rId53" Type="http://schemas.openxmlformats.org/officeDocument/2006/relationships/worksheet" Target="worksheets/sheet38.xml"/><Relationship Id="rId58" Type="http://schemas.openxmlformats.org/officeDocument/2006/relationships/chartsheet" Target="chartsheets/sheet16.xml"/><Relationship Id="rId66" Type="http://schemas.openxmlformats.org/officeDocument/2006/relationships/worksheet" Target="worksheets/sheet48.xml"/><Relationship Id="rId74" Type="http://schemas.openxmlformats.org/officeDocument/2006/relationships/worksheet" Target="worksheets/sheet53.xml"/><Relationship Id="rId79" Type="http://schemas.openxmlformats.org/officeDocument/2006/relationships/sharedStrings" Target="sharedStrings.xml"/><Relationship Id="rId5" Type="http://schemas.openxmlformats.org/officeDocument/2006/relationships/chartsheet" Target="chartsheets/sheet2.xml"/><Relationship Id="rId61" Type="http://schemas.openxmlformats.org/officeDocument/2006/relationships/chartsheet" Target="chartsheets/sheet18.xml"/><Relationship Id="rId10" Type="http://schemas.openxmlformats.org/officeDocument/2006/relationships/worksheet" Target="worksheets/sheet6.xml"/><Relationship Id="rId19" Type="http://schemas.openxmlformats.org/officeDocument/2006/relationships/chartsheet" Target="chartsheets/sheet9.xml"/><Relationship Id="rId31" Type="http://schemas.openxmlformats.org/officeDocument/2006/relationships/worksheet" Target="worksheets/sheet17.xml"/><Relationship Id="rId44" Type="http://schemas.openxmlformats.org/officeDocument/2006/relationships/worksheet" Target="worksheets/sheet30.xml"/><Relationship Id="rId52" Type="http://schemas.openxmlformats.org/officeDocument/2006/relationships/worksheet" Target="worksheets/sheet37.xml"/><Relationship Id="rId60" Type="http://schemas.openxmlformats.org/officeDocument/2006/relationships/chartsheet" Target="chartsheets/sheet17.xml"/><Relationship Id="rId65" Type="http://schemas.openxmlformats.org/officeDocument/2006/relationships/worksheet" Target="worksheets/sheet47.xml"/><Relationship Id="rId73" Type="http://schemas.openxmlformats.org/officeDocument/2006/relationships/worksheet" Target="worksheets/sheet52.xml"/><Relationship Id="rId78" Type="http://schemas.openxmlformats.org/officeDocument/2006/relationships/styles" Target="styles.xml"/><Relationship Id="rId81" Type="http://schemas.openxmlformats.org/officeDocument/2006/relationships/customXml" Target="../customXml/item1.xml"/><Relationship Id="rId4" Type="http://schemas.openxmlformats.org/officeDocument/2006/relationships/worksheet" Target="worksheets/sheet3.xml"/><Relationship Id="rId9" Type="http://schemas.openxmlformats.org/officeDocument/2006/relationships/chartsheet" Target="chartsheets/sheet4.xml"/><Relationship Id="rId14" Type="http://schemas.openxmlformats.org/officeDocument/2006/relationships/worksheet" Target="worksheets/sheet8.xml"/><Relationship Id="rId22" Type="http://schemas.openxmlformats.org/officeDocument/2006/relationships/worksheet" Target="worksheets/sheet12.xml"/><Relationship Id="rId27" Type="http://schemas.openxmlformats.org/officeDocument/2006/relationships/chartsheet" Target="chartsheets/sheet13.xml"/><Relationship Id="rId30" Type="http://schemas.openxmlformats.org/officeDocument/2006/relationships/worksheet" Target="worksheets/sheet16.xml"/><Relationship Id="rId35" Type="http://schemas.openxmlformats.org/officeDocument/2006/relationships/worksheet" Target="worksheets/sheet21.xml"/><Relationship Id="rId43" Type="http://schemas.openxmlformats.org/officeDocument/2006/relationships/worksheet" Target="worksheets/sheet29.xml"/><Relationship Id="rId48" Type="http://schemas.openxmlformats.org/officeDocument/2006/relationships/worksheet" Target="worksheets/sheet34.xml"/><Relationship Id="rId56" Type="http://schemas.openxmlformats.org/officeDocument/2006/relationships/worksheet" Target="worksheets/sheet41.xml"/><Relationship Id="rId64" Type="http://schemas.openxmlformats.org/officeDocument/2006/relationships/worksheet" Target="worksheets/sheet46.xml"/><Relationship Id="rId69" Type="http://schemas.openxmlformats.org/officeDocument/2006/relationships/worksheet" Target="worksheets/sheet51.xml"/><Relationship Id="rId77" Type="http://schemas.openxmlformats.org/officeDocument/2006/relationships/theme" Target="theme/theme1.xml"/><Relationship Id="rId8" Type="http://schemas.openxmlformats.org/officeDocument/2006/relationships/worksheet" Target="worksheets/sheet5.xml"/><Relationship Id="rId51" Type="http://schemas.openxmlformats.org/officeDocument/2006/relationships/worksheet" Target="worksheets/sheet36.xml"/><Relationship Id="rId72" Type="http://schemas.openxmlformats.org/officeDocument/2006/relationships/chartsheet" Target="chartsheets/sheet21.xml"/><Relationship Id="rId80" Type="http://schemas.openxmlformats.org/officeDocument/2006/relationships/calcChain" Target="calcChain.xml"/><Relationship Id="rId3" Type="http://schemas.openxmlformats.org/officeDocument/2006/relationships/chartsheet" Target="chartsheets/sheet1.xml"/><Relationship Id="rId12" Type="http://schemas.openxmlformats.org/officeDocument/2006/relationships/worksheet" Target="worksheets/sheet7.xml"/><Relationship Id="rId17" Type="http://schemas.openxmlformats.org/officeDocument/2006/relationships/chartsheet" Target="chartsheets/sheet8.xml"/><Relationship Id="rId25" Type="http://schemas.openxmlformats.org/officeDocument/2006/relationships/chartsheet" Target="chartsheets/sheet12.xml"/><Relationship Id="rId33" Type="http://schemas.openxmlformats.org/officeDocument/2006/relationships/worksheet" Target="worksheets/sheet19.xml"/><Relationship Id="rId38" Type="http://schemas.openxmlformats.org/officeDocument/2006/relationships/worksheet" Target="worksheets/sheet24.xml"/><Relationship Id="rId46" Type="http://schemas.openxmlformats.org/officeDocument/2006/relationships/worksheet" Target="worksheets/sheet32.xml"/><Relationship Id="rId59" Type="http://schemas.openxmlformats.org/officeDocument/2006/relationships/worksheet" Target="worksheets/sheet43.xml"/><Relationship Id="rId67" Type="http://schemas.openxmlformats.org/officeDocument/2006/relationships/worksheet" Target="worksheets/sheet49.xml"/><Relationship Id="rId20" Type="http://schemas.openxmlformats.org/officeDocument/2006/relationships/worksheet" Target="worksheets/sheet11.xml"/><Relationship Id="rId41" Type="http://schemas.openxmlformats.org/officeDocument/2006/relationships/worksheet" Target="worksheets/sheet27.xml"/><Relationship Id="rId54" Type="http://schemas.openxmlformats.org/officeDocument/2006/relationships/worksheet" Target="worksheets/sheet39.xml"/><Relationship Id="rId62" Type="http://schemas.openxmlformats.org/officeDocument/2006/relationships/worksheet" Target="worksheets/sheet44.xml"/><Relationship Id="rId70" Type="http://schemas.openxmlformats.org/officeDocument/2006/relationships/chartsheet" Target="chartsheets/sheet19.xml"/><Relationship Id="rId75"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4.xml"/><Relationship Id="rId15" Type="http://schemas.openxmlformats.org/officeDocument/2006/relationships/chartsheet" Target="chartsheets/sheet7.xml"/><Relationship Id="rId23" Type="http://schemas.openxmlformats.org/officeDocument/2006/relationships/chartsheet" Target="chartsheets/sheet11.xml"/><Relationship Id="rId28" Type="http://schemas.openxmlformats.org/officeDocument/2006/relationships/worksheet" Target="worksheets/sheet15.xml"/><Relationship Id="rId36" Type="http://schemas.openxmlformats.org/officeDocument/2006/relationships/worksheet" Target="worksheets/sheet22.xml"/><Relationship Id="rId49" Type="http://schemas.openxmlformats.org/officeDocument/2006/relationships/worksheet" Target="worksheets/sheet35.xml"/><Relationship Id="rId57" Type="http://schemas.openxmlformats.org/officeDocument/2006/relationships/worksheet" Target="worksheets/sheet4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GB" sz="1200" b="0" i="0" u="none" strike="noStrike" baseline="0">
                <a:effectLst/>
              </a:rPr>
              <a:t>Figure 1: Drug misuse deaths in Scotland, 1996-2021</a:t>
            </a:r>
            <a:endParaRPr lang="en-GB" sz="1200" b="0"/>
          </a:p>
        </c:rich>
      </c:tx>
      <c:layout/>
      <c:overlay val="0"/>
    </c:title>
    <c:autoTitleDeleted val="0"/>
    <c:plotArea>
      <c:layout>
        <c:manualLayout>
          <c:layoutTarget val="inner"/>
          <c:xMode val="edge"/>
          <c:yMode val="edge"/>
          <c:x val="8.3981541241771027E-2"/>
          <c:y val="6.9082133561756659E-2"/>
          <c:w val="0.83834634912439221"/>
          <c:h val="0.84073682996738397"/>
        </c:manualLayout>
      </c:layout>
      <c:areaChart>
        <c:grouping val="standard"/>
        <c:varyColors val="0"/>
        <c:ser>
          <c:idx val="4"/>
          <c:order val="1"/>
          <c:tx>
            <c:v>Likely Range of Values (due to random variation) around 5-Year Average</c:v>
          </c:tx>
          <c:spPr>
            <a:solidFill>
              <a:srgbClr val="949494"/>
            </a:solidFill>
            <a:ln w="38100">
              <a:noFill/>
              <a:prstDash val="sysDash"/>
            </a:ln>
          </c:spPr>
          <c:cat>
            <c:numRef>
              <c:f>'Fig 1 data'!$A$4:$A$29</c:f>
              <c:numCache>
                <c:formatCode>General</c:formatCod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numCache>
            </c:numRef>
          </c:cat>
          <c:val>
            <c:numRef>
              <c:f>'1 - summary'!$I$12:$I$37</c:f>
              <c:numCache>
                <c:formatCode>#,##0\ \ \ \ \ \ \ \ \ </c:formatCode>
                <c:ptCount val="26"/>
                <c:pt idx="2" formatCode="0">
                  <c:v>291.60405037333032</c:v>
                </c:pt>
                <c:pt idx="3" formatCode="0">
                  <c:v>310.25621166026463</c:v>
                </c:pt>
                <c:pt idx="4" formatCode="0">
                  <c:v>343.66480407604257</c:v>
                </c:pt>
                <c:pt idx="5" formatCode="0">
                  <c:v>358.01460606055389</c:v>
                </c:pt>
                <c:pt idx="6" formatCode="0">
                  <c:v>371.71669918018637</c:v>
                </c:pt>
                <c:pt idx="7" formatCode="0">
                  <c:v>380.98427352579688</c:v>
                </c:pt>
                <c:pt idx="8" formatCode="0">
                  <c:v>399.71214065153589</c:v>
                </c:pt>
                <c:pt idx="9" formatCode="0">
                  <c:v>415.05631616433732</c:v>
                </c:pt>
                <c:pt idx="10" formatCode="0">
                  <c:v>468.96773890667311</c:v>
                </c:pt>
                <c:pt idx="11" formatCode="0">
                  <c:v>508.51966351473033</c:v>
                </c:pt>
                <c:pt idx="12" formatCode="0">
                  <c:v>539.65127260458735</c:v>
                </c:pt>
                <c:pt idx="13" formatCode="0">
                  <c:v>573.66295329869092</c:v>
                </c:pt>
                <c:pt idx="14" formatCode="0">
                  <c:v>599.92459300633448</c:v>
                </c:pt>
                <c:pt idx="15" formatCode="0">
                  <c:v>590.1314666285698</c:v>
                </c:pt>
                <c:pt idx="16" formatCode="0">
                  <c:v>604.50746289746394</c:v>
                </c:pt>
                <c:pt idx="17" formatCode="0">
                  <c:v>650.50592312803064</c:v>
                </c:pt>
                <c:pt idx="18" formatCode="0">
                  <c:v>709.52278529652358</c:v>
                </c:pt>
                <c:pt idx="19" formatCode="0">
                  <c:v>782.74902907513979</c:v>
                </c:pt>
                <c:pt idx="20" formatCode="0">
                  <c:v>919.33860338937677</c:v>
                </c:pt>
                <c:pt idx="21" formatCode="0">
                  <c:v>1056.825496358703</c:v>
                </c:pt>
                <c:pt idx="22" formatCode="0">
                  <c:v>1187.2409823204985</c:v>
                </c:pt>
                <c:pt idx="23" formatCode="0">
                  <c:v>1282.2913054495227</c:v>
                </c:pt>
              </c:numCache>
            </c:numRef>
          </c:val>
          <c:extLst>
            <c:ext xmlns:c16="http://schemas.microsoft.com/office/drawing/2014/chart" uri="{C3380CC4-5D6E-409C-BE32-E72D297353CC}">
              <c16:uniqueId val="{00000000-EB36-45D8-BCB8-3A57B8E6242D}"/>
            </c:ext>
          </c:extLst>
        </c:ser>
        <c:ser>
          <c:idx val="0"/>
          <c:order val="3"/>
          <c:tx>
            <c:strRef>
              <c:f>'1 - summary'!$H$8</c:f>
              <c:strCache>
                <c:ptCount val="1"/>
                <c:pt idx="0">
                  <c:v>likely lower</c:v>
                </c:pt>
              </c:strCache>
            </c:strRef>
          </c:tx>
          <c:spPr>
            <a:solidFill>
              <a:schemeClr val="bg1"/>
            </a:solidFill>
            <a:ln w="38100">
              <a:noFill/>
              <a:prstDash val="sysDash"/>
            </a:ln>
          </c:spPr>
          <c:cat>
            <c:numRef>
              <c:f>'Fig 1 data'!$A$4:$A$29</c:f>
              <c:numCache>
                <c:formatCode>General</c:formatCod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numCache>
            </c:numRef>
          </c:cat>
          <c:val>
            <c:numRef>
              <c:f>'Fig 1 data'!$D$4:$D$29</c:f>
              <c:numCache>
                <c:formatCode>General</c:formatCode>
                <c:ptCount val="26"/>
                <c:pt idx="2">
                  <c:v>228.39594962666968</c:v>
                </c:pt>
                <c:pt idx="3">
                  <c:v>244.94378833973545</c:v>
                </c:pt>
                <c:pt idx="4">
                  <c:v>274.73519592395741</c:v>
                </c:pt>
                <c:pt idx="5">
                  <c:v>287.58539393944613</c:v>
                </c:pt>
                <c:pt idx="6">
                  <c:v>299.88330081981366</c:v>
                </c:pt>
                <c:pt idx="7">
                  <c:v>308.21572647420317</c:v>
                </c:pt>
                <c:pt idx="8">
                  <c:v>325.08785934846406</c:v>
                </c:pt>
                <c:pt idx="9">
                  <c:v>338.94368383566268</c:v>
                </c:pt>
                <c:pt idx="10">
                  <c:v>387.83226109332685</c:v>
                </c:pt>
                <c:pt idx="11">
                  <c:v>423.88033648526965</c:v>
                </c:pt>
                <c:pt idx="12">
                  <c:v>452.34872739541265</c:v>
                </c:pt>
                <c:pt idx="13">
                  <c:v>483.53704670130912</c:v>
                </c:pt>
                <c:pt idx="14">
                  <c:v>507.67540699366549</c:v>
                </c:pt>
                <c:pt idx="15">
                  <c:v>498.6685333714301</c:v>
                </c:pt>
                <c:pt idx="16">
                  <c:v>511.8925371025361</c:v>
                </c:pt>
                <c:pt idx="17">
                  <c:v>554.29407687196931</c:v>
                </c:pt>
                <c:pt idx="18">
                  <c:v>608.87721470347651</c:v>
                </c:pt>
                <c:pt idx="19">
                  <c:v>676.85097092486012</c:v>
                </c:pt>
                <c:pt idx="20">
                  <c:v>804.26139661062314</c:v>
                </c:pt>
                <c:pt idx="21">
                  <c:v>933.17450364129695</c:v>
                </c:pt>
                <c:pt idx="22">
                  <c:v>1055.9590176795014</c:v>
                </c:pt>
                <c:pt idx="23">
                  <c:v>1145.7086945504773</c:v>
                </c:pt>
              </c:numCache>
            </c:numRef>
          </c:val>
          <c:extLst>
            <c:ext xmlns:c16="http://schemas.microsoft.com/office/drawing/2014/chart" uri="{C3380CC4-5D6E-409C-BE32-E72D297353CC}">
              <c16:uniqueId val="{00000001-EB36-45D8-BCB8-3A57B8E6242D}"/>
            </c:ext>
          </c:extLst>
        </c:ser>
        <c:dLbls>
          <c:showLegendKey val="0"/>
          <c:showVal val="0"/>
          <c:showCatName val="0"/>
          <c:showSerName val="0"/>
          <c:showPercent val="0"/>
          <c:showBubbleSize val="0"/>
        </c:dLbls>
        <c:axId val="179952256"/>
        <c:axId val="182927744"/>
      </c:areaChart>
      <c:lineChart>
        <c:grouping val="standard"/>
        <c:varyColors val="0"/>
        <c:ser>
          <c:idx val="3"/>
          <c:order val="0"/>
          <c:tx>
            <c:v>5-Year Average</c:v>
          </c:tx>
          <c:spPr>
            <a:ln w="31750">
              <a:solidFill>
                <a:srgbClr val="333333"/>
              </a:solidFill>
              <a:prstDash val="dash"/>
            </a:ln>
          </c:spPr>
          <c:marker>
            <c:symbol val="none"/>
          </c:marker>
          <c:cat>
            <c:numRef>
              <c:f>'1 - summary'!$A$12:$A$37</c:f>
              <c:numCache>
                <c:formatCode>General</c:formatCod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numCache>
            </c:numRef>
          </c:cat>
          <c:val>
            <c:numRef>
              <c:f>'Fig 1 data'!$C$4:$C$29</c:f>
              <c:numCache>
                <c:formatCode>General</c:formatCode>
                <c:ptCount val="26"/>
                <c:pt idx="2">
                  <c:v>260</c:v>
                </c:pt>
                <c:pt idx="3">
                  <c:v>277.60000000000002</c:v>
                </c:pt>
                <c:pt idx="4">
                  <c:v>309.2</c:v>
                </c:pt>
                <c:pt idx="5">
                  <c:v>322.8</c:v>
                </c:pt>
                <c:pt idx="6">
                  <c:v>335.8</c:v>
                </c:pt>
                <c:pt idx="7">
                  <c:v>344.6</c:v>
                </c:pt>
                <c:pt idx="8">
                  <c:v>362.4</c:v>
                </c:pt>
                <c:pt idx="9">
                  <c:v>377</c:v>
                </c:pt>
                <c:pt idx="10">
                  <c:v>428.4</c:v>
                </c:pt>
                <c:pt idx="11">
                  <c:v>466.2</c:v>
                </c:pt>
                <c:pt idx="12">
                  <c:v>496</c:v>
                </c:pt>
                <c:pt idx="13">
                  <c:v>528.6</c:v>
                </c:pt>
                <c:pt idx="14">
                  <c:v>553.79999999999995</c:v>
                </c:pt>
                <c:pt idx="15">
                  <c:v>544.4</c:v>
                </c:pt>
                <c:pt idx="16">
                  <c:v>558.20000000000005</c:v>
                </c:pt>
                <c:pt idx="17">
                  <c:v>602.4</c:v>
                </c:pt>
                <c:pt idx="18">
                  <c:v>659.2</c:v>
                </c:pt>
                <c:pt idx="19">
                  <c:v>729.8</c:v>
                </c:pt>
                <c:pt idx="20">
                  <c:v>861.8</c:v>
                </c:pt>
                <c:pt idx="21">
                  <c:v>995</c:v>
                </c:pt>
                <c:pt idx="22">
                  <c:v>1121.5999999999999</c:v>
                </c:pt>
                <c:pt idx="23">
                  <c:v>1214</c:v>
                </c:pt>
              </c:numCache>
            </c:numRef>
          </c:val>
          <c:smooth val="0"/>
          <c:extLst>
            <c:ext xmlns:c16="http://schemas.microsoft.com/office/drawing/2014/chart" uri="{C3380CC4-5D6E-409C-BE32-E72D297353CC}">
              <c16:uniqueId val="{00000002-EB36-45D8-BCB8-3A57B8E6242D}"/>
            </c:ext>
          </c:extLst>
        </c:ser>
        <c:ser>
          <c:idx val="1"/>
          <c:order val="2"/>
          <c:tx>
            <c:v>Drug Misuse Deaths Registered in Year</c:v>
          </c:tx>
          <c:spPr>
            <a:ln w="41275">
              <a:solidFill>
                <a:srgbClr val="6C297F"/>
              </a:solidFill>
            </a:ln>
          </c:spPr>
          <c:marker>
            <c:symbol val="none"/>
          </c:marker>
          <c:dPt>
            <c:idx val="0"/>
            <c:marker>
              <c:symbol val="circle"/>
              <c:size val="12"/>
              <c:spPr>
                <a:solidFill>
                  <a:srgbClr val="6C297F"/>
                </a:solidFill>
                <a:ln>
                  <a:solidFill>
                    <a:srgbClr val="6C297F"/>
                  </a:solidFill>
                </a:ln>
              </c:spPr>
            </c:marker>
            <c:bubble3D val="0"/>
            <c:extLst>
              <c:ext xmlns:c16="http://schemas.microsoft.com/office/drawing/2014/chart" uri="{C3380CC4-5D6E-409C-BE32-E72D297353CC}">
                <c16:uniqueId val="{00000002-BE77-4130-880D-661F2E10AC31}"/>
              </c:ext>
            </c:extLst>
          </c:dPt>
          <c:dPt>
            <c:idx val="1"/>
            <c:bubble3D val="0"/>
            <c:extLst>
              <c:ext xmlns:c16="http://schemas.microsoft.com/office/drawing/2014/chart" uri="{C3380CC4-5D6E-409C-BE32-E72D297353CC}">
                <c16:uniqueId val="{00000003-EB36-45D8-BCB8-3A57B8E6242D}"/>
              </c:ext>
            </c:extLst>
          </c:dPt>
          <c:dPt>
            <c:idx val="17"/>
            <c:marker>
              <c:symbol val="circle"/>
              <c:size val="12"/>
              <c:spPr>
                <a:solidFill>
                  <a:srgbClr val="6C297F"/>
                </a:solidFill>
                <a:ln>
                  <a:solidFill>
                    <a:srgbClr val="6C297F"/>
                  </a:solidFill>
                </a:ln>
              </c:spPr>
            </c:marker>
            <c:bubble3D val="0"/>
            <c:extLst>
              <c:ext xmlns:c16="http://schemas.microsoft.com/office/drawing/2014/chart" uri="{C3380CC4-5D6E-409C-BE32-E72D297353CC}">
                <c16:uniqueId val="{00000003-BE77-4130-880D-661F2E10AC31}"/>
              </c:ext>
            </c:extLst>
          </c:dPt>
          <c:dPt>
            <c:idx val="24"/>
            <c:bubble3D val="0"/>
            <c:extLst>
              <c:ext xmlns:c16="http://schemas.microsoft.com/office/drawing/2014/chart" uri="{C3380CC4-5D6E-409C-BE32-E72D297353CC}">
                <c16:uniqueId val="{00000004-EB36-45D8-BCB8-3A57B8E6242D}"/>
              </c:ext>
            </c:extLst>
          </c:dPt>
          <c:dPt>
            <c:idx val="25"/>
            <c:marker>
              <c:symbol val="circle"/>
              <c:size val="12"/>
              <c:spPr>
                <a:solidFill>
                  <a:srgbClr val="6C297F"/>
                </a:solidFill>
                <a:ln>
                  <a:solidFill>
                    <a:srgbClr val="6C297F"/>
                  </a:solidFill>
                </a:ln>
              </c:spPr>
            </c:marker>
            <c:bubble3D val="0"/>
            <c:extLst>
              <c:ext xmlns:c16="http://schemas.microsoft.com/office/drawing/2014/chart" uri="{C3380CC4-5D6E-409C-BE32-E72D297353CC}">
                <c16:uniqueId val="{00000004-1C77-4C34-8463-690FB5664CFF}"/>
              </c:ext>
            </c:extLst>
          </c:dPt>
          <c:dLbls>
            <c:dLbl>
              <c:idx val="0"/>
              <c:layout>
                <c:manualLayout>
                  <c:x val="-2.6687092284124289E-2"/>
                  <c:y val="-2.806572779242536E-2"/>
                </c:manualLayout>
              </c:layout>
              <c:spPr>
                <a:noFill/>
                <a:ln>
                  <a:noFill/>
                </a:ln>
                <a:effectLst/>
              </c:spPr>
              <c:txPr>
                <a:bodyPr wrap="square" lIns="38100" tIns="19050" rIns="38100" bIns="19050" anchor="ctr">
                  <a:noAutofit/>
                </a:bodyPr>
                <a:lstStyle/>
                <a:p>
                  <a:pPr>
                    <a:defRPr b="1"/>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7.2521854782475248E-2"/>
                      <c:h val="6.450827821940372E-2"/>
                    </c:manualLayout>
                  </c15:layout>
                </c:ext>
                <c:ext xmlns:c16="http://schemas.microsoft.com/office/drawing/2014/chart" uri="{C3380CC4-5D6E-409C-BE32-E72D297353CC}">
                  <c16:uniqueId val="{00000002-BE77-4130-880D-661F2E10AC31}"/>
                </c:ext>
              </c:extLst>
            </c:dLbl>
            <c:dLbl>
              <c:idx val="17"/>
              <c:layout>
                <c:manualLayout>
                  <c:x val="-1.4385672792677162E-2"/>
                  <c:y val="5.3585956429526072E-2"/>
                </c:manualLayout>
              </c:layout>
              <c:tx>
                <c:rich>
                  <a:bodyPr wrap="square" lIns="38100" tIns="19050" rIns="38100" bIns="19050" anchor="ctr">
                    <a:noAutofit/>
                  </a:bodyPr>
                  <a:lstStyle/>
                  <a:p>
                    <a:pPr>
                      <a:defRPr/>
                    </a:pPr>
                    <a:fld id="{1F321D3D-F07A-41FF-8E09-03B029574212}" type="CATEGORYNAME">
                      <a:rPr lang="en-US"/>
                      <a:pPr>
                        <a:defRPr/>
                      </a:pPr>
                      <a:t>[CATEGORY NAME]</a:t>
                    </a:fld>
                    <a:endParaRPr lang="en-US" baseline="0"/>
                  </a:p>
                  <a:p>
                    <a:pPr>
                      <a:defRPr/>
                    </a:pPr>
                    <a:fld id="{07192E5B-AC8D-46B1-8312-B7D6F8437FFF}" type="VALUE">
                      <a:rPr lang="en-US" b="1"/>
                      <a:pPr>
                        <a:defRPr/>
                      </a:pPr>
                      <a:t>[VALUE]</a:t>
                    </a:fld>
                    <a:endParaRPr lang="en-GB"/>
                  </a:p>
                </c:rich>
              </c:tx>
              <c:spPr>
                <a:noFill/>
                <a:ln>
                  <a:noFill/>
                </a:ln>
                <a:effectLst/>
              </c:spPr>
              <c:dLblPos val="r"/>
              <c:showLegendKey val="0"/>
              <c:showVal val="1"/>
              <c:showCatName val="1"/>
              <c:showSerName val="0"/>
              <c:showPercent val="0"/>
              <c:showBubbleSize val="0"/>
              <c:separator>
</c:separator>
              <c:extLst>
                <c:ext xmlns:c15="http://schemas.microsoft.com/office/drawing/2012/chart" uri="{CE6537A1-D6FC-4f65-9D91-7224C49458BB}">
                  <c15:layout>
                    <c:manualLayout>
                      <c:w val="6.9770771481433666E-2"/>
                      <c:h val="9.3790893816097232E-2"/>
                    </c:manualLayout>
                  </c15:layout>
                  <c15:dlblFieldTable/>
                  <c15:showDataLabelsRange val="0"/>
                </c:ext>
                <c:ext xmlns:c16="http://schemas.microsoft.com/office/drawing/2014/chart" uri="{C3380CC4-5D6E-409C-BE32-E72D297353CC}">
                  <c16:uniqueId val="{00000003-BE77-4130-880D-661F2E10AC31}"/>
                </c:ext>
              </c:extLst>
            </c:dLbl>
            <c:dLbl>
              <c:idx val="25"/>
              <c:layout/>
              <c:tx>
                <c:rich>
                  <a:bodyPr/>
                  <a:lstStyle/>
                  <a:p>
                    <a:fld id="{11E6EADD-21A2-4A79-914A-D97C5CAC9593}" type="CATEGORYNAME">
                      <a:rPr lang="en-US"/>
                      <a:pPr/>
                      <a:t>[CATEGORY NAME]</a:t>
                    </a:fld>
                    <a:endParaRPr lang="en-US" baseline="0"/>
                  </a:p>
                  <a:p>
                    <a:fld id="{50416EF2-FD56-4D31-9C16-6561071FA301}" type="VALUE">
                      <a:rPr lang="en-US" b="1"/>
                      <a:pPr/>
                      <a:t>[VALUE]</a:t>
                    </a:fld>
                    <a:endParaRPr lang="en-GB"/>
                  </a:p>
                </c:rich>
              </c:tx>
              <c:showLegendKey val="0"/>
              <c:showVal val="1"/>
              <c:showCatName val="1"/>
              <c:showSerName val="0"/>
              <c:showPercent val="0"/>
              <c:showBubbleSize val="0"/>
              <c:separator>
</c:separator>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1C77-4C34-8463-690FB5664CF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'1 - summary'!$A$12:$A$37</c:f>
              <c:numCache>
                <c:formatCode>General</c:formatCode>
                <c:ptCount val="2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numCache>
            </c:numRef>
          </c:cat>
          <c:val>
            <c:numRef>
              <c:f>'Fig 1 data'!$B$4:$B$29</c:f>
              <c:numCache>
                <c:formatCode>General</c:formatCode>
                <c:ptCount val="26"/>
                <c:pt idx="0">
                  <c:v>244</c:v>
                </c:pt>
                <c:pt idx="1">
                  <c:v>224</c:v>
                </c:pt>
                <c:pt idx="2">
                  <c:v>249</c:v>
                </c:pt>
                <c:pt idx="3">
                  <c:v>291</c:v>
                </c:pt>
                <c:pt idx="4">
                  <c:v>292</c:v>
                </c:pt>
                <c:pt idx="5">
                  <c:v>332</c:v>
                </c:pt>
                <c:pt idx="6">
                  <c:v>382</c:v>
                </c:pt>
                <c:pt idx="7">
                  <c:v>317</c:v>
                </c:pt>
                <c:pt idx="8">
                  <c:v>356</c:v>
                </c:pt>
                <c:pt idx="9">
                  <c:v>336</c:v>
                </c:pt>
                <c:pt idx="10">
                  <c:v>421</c:v>
                </c:pt>
                <c:pt idx="11">
                  <c:v>455</c:v>
                </c:pt>
                <c:pt idx="12">
                  <c:v>574</c:v>
                </c:pt>
                <c:pt idx="13">
                  <c:v>545</c:v>
                </c:pt>
                <c:pt idx="14">
                  <c:v>485</c:v>
                </c:pt>
                <c:pt idx="15">
                  <c:v>584</c:v>
                </c:pt>
                <c:pt idx="16">
                  <c:v>581</c:v>
                </c:pt>
                <c:pt idx="17">
                  <c:v>527</c:v>
                </c:pt>
                <c:pt idx="18">
                  <c:v>614</c:v>
                </c:pt>
                <c:pt idx="19">
                  <c:v>706</c:v>
                </c:pt>
                <c:pt idx="20">
                  <c:v>868</c:v>
                </c:pt>
                <c:pt idx="21">
                  <c:v>934</c:v>
                </c:pt>
                <c:pt idx="22">
                  <c:v>1187</c:v>
                </c:pt>
                <c:pt idx="23">
                  <c:v>1280</c:v>
                </c:pt>
                <c:pt idx="24">
                  <c:v>1339</c:v>
                </c:pt>
                <c:pt idx="25">
                  <c:v>1330</c:v>
                </c:pt>
              </c:numCache>
            </c:numRef>
          </c:val>
          <c:smooth val="0"/>
          <c:extLst>
            <c:ext xmlns:c16="http://schemas.microsoft.com/office/drawing/2014/chart" uri="{C3380CC4-5D6E-409C-BE32-E72D297353CC}">
              <c16:uniqueId val="{00000005-EB36-45D8-BCB8-3A57B8E6242D}"/>
            </c:ext>
          </c:extLst>
        </c:ser>
        <c:dLbls>
          <c:showLegendKey val="0"/>
          <c:showVal val="0"/>
          <c:showCatName val="0"/>
          <c:showSerName val="0"/>
          <c:showPercent val="0"/>
          <c:showBubbleSize val="0"/>
        </c:dLbls>
        <c:marker val="1"/>
        <c:smooth val="0"/>
        <c:axId val="179952256"/>
        <c:axId val="182927744"/>
      </c:lineChart>
      <c:catAx>
        <c:axId val="179952256"/>
        <c:scaling>
          <c:orientation val="minMax"/>
        </c:scaling>
        <c:delete val="0"/>
        <c:axPos val="b"/>
        <c:title>
          <c:tx>
            <c:rich>
              <a:bodyPr/>
              <a:lstStyle/>
              <a:p>
                <a:pPr>
                  <a:defRPr b="0"/>
                </a:pPr>
                <a:r>
                  <a:rPr lang="en-GB" b="0"/>
                  <a:t>Year</a:t>
                </a:r>
              </a:p>
            </c:rich>
          </c:tx>
          <c:layout/>
          <c:overlay val="0"/>
        </c:title>
        <c:numFmt formatCode="General" sourceLinked="1"/>
        <c:majorTickMark val="out"/>
        <c:minorTickMark val="none"/>
        <c:tickLblPos val="nextTo"/>
        <c:spPr>
          <a:solidFill>
            <a:schemeClr val="bg1">
              <a:alpha val="99000"/>
            </a:schemeClr>
          </a:solidFill>
          <a:ln w="3175">
            <a:solidFill>
              <a:schemeClr val="tx1"/>
            </a:solidFill>
            <a:prstDash val="solid"/>
          </a:ln>
        </c:spPr>
        <c:txPr>
          <a:bodyPr rot="0" vert="horz"/>
          <a:lstStyle/>
          <a:p>
            <a:pPr>
              <a:defRPr/>
            </a:pPr>
            <a:endParaRPr lang="en-US"/>
          </a:p>
        </c:txPr>
        <c:crossAx val="182927744"/>
        <c:crosses val="autoZero"/>
        <c:auto val="1"/>
        <c:lblAlgn val="ctr"/>
        <c:lblOffset val="100"/>
        <c:tickMarkSkip val="2"/>
        <c:noMultiLvlLbl val="0"/>
      </c:catAx>
      <c:valAx>
        <c:axId val="182927744"/>
        <c:scaling>
          <c:orientation val="minMax"/>
          <c:min val="0"/>
        </c:scaling>
        <c:delete val="0"/>
        <c:axPos val="l"/>
        <c:title>
          <c:tx>
            <c:rich>
              <a:bodyPr/>
              <a:lstStyle/>
              <a:p>
                <a:pPr>
                  <a:defRPr b="0"/>
                </a:pPr>
                <a:r>
                  <a:rPr lang="en-GB" b="0" baseline="0"/>
                  <a:t>Drug Misuse Deaths</a:t>
                </a:r>
                <a:endParaRPr lang="en-GB" b="0"/>
              </a:p>
            </c:rich>
          </c:tx>
          <c:layout/>
          <c:overlay val="0"/>
        </c:title>
        <c:numFmt formatCode="#,##0" sourceLinked="0"/>
        <c:majorTickMark val="out"/>
        <c:minorTickMark val="none"/>
        <c:tickLblPos val="nextTo"/>
        <c:spPr>
          <a:ln w="3175">
            <a:solidFill>
              <a:srgbClr val="000000"/>
            </a:solidFill>
            <a:prstDash val="solid"/>
          </a:ln>
        </c:spPr>
        <c:txPr>
          <a:bodyPr rot="0" vert="horz"/>
          <a:lstStyle/>
          <a:p>
            <a:pPr>
              <a:defRPr/>
            </a:pPr>
            <a:endParaRPr lang="en-US"/>
          </a:p>
        </c:txPr>
        <c:crossAx val="179952256"/>
        <c:crosses val="autoZero"/>
        <c:crossBetween val="midCat"/>
        <c:majorUnit val="200"/>
        <c:minorUnit val="10"/>
      </c:valAx>
      <c:spPr>
        <a:noFill/>
        <a:ln w="12700">
          <a:noFill/>
          <a:prstDash val="solid"/>
        </a:ln>
      </c:spPr>
    </c:plotArea>
    <c:legend>
      <c:legendPos val="tr"/>
      <c:legendEntry>
        <c:idx val="1"/>
        <c:delete val="1"/>
      </c:legendEntry>
      <c:layout>
        <c:manualLayout>
          <c:xMode val="edge"/>
          <c:yMode val="edge"/>
          <c:x val="0.17090612990782295"/>
          <c:y val="0.13994778067885116"/>
          <c:w val="0.33355107199033929"/>
          <c:h val="0.20367615034891307"/>
        </c:manualLayout>
      </c:layout>
      <c:overlay val="0"/>
      <c:spPr>
        <a:solidFill>
          <a:srgbClr val="FFFFFF"/>
        </a:solidFill>
        <a:ln w="3175">
          <a:noFill/>
          <a:prstDash val="solid"/>
        </a:ln>
      </c:spPr>
      <c:txPr>
        <a:bodyPr/>
        <a:lstStyle/>
        <a:p>
          <a:pPr>
            <a:defRPr sz="1200"/>
          </a:pPr>
          <a:endParaRPr lang="en-US"/>
        </a:p>
      </c:txPr>
    </c:legend>
    <c:plotVisOnly val="1"/>
    <c:dispBlanksAs val="gap"/>
    <c:showDLblsOverMax val="0"/>
  </c:chart>
  <c:spPr>
    <a:ln w="3175">
      <a:noFill/>
      <a:prstDash val="solid"/>
    </a:ln>
  </c:spPr>
  <c:txPr>
    <a:bodyPr/>
    <a:lstStyle/>
    <a:p>
      <a:pPr>
        <a:defRPr sz="1200" b="0" i="0" u="none" strike="noStrike" baseline="0">
          <a:solidFill>
            <a:srgbClr val="000000"/>
          </a:solidFill>
          <a:latin typeface="Arial" panose="020B0604020202020204" pitchFamily="34" charset="0"/>
          <a:ea typeface="Arial"/>
          <a:cs typeface="Arial" panose="020B0604020202020204" pitchFamily="34" charset="0"/>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0" i="0" baseline="0">
                <a:effectLst/>
              </a:rPr>
              <a:t>Figure 7b: Number of drug misuse deaths in Scotland by drugs implicated, </a:t>
            </a:r>
          </a:p>
          <a:p>
            <a:pPr>
              <a:defRPr sz="1200"/>
            </a:pPr>
            <a:r>
              <a:rPr lang="en-GB" sz="1200" b="0" i="0" baseline="0">
                <a:effectLst/>
              </a:rPr>
              <a:t>Opiates and opioids </a:t>
            </a:r>
            <a:endParaRPr lang="en-GB" sz="1200">
              <a:effectLst/>
            </a:endParaRPr>
          </a:p>
        </c:rich>
      </c:tx>
      <c:overlay val="0"/>
      <c:spPr>
        <a:solidFill>
          <a:sysClr val="window" lastClr="FFFFFF"/>
        </a:solid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5173400456090532E-2"/>
          <c:y val="0.11258376437254966"/>
          <c:w val="0.75865173615593129"/>
          <c:h val="0.78290070174282611"/>
        </c:manualLayout>
      </c:layout>
      <c:lineChart>
        <c:grouping val="standard"/>
        <c:varyColors val="0"/>
        <c:ser>
          <c:idx val="1"/>
          <c:order val="1"/>
          <c:tx>
            <c:strRef>
              <c:f>'Fig 7b data'!$C$4</c:f>
              <c:strCache>
                <c:ptCount val="1"/>
                <c:pt idx="0">
                  <c:v>All opiates and opioids</c:v>
                </c:pt>
              </c:strCache>
            </c:strRef>
          </c:tx>
          <c:spPr>
            <a:ln w="34925" cap="rnd" cmpd="sng">
              <a:solidFill>
                <a:srgbClr val="6C297F"/>
              </a:solidFill>
              <a:prstDash val="solid"/>
              <a:round/>
            </a:ln>
            <a:effectLst/>
          </c:spPr>
          <c:marker>
            <c:symbol val="none"/>
          </c:marker>
          <c:dLbls>
            <c:dLbl>
              <c:idx val="1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F522-4F55-A156-0046DE00125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7b data'!$A$7:$A$20</c:f>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'Fig 7b data'!$C$7:$C$20</c:f>
              <c:numCache>
                <c:formatCode>0</c:formatCode>
                <c:ptCount val="14"/>
                <c:pt idx="0">
                  <c:v>507</c:v>
                </c:pt>
                <c:pt idx="1">
                  <c:v>498</c:v>
                </c:pt>
                <c:pt idx="2">
                  <c:v>442</c:v>
                </c:pt>
                <c:pt idx="3">
                  <c:v>524</c:v>
                </c:pt>
                <c:pt idx="4">
                  <c:v>499</c:v>
                </c:pt>
                <c:pt idx="5">
                  <c:v>461</c:v>
                </c:pt>
                <c:pt idx="6">
                  <c:v>536</c:v>
                </c:pt>
                <c:pt idx="7">
                  <c:v>606</c:v>
                </c:pt>
                <c:pt idx="8">
                  <c:v>766</c:v>
                </c:pt>
                <c:pt idx="9">
                  <c:v>815</c:v>
                </c:pt>
                <c:pt idx="10">
                  <c:v>1021</c:v>
                </c:pt>
                <c:pt idx="11">
                  <c:v>1106</c:v>
                </c:pt>
                <c:pt idx="12">
                  <c:v>1192</c:v>
                </c:pt>
                <c:pt idx="13">
                  <c:v>1119</c:v>
                </c:pt>
              </c:numCache>
            </c:numRef>
          </c:val>
          <c:smooth val="0"/>
          <c:extLst>
            <c:ext xmlns:c16="http://schemas.microsoft.com/office/drawing/2014/chart" uri="{C3380CC4-5D6E-409C-BE32-E72D297353CC}">
              <c16:uniqueId val="{00000001-47DF-4FD4-9D5D-FEB26B94F794}"/>
            </c:ext>
          </c:extLst>
        </c:ser>
        <c:ser>
          <c:idx val="2"/>
          <c:order val="2"/>
          <c:tx>
            <c:strRef>
              <c:f>'Fig 7b data'!$D$4</c:f>
              <c:strCache>
                <c:ptCount val="1"/>
                <c:pt idx="0">
                  <c:v>Heroin / morphine</c:v>
                </c:pt>
              </c:strCache>
            </c:strRef>
          </c:tx>
          <c:spPr>
            <a:ln w="28575" cap="rnd">
              <a:solidFill>
                <a:srgbClr val="333333">
                  <a:alpha val="95000"/>
                </a:srgbClr>
              </a:solidFill>
              <a:prstDash val="dash"/>
              <a:round/>
            </a:ln>
            <a:effectLst/>
          </c:spPr>
          <c:marker>
            <c:symbol val="none"/>
          </c:marker>
          <c:dLbls>
            <c:dLbl>
              <c:idx val="13"/>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F522-4F55-A156-0046DE00125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7b data'!$A$7:$A$20</c:f>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'Fig 7b data'!$D$7:$D$20</c:f>
              <c:numCache>
                <c:formatCode>0</c:formatCode>
                <c:ptCount val="14"/>
                <c:pt idx="0">
                  <c:v>324</c:v>
                </c:pt>
                <c:pt idx="1">
                  <c:v>322</c:v>
                </c:pt>
                <c:pt idx="2">
                  <c:v>254</c:v>
                </c:pt>
                <c:pt idx="3">
                  <c:v>206</c:v>
                </c:pt>
                <c:pt idx="4">
                  <c:v>221</c:v>
                </c:pt>
                <c:pt idx="5">
                  <c:v>221</c:v>
                </c:pt>
                <c:pt idx="6">
                  <c:v>309</c:v>
                </c:pt>
                <c:pt idx="7">
                  <c:v>345</c:v>
                </c:pt>
                <c:pt idx="8">
                  <c:v>473</c:v>
                </c:pt>
                <c:pt idx="9">
                  <c:v>470</c:v>
                </c:pt>
                <c:pt idx="10">
                  <c:v>537</c:v>
                </c:pt>
                <c:pt idx="11">
                  <c:v>651</c:v>
                </c:pt>
                <c:pt idx="12">
                  <c:v>605</c:v>
                </c:pt>
                <c:pt idx="13">
                  <c:v>480</c:v>
                </c:pt>
              </c:numCache>
            </c:numRef>
          </c:val>
          <c:smooth val="0"/>
          <c:extLst>
            <c:ext xmlns:c16="http://schemas.microsoft.com/office/drawing/2014/chart" uri="{C3380CC4-5D6E-409C-BE32-E72D297353CC}">
              <c16:uniqueId val="{00000002-47DF-4FD4-9D5D-FEB26B94F794}"/>
            </c:ext>
          </c:extLst>
        </c:ser>
        <c:ser>
          <c:idx val="3"/>
          <c:order val="3"/>
          <c:tx>
            <c:strRef>
              <c:f>'Fig 7b data'!$E$4</c:f>
              <c:strCache>
                <c:ptCount val="1"/>
                <c:pt idx="0">
                  <c:v>Methadone</c:v>
                </c:pt>
              </c:strCache>
            </c:strRef>
          </c:tx>
          <c:spPr>
            <a:ln w="28575" cap="rnd">
              <a:solidFill>
                <a:srgbClr val="949494"/>
              </a:solidFill>
              <a:prstDash val="solid"/>
              <a:round/>
            </a:ln>
            <a:effectLst/>
          </c:spPr>
          <c:marker>
            <c:symbol val="none"/>
          </c:marker>
          <c:dLbls>
            <c:dLbl>
              <c:idx val="1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F522-4F55-A156-0046DE00125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7b data'!$A$7:$A$20</c:f>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'Fig 7b data'!$E$7:$E$20</c:f>
              <c:numCache>
                <c:formatCode>0</c:formatCode>
                <c:ptCount val="14"/>
                <c:pt idx="0">
                  <c:v>169</c:v>
                </c:pt>
                <c:pt idx="1">
                  <c:v>173</c:v>
                </c:pt>
                <c:pt idx="2">
                  <c:v>174</c:v>
                </c:pt>
                <c:pt idx="3">
                  <c:v>275</c:v>
                </c:pt>
                <c:pt idx="4">
                  <c:v>237</c:v>
                </c:pt>
                <c:pt idx="5">
                  <c:v>216</c:v>
                </c:pt>
                <c:pt idx="6">
                  <c:v>214</c:v>
                </c:pt>
                <c:pt idx="7">
                  <c:v>251</c:v>
                </c:pt>
                <c:pt idx="8">
                  <c:v>362</c:v>
                </c:pt>
                <c:pt idx="9">
                  <c:v>439</c:v>
                </c:pt>
                <c:pt idx="10">
                  <c:v>560</c:v>
                </c:pt>
                <c:pt idx="11">
                  <c:v>567</c:v>
                </c:pt>
                <c:pt idx="12">
                  <c:v>708</c:v>
                </c:pt>
                <c:pt idx="13">
                  <c:v>635</c:v>
                </c:pt>
              </c:numCache>
            </c:numRef>
          </c:val>
          <c:smooth val="0"/>
          <c:extLst>
            <c:ext xmlns:c16="http://schemas.microsoft.com/office/drawing/2014/chart" uri="{C3380CC4-5D6E-409C-BE32-E72D297353CC}">
              <c16:uniqueId val="{00000003-47DF-4FD4-9D5D-FEB26B94F794}"/>
            </c:ext>
          </c:extLst>
        </c:ser>
        <c:ser>
          <c:idx val="4"/>
          <c:order val="4"/>
          <c:tx>
            <c:strRef>
              <c:f>'Fig 7b data'!$F$4:$F$6</c:f>
              <c:strCache>
                <c:ptCount val="3"/>
                <c:pt idx="0">
                  <c:v>Buprenorphine</c:v>
                </c:pt>
              </c:strCache>
            </c:strRef>
          </c:tx>
          <c:spPr>
            <a:ln w="28575" cap="rnd">
              <a:solidFill>
                <a:srgbClr val="333333"/>
              </a:solidFill>
              <a:round/>
            </a:ln>
            <a:effectLst/>
          </c:spPr>
          <c:marker>
            <c:symbol val="none"/>
          </c:marker>
          <c:dLbls>
            <c:dLbl>
              <c:idx val="13"/>
              <c:layout>
                <c:manualLayout>
                  <c:x val="2.7322404371583698E-3"/>
                  <c:y val="1.4644351464435146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522-4F55-A156-0046DE00125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rgbClr val="333333"/>
                      </a:solidFill>
                      <a:round/>
                    </a:ln>
                    <a:effectLst/>
                  </c:spPr>
                </c15:leaderLines>
              </c:ext>
            </c:extLst>
          </c:dLbls>
          <c:val>
            <c:numRef>
              <c:f>'Fig 7b data'!$F$7:$F$20</c:f>
              <c:numCache>
                <c:formatCode>0</c:formatCode>
                <c:ptCount val="14"/>
                <c:pt idx="0">
                  <c:v>0</c:v>
                </c:pt>
                <c:pt idx="1">
                  <c:v>2</c:v>
                </c:pt>
                <c:pt idx="2">
                  <c:v>4</c:v>
                </c:pt>
                <c:pt idx="3">
                  <c:v>10</c:v>
                </c:pt>
                <c:pt idx="4">
                  <c:v>8</c:v>
                </c:pt>
                <c:pt idx="5">
                  <c:v>11</c:v>
                </c:pt>
                <c:pt idx="6">
                  <c:v>29</c:v>
                </c:pt>
                <c:pt idx="7">
                  <c:v>25</c:v>
                </c:pt>
                <c:pt idx="8">
                  <c:v>39</c:v>
                </c:pt>
                <c:pt idx="9">
                  <c:v>36</c:v>
                </c:pt>
                <c:pt idx="10">
                  <c:v>89</c:v>
                </c:pt>
                <c:pt idx="11">
                  <c:v>82</c:v>
                </c:pt>
                <c:pt idx="12">
                  <c:v>97</c:v>
                </c:pt>
                <c:pt idx="13">
                  <c:v>128</c:v>
                </c:pt>
              </c:numCache>
            </c:numRef>
          </c:val>
          <c:smooth val="0"/>
          <c:extLst>
            <c:ext xmlns:c16="http://schemas.microsoft.com/office/drawing/2014/chart" uri="{C3380CC4-5D6E-409C-BE32-E72D297353CC}">
              <c16:uniqueId val="{00000001-3CA2-4EEA-A703-250D9728AFD5}"/>
            </c:ext>
          </c:extLst>
        </c:ser>
        <c:ser>
          <c:idx val="5"/>
          <c:order val="5"/>
          <c:tx>
            <c:strRef>
              <c:f>'Fig 7b data'!$G$4:$G$6</c:f>
              <c:strCache>
                <c:ptCount val="3"/>
                <c:pt idx="0">
                  <c:v>Codeine</c:v>
                </c:pt>
              </c:strCache>
            </c:strRef>
          </c:tx>
          <c:spPr>
            <a:ln w="28575" cap="rnd">
              <a:solidFill>
                <a:srgbClr val="333333"/>
              </a:solidFill>
              <a:prstDash val="dash"/>
              <a:round/>
            </a:ln>
            <a:effectLst/>
          </c:spPr>
          <c:marker>
            <c:symbol val="none"/>
          </c:marker>
          <c:dLbls>
            <c:dLbl>
              <c:idx val="1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F522-4F55-A156-0046DE00125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 7b data'!$G$7:$G$20</c:f>
              <c:numCache>
                <c:formatCode>0</c:formatCode>
                <c:ptCount val="14"/>
                <c:pt idx="0">
                  <c:v>24</c:v>
                </c:pt>
                <c:pt idx="1">
                  <c:v>33</c:v>
                </c:pt>
                <c:pt idx="2">
                  <c:v>11</c:v>
                </c:pt>
                <c:pt idx="3">
                  <c:v>32</c:v>
                </c:pt>
                <c:pt idx="4">
                  <c:v>33</c:v>
                </c:pt>
                <c:pt idx="5">
                  <c:v>33</c:v>
                </c:pt>
                <c:pt idx="6">
                  <c:v>38</c:v>
                </c:pt>
                <c:pt idx="7">
                  <c:v>31</c:v>
                </c:pt>
                <c:pt idx="8">
                  <c:v>43</c:v>
                </c:pt>
                <c:pt idx="9">
                  <c:v>27</c:v>
                </c:pt>
                <c:pt idx="10">
                  <c:v>57</c:v>
                </c:pt>
                <c:pt idx="11">
                  <c:v>57</c:v>
                </c:pt>
                <c:pt idx="12">
                  <c:v>51</c:v>
                </c:pt>
                <c:pt idx="13">
                  <c:v>59</c:v>
                </c:pt>
              </c:numCache>
            </c:numRef>
          </c:val>
          <c:smooth val="0"/>
          <c:extLst>
            <c:ext xmlns:c16="http://schemas.microsoft.com/office/drawing/2014/chart" uri="{C3380CC4-5D6E-409C-BE32-E72D297353CC}">
              <c16:uniqueId val="{00000007-3CA2-4EEA-A703-250D9728AFD5}"/>
            </c:ext>
          </c:extLst>
        </c:ser>
        <c:ser>
          <c:idx val="6"/>
          <c:order val="6"/>
          <c:tx>
            <c:strRef>
              <c:f>'Fig 7b data'!$H$4:$H$6</c:f>
              <c:strCache>
                <c:ptCount val="3"/>
                <c:pt idx="0">
                  <c:v>Dihydrocodeine</c:v>
                </c:pt>
              </c:strCache>
            </c:strRef>
          </c:tx>
          <c:spPr>
            <a:ln w="28575" cap="rnd">
              <a:solidFill>
                <a:srgbClr val="949494"/>
              </a:solidFill>
              <a:round/>
            </a:ln>
            <a:effectLst/>
          </c:spPr>
          <c:marker>
            <c:symbol val="none"/>
          </c:marker>
          <c:dLbls>
            <c:dLbl>
              <c:idx val="13"/>
              <c:layout>
                <c:manualLayout>
                  <c:x val="-1.0018099206310814E-16"/>
                  <c:y val="-4.1841004184100417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F522-4F55-A156-0046DE00125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 7b data'!$H$7:$H$20</c:f>
              <c:numCache>
                <c:formatCode>0</c:formatCode>
                <c:ptCount val="14"/>
                <c:pt idx="0">
                  <c:v>67</c:v>
                </c:pt>
                <c:pt idx="1">
                  <c:v>64</c:v>
                </c:pt>
                <c:pt idx="2">
                  <c:v>58</c:v>
                </c:pt>
                <c:pt idx="3">
                  <c:v>85</c:v>
                </c:pt>
                <c:pt idx="4">
                  <c:v>84</c:v>
                </c:pt>
                <c:pt idx="5">
                  <c:v>81</c:v>
                </c:pt>
                <c:pt idx="6">
                  <c:v>69</c:v>
                </c:pt>
                <c:pt idx="7">
                  <c:v>94</c:v>
                </c:pt>
                <c:pt idx="8">
                  <c:v>114</c:v>
                </c:pt>
                <c:pt idx="9">
                  <c:v>97</c:v>
                </c:pt>
                <c:pt idx="10">
                  <c:v>133</c:v>
                </c:pt>
                <c:pt idx="11">
                  <c:v>118</c:v>
                </c:pt>
                <c:pt idx="12">
                  <c:v>151</c:v>
                </c:pt>
                <c:pt idx="13">
                  <c:v>136</c:v>
                </c:pt>
              </c:numCache>
            </c:numRef>
          </c:val>
          <c:smooth val="0"/>
          <c:extLst>
            <c:ext xmlns:c16="http://schemas.microsoft.com/office/drawing/2014/chart" uri="{C3380CC4-5D6E-409C-BE32-E72D297353CC}">
              <c16:uniqueId val="{00000008-3CA2-4EEA-A703-250D9728AFD5}"/>
            </c:ext>
          </c:extLst>
        </c:ser>
        <c:dLbls>
          <c:showLegendKey val="0"/>
          <c:showVal val="0"/>
          <c:showCatName val="0"/>
          <c:showSerName val="0"/>
          <c:showPercent val="0"/>
          <c:showBubbleSize val="0"/>
        </c:dLbls>
        <c:smooth val="0"/>
        <c:axId val="420181848"/>
        <c:axId val="420183816"/>
        <c:extLst>
          <c:ext xmlns:c15="http://schemas.microsoft.com/office/drawing/2012/chart" uri="{02D57815-91ED-43cb-92C2-25804820EDAC}">
            <c15:filteredLineSeries>
              <c15:ser>
                <c:idx val="0"/>
                <c:order val="0"/>
                <c:tx>
                  <c:strRef>
                    <c:extLst>
                      <c:ext uri="{02D57815-91ED-43cb-92C2-25804820EDAC}">
                        <c15:formulaRef>
                          <c15:sqref>'Fig 7b data'!$B$4</c15:sqref>
                        </c15:formulaRef>
                      </c:ext>
                    </c:extLst>
                    <c:strCache>
                      <c:ptCount val="1"/>
                      <c:pt idx="0">
                        <c:v>All drug-related deaths</c:v>
                      </c:pt>
                    </c:strCache>
                  </c:strRef>
                </c:tx>
                <c:spPr>
                  <a:ln w="44450" cap="rnd">
                    <a:solidFill>
                      <a:srgbClr val="969696"/>
                    </a:solidFill>
                    <a:prstDash val="sysDash"/>
                    <a:round/>
                  </a:ln>
                  <a:effectLst/>
                </c:spPr>
                <c:marker>
                  <c:symbol val="none"/>
                </c:marker>
                <c:dLbls>
                  <c:dLbl>
                    <c:idx val="12"/>
                    <c:layout>
                      <c:manualLayout>
                        <c:x val="-4.0983606557378049E-3"/>
                        <c:y val="-1.6736401673640166E-2"/>
                      </c:manualLayout>
                    </c:layout>
                    <c:showLegendKey val="0"/>
                    <c:showVal val="1"/>
                    <c:showCatName val="0"/>
                    <c:showSerName val="1"/>
                    <c:showPercent val="0"/>
                    <c:showBubbleSize val="0"/>
                    <c:extLst>
                      <c:ext uri="{CE6537A1-D6FC-4f65-9D91-7224C49458BB}"/>
                      <c:ext xmlns:c16="http://schemas.microsoft.com/office/drawing/2014/chart" uri="{C3380CC4-5D6E-409C-BE32-E72D297353CC}">
                        <c16:uniqueId val="{00000002-3CA2-4EEA-A703-250D9728AFD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'Fig 7b data'!$A$7:$A$20</c15:sqref>
                        </c15:formulaRef>
                      </c:ext>
                    </c:extLst>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extLst>
                      <c:ext uri="{02D57815-91ED-43cb-92C2-25804820EDAC}">
                        <c15:formulaRef>
                          <c15:sqref>'Fig 7b data'!$B$7:$B$20</c15:sqref>
                        </c15:formulaRef>
                      </c:ext>
                    </c:extLst>
                    <c:numCache>
                      <c:formatCode>#,##0</c:formatCode>
                      <c:ptCount val="14"/>
                      <c:pt idx="0">
                        <c:v>574</c:v>
                      </c:pt>
                      <c:pt idx="1">
                        <c:v>545</c:v>
                      </c:pt>
                      <c:pt idx="2">
                        <c:v>485</c:v>
                      </c:pt>
                      <c:pt idx="3">
                        <c:v>584</c:v>
                      </c:pt>
                      <c:pt idx="4">
                        <c:v>581</c:v>
                      </c:pt>
                      <c:pt idx="5">
                        <c:v>527</c:v>
                      </c:pt>
                      <c:pt idx="6">
                        <c:v>614</c:v>
                      </c:pt>
                      <c:pt idx="7">
                        <c:v>706</c:v>
                      </c:pt>
                      <c:pt idx="8">
                        <c:v>868</c:v>
                      </c:pt>
                      <c:pt idx="9">
                        <c:v>934</c:v>
                      </c:pt>
                      <c:pt idx="10">
                        <c:v>1187</c:v>
                      </c:pt>
                      <c:pt idx="11">
                        <c:v>1280</c:v>
                      </c:pt>
                      <c:pt idx="12">
                        <c:v>1339</c:v>
                      </c:pt>
                      <c:pt idx="13">
                        <c:v>1330</c:v>
                      </c:pt>
                    </c:numCache>
                  </c:numRef>
                </c:val>
                <c:smooth val="0"/>
                <c:extLst>
                  <c:ext xmlns:c16="http://schemas.microsoft.com/office/drawing/2014/chart" uri="{C3380CC4-5D6E-409C-BE32-E72D297353CC}">
                    <c16:uniqueId val="{00000000-47DF-4FD4-9D5D-FEB26B94F794}"/>
                  </c:ext>
                </c:extLst>
              </c15:ser>
            </c15:filteredLineSeries>
          </c:ext>
        </c:extLst>
      </c:lineChart>
      <c:catAx>
        <c:axId val="420181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out"/>
        <c:tickLblPos val="nextTo"/>
        <c:spPr>
          <a:solidFill>
            <a:schemeClr val="bg1"/>
          </a:solidFill>
          <a:ln w="9525" cap="flat" cmpd="sng" algn="ctr">
            <a:solidFill>
              <a:srgbClr val="333333"/>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0183816"/>
        <c:crosses val="autoZero"/>
        <c:auto val="1"/>
        <c:lblAlgn val="ctr"/>
        <c:lblOffset val="100"/>
        <c:noMultiLvlLbl val="0"/>
      </c:catAx>
      <c:valAx>
        <c:axId val="4201838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Drug</a:t>
                </a:r>
                <a:r>
                  <a:rPr lang="en-GB" baseline="0"/>
                  <a:t> misuse</a:t>
                </a:r>
                <a:r>
                  <a:rPr lang="en-GB"/>
                  <a:t>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ysClr val="windowText" lastClr="000000">
                <a:alpha val="50000"/>
              </a:sysClr>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0181848"/>
        <c:crosses val="autoZero"/>
        <c:crossBetween val="between"/>
      </c:valAx>
      <c:spPr>
        <a:solidFill>
          <a:srgbClr val="FFFFFF"/>
        </a:solidFill>
        <a:ln>
          <a:solidFill>
            <a:schemeClr val="bg1"/>
          </a:solid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0" i="0" baseline="0">
                <a:effectLst/>
              </a:rPr>
              <a:t>Figure 7c: Number of drug misuse deaths in Scotland by drugs implicated, </a:t>
            </a:r>
            <a:endParaRPr lang="en-GB" sz="1200">
              <a:effectLst/>
            </a:endParaRPr>
          </a:p>
          <a:p>
            <a:pPr>
              <a:defRPr sz="1200"/>
            </a:pPr>
            <a:r>
              <a:rPr lang="en-GB" sz="1200" b="0" i="0" baseline="0">
                <a:effectLst/>
              </a:rPr>
              <a:t>Benzodiazepines</a:t>
            </a:r>
            <a:endParaRPr lang="en-GB" sz="1200">
              <a:effectLst/>
            </a:endParaRPr>
          </a:p>
        </c:rich>
      </c:tx>
      <c:layout>
        <c:manualLayout>
          <c:xMode val="edge"/>
          <c:yMode val="edge"/>
          <c:x val="0.13079782300934698"/>
          <c:y val="1.252446132489077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564608378059803"/>
          <c:y val="0.1079520969920601"/>
          <c:w val="0.73862538186825011"/>
          <c:h val="0.79153065594834104"/>
        </c:manualLayout>
      </c:layout>
      <c:lineChart>
        <c:grouping val="standard"/>
        <c:varyColors val="0"/>
        <c:ser>
          <c:idx val="1"/>
          <c:order val="1"/>
          <c:tx>
            <c:strRef>
              <c:f>'Fig 7c data'!$C$4</c:f>
              <c:strCache>
                <c:ptCount val="1"/>
                <c:pt idx="0">
                  <c:v>Any benzodiazepine</c:v>
                </c:pt>
              </c:strCache>
            </c:strRef>
          </c:tx>
          <c:spPr>
            <a:ln w="28575" cap="rnd">
              <a:solidFill>
                <a:srgbClr val="6C297F"/>
              </a:solidFill>
              <a:round/>
            </a:ln>
            <a:effectLst/>
          </c:spPr>
          <c:marker>
            <c:symbol val="none"/>
          </c:marker>
          <c:dLbls>
            <c:dLbl>
              <c:idx val="13"/>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BE4D-40E6-AE1C-FBCFF9F470E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7c data'!$A$7:$A$20</c:f>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'Fig 7c data'!$C$7:$C$20</c:f>
              <c:numCache>
                <c:formatCode>0</c:formatCode>
                <c:ptCount val="14"/>
                <c:pt idx="0">
                  <c:v>149</c:v>
                </c:pt>
                <c:pt idx="1">
                  <c:v>154</c:v>
                </c:pt>
                <c:pt idx="2">
                  <c:v>122</c:v>
                </c:pt>
                <c:pt idx="3">
                  <c:v>185</c:v>
                </c:pt>
                <c:pt idx="4">
                  <c:v>196</c:v>
                </c:pt>
                <c:pt idx="5">
                  <c:v>149</c:v>
                </c:pt>
                <c:pt idx="6">
                  <c:v>121</c:v>
                </c:pt>
                <c:pt idx="7">
                  <c:v>191</c:v>
                </c:pt>
                <c:pt idx="8">
                  <c:v>426</c:v>
                </c:pt>
                <c:pt idx="9">
                  <c:v>552</c:v>
                </c:pt>
                <c:pt idx="10">
                  <c:v>792</c:v>
                </c:pt>
                <c:pt idx="11">
                  <c:v>902</c:v>
                </c:pt>
                <c:pt idx="12">
                  <c:v>974</c:v>
                </c:pt>
                <c:pt idx="13">
                  <c:v>918</c:v>
                </c:pt>
              </c:numCache>
            </c:numRef>
          </c:val>
          <c:smooth val="0"/>
          <c:extLst>
            <c:ext xmlns:c16="http://schemas.microsoft.com/office/drawing/2014/chart" uri="{C3380CC4-5D6E-409C-BE32-E72D297353CC}">
              <c16:uniqueId val="{00000001-CC47-4601-90F7-E6B3885B4BD7}"/>
            </c:ext>
          </c:extLst>
        </c:ser>
        <c:ser>
          <c:idx val="2"/>
          <c:order val="2"/>
          <c:tx>
            <c:strRef>
              <c:f>'Fig 7c data'!$D$4</c:f>
              <c:strCache>
                <c:ptCount val="1"/>
                <c:pt idx="0">
                  <c:v>Prescribable benzodiazepines</c:v>
                </c:pt>
              </c:strCache>
            </c:strRef>
          </c:tx>
          <c:spPr>
            <a:ln w="28575" cap="rnd">
              <a:solidFill>
                <a:srgbClr val="949494"/>
              </a:solidFill>
              <a:prstDash val="solid"/>
              <a:round/>
            </a:ln>
            <a:effectLst/>
          </c:spPr>
          <c:marker>
            <c:symbol val="none"/>
          </c:marker>
          <c:dLbls>
            <c:dLbl>
              <c:idx val="13"/>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E4D-40E6-AE1C-FBCFF9F470E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7c data'!$A$7:$A$20</c:f>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'Fig 7c data'!$D$7:$D$20</c:f>
              <c:numCache>
                <c:formatCode>0</c:formatCode>
                <c:ptCount val="14"/>
                <c:pt idx="0">
                  <c:v>148</c:v>
                </c:pt>
                <c:pt idx="1">
                  <c:v>154</c:v>
                </c:pt>
                <c:pt idx="2">
                  <c:v>122</c:v>
                </c:pt>
                <c:pt idx="3">
                  <c:v>172</c:v>
                </c:pt>
                <c:pt idx="4">
                  <c:v>179</c:v>
                </c:pt>
                <c:pt idx="5">
                  <c:v>126</c:v>
                </c:pt>
                <c:pt idx="6">
                  <c:v>92</c:v>
                </c:pt>
                <c:pt idx="7">
                  <c:v>143</c:v>
                </c:pt>
                <c:pt idx="8">
                  <c:v>173</c:v>
                </c:pt>
                <c:pt idx="9">
                  <c:v>234</c:v>
                </c:pt>
                <c:pt idx="10">
                  <c:v>238</c:v>
                </c:pt>
                <c:pt idx="11">
                  <c:v>204</c:v>
                </c:pt>
                <c:pt idx="12">
                  <c:v>210</c:v>
                </c:pt>
                <c:pt idx="13">
                  <c:v>214</c:v>
                </c:pt>
              </c:numCache>
            </c:numRef>
          </c:val>
          <c:smooth val="0"/>
          <c:extLst>
            <c:ext xmlns:c16="http://schemas.microsoft.com/office/drawing/2014/chart" uri="{C3380CC4-5D6E-409C-BE32-E72D297353CC}">
              <c16:uniqueId val="{00000002-CC47-4601-90F7-E6B3885B4BD7}"/>
            </c:ext>
          </c:extLst>
        </c:ser>
        <c:ser>
          <c:idx val="4"/>
          <c:order val="3"/>
          <c:tx>
            <c:strRef>
              <c:f>'Fig 7c data'!$E$4</c:f>
              <c:strCache>
                <c:ptCount val="1"/>
                <c:pt idx="0">
                  <c:v>Street benzodiazepines</c:v>
                </c:pt>
              </c:strCache>
            </c:strRef>
          </c:tx>
          <c:spPr>
            <a:ln w="28575" cap="rnd">
              <a:solidFill>
                <a:srgbClr val="969696"/>
              </a:solidFill>
              <a:prstDash val="sysDash"/>
              <a:round/>
            </a:ln>
            <a:effectLst/>
          </c:spPr>
          <c:marker>
            <c:symbol val="none"/>
          </c:marker>
          <c:dLbls>
            <c:dLbl>
              <c:idx val="13"/>
              <c:layout>
                <c:manualLayout>
                  <c:x val="-1.0018099206310814E-16"/>
                  <c:y val="1.4644351464435146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E4D-40E6-AE1C-FBCFF9F470E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7c data'!$A$7:$A$20</c:f>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'Fig 7c data'!$E$7:$E$20</c:f>
              <c:numCache>
                <c:formatCode>0</c:formatCode>
                <c:ptCount val="14"/>
                <c:pt idx="0">
                  <c:v>1</c:v>
                </c:pt>
                <c:pt idx="1">
                  <c:v>1</c:v>
                </c:pt>
                <c:pt idx="2">
                  <c:v>0</c:v>
                </c:pt>
                <c:pt idx="3">
                  <c:v>14</c:v>
                </c:pt>
                <c:pt idx="4">
                  <c:v>20</c:v>
                </c:pt>
                <c:pt idx="5">
                  <c:v>40</c:v>
                </c:pt>
                <c:pt idx="6">
                  <c:v>41</c:v>
                </c:pt>
                <c:pt idx="7">
                  <c:v>58</c:v>
                </c:pt>
                <c:pt idx="8">
                  <c:v>303</c:v>
                </c:pt>
                <c:pt idx="9">
                  <c:v>423</c:v>
                </c:pt>
                <c:pt idx="10">
                  <c:v>675</c:v>
                </c:pt>
                <c:pt idx="11">
                  <c:v>823</c:v>
                </c:pt>
                <c:pt idx="12">
                  <c:v>879</c:v>
                </c:pt>
                <c:pt idx="13">
                  <c:v>842</c:v>
                </c:pt>
              </c:numCache>
            </c:numRef>
          </c:val>
          <c:smooth val="0"/>
          <c:extLst>
            <c:ext xmlns:c16="http://schemas.microsoft.com/office/drawing/2014/chart" uri="{C3380CC4-5D6E-409C-BE32-E72D297353CC}">
              <c16:uniqueId val="{00000004-CC47-4601-90F7-E6B3885B4BD7}"/>
            </c:ext>
          </c:extLst>
        </c:ser>
        <c:dLbls>
          <c:showLegendKey val="0"/>
          <c:showVal val="0"/>
          <c:showCatName val="0"/>
          <c:showSerName val="0"/>
          <c:showPercent val="0"/>
          <c:showBubbleSize val="0"/>
        </c:dLbls>
        <c:smooth val="0"/>
        <c:axId val="480324632"/>
        <c:axId val="480321680"/>
        <c:extLst>
          <c:ext xmlns:c15="http://schemas.microsoft.com/office/drawing/2012/chart" uri="{02D57815-91ED-43cb-92C2-25804820EDAC}">
            <c15:filteredLineSeries>
              <c15:ser>
                <c:idx val="0"/>
                <c:order val="0"/>
                <c:tx>
                  <c:strRef>
                    <c:extLst>
                      <c:ext uri="{02D57815-91ED-43cb-92C2-25804820EDAC}">
                        <c15:formulaRef>
                          <c15:sqref>'Fig 7c data'!$B$4</c15:sqref>
                        </c15:formulaRef>
                      </c:ext>
                    </c:extLst>
                    <c:strCache>
                      <c:ptCount val="1"/>
                      <c:pt idx="0">
                        <c:v>All drug-related deaths</c:v>
                      </c:pt>
                    </c:strCache>
                  </c:strRef>
                </c:tx>
                <c:spPr>
                  <a:ln w="44450" cap="rnd" cmpd="sng">
                    <a:solidFill>
                      <a:srgbClr val="284F99"/>
                    </a:solidFill>
                    <a:prstDash val="solid"/>
                    <a:round/>
                  </a:ln>
                  <a:effectLst/>
                </c:spPr>
                <c:marker>
                  <c:symbol val="none"/>
                </c:marker>
                <c:dLbls>
                  <c:dLbl>
                    <c:idx val="12"/>
                    <c:showLegendKey val="0"/>
                    <c:showVal val="1"/>
                    <c:showCatName val="0"/>
                    <c:showSerName val="1"/>
                    <c:showPercent val="0"/>
                    <c:showBubbleSize val="0"/>
                    <c:extLst>
                      <c:ext uri="{CE6537A1-D6FC-4f65-9D91-7224C49458BB}"/>
                      <c:ext xmlns:c16="http://schemas.microsoft.com/office/drawing/2014/chart" uri="{C3380CC4-5D6E-409C-BE32-E72D297353CC}">
                        <c16:uniqueId val="{00000000-0A63-472E-A2A2-0854D60C990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'Fig 7c data'!$A$7:$A$20</c15:sqref>
                        </c15:formulaRef>
                      </c:ext>
                    </c:extLst>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extLst>
                      <c:ext uri="{02D57815-91ED-43cb-92C2-25804820EDAC}">
                        <c15:formulaRef>
                          <c15:sqref>'Fig 7c data'!$B$7:$B$20</c15:sqref>
                        </c15:formulaRef>
                      </c:ext>
                    </c:extLst>
                    <c:numCache>
                      <c:formatCode>#,##0</c:formatCode>
                      <c:ptCount val="14"/>
                      <c:pt idx="0">
                        <c:v>574</c:v>
                      </c:pt>
                      <c:pt idx="1">
                        <c:v>545</c:v>
                      </c:pt>
                      <c:pt idx="2">
                        <c:v>485</c:v>
                      </c:pt>
                      <c:pt idx="3">
                        <c:v>584</c:v>
                      </c:pt>
                      <c:pt idx="4">
                        <c:v>581</c:v>
                      </c:pt>
                      <c:pt idx="5">
                        <c:v>527</c:v>
                      </c:pt>
                      <c:pt idx="6">
                        <c:v>614</c:v>
                      </c:pt>
                      <c:pt idx="7">
                        <c:v>706</c:v>
                      </c:pt>
                      <c:pt idx="8">
                        <c:v>868</c:v>
                      </c:pt>
                      <c:pt idx="9">
                        <c:v>934</c:v>
                      </c:pt>
                      <c:pt idx="10">
                        <c:v>1187</c:v>
                      </c:pt>
                      <c:pt idx="11">
                        <c:v>1280</c:v>
                      </c:pt>
                      <c:pt idx="12">
                        <c:v>1339</c:v>
                      </c:pt>
                      <c:pt idx="13">
                        <c:v>1330</c:v>
                      </c:pt>
                    </c:numCache>
                  </c:numRef>
                </c:val>
                <c:smooth val="0"/>
                <c:extLst>
                  <c:ext xmlns:c16="http://schemas.microsoft.com/office/drawing/2014/chart" uri="{C3380CC4-5D6E-409C-BE32-E72D297353CC}">
                    <c16:uniqueId val="{00000000-CC47-4601-90F7-E6B3885B4BD7}"/>
                  </c:ext>
                </c:extLst>
              </c15:ser>
            </c15:filteredLineSeries>
          </c:ext>
        </c:extLst>
      </c:lineChart>
      <c:catAx>
        <c:axId val="48032463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0321680"/>
        <c:crosses val="autoZero"/>
        <c:auto val="1"/>
        <c:lblAlgn val="ctr"/>
        <c:lblOffset val="100"/>
        <c:noMultiLvlLbl val="0"/>
      </c:catAx>
      <c:valAx>
        <c:axId val="4803216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solidFill>
                      <a:sysClr val="windowText" lastClr="000000"/>
                    </a:solidFill>
                  </a:rPr>
                  <a:t>Drug</a:t>
                </a:r>
                <a:r>
                  <a:rPr lang="en-GB" baseline="0">
                    <a:solidFill>
                      <a:sysClr val="windowText" lastClr="000000"/>
                    </a:solidFill>
                  </a:rPr>
                  <a:t> misuse deaths</a:t>
                </a:r>
                <a:endParaRPr lang="en-GB">
                  <a:solidFill>
                    <a:sysClr val="windowText" lastClr="000000"/>
                  </a:solidFill>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0324632"/>
        <c:crosses val="autoZero"/>
        <c:crossBetween val="between"/>
      </c:valAx>
      <c:spPr>
        <a:noFill/>
        <a:ln>
          <a:solidFill>
            <a:schemeClr val="bg1"/>
          </a:solid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0" i="0" u="none" strike="noStrike" baseline="0">
                <a:effectLst/>
              </a:rPr>
              <a:t>Figure 7d: Number of drug misuse deaths in Scotland by drugs implicated, </a:t>
            </a:r>
          </a:p>
          <a:p>
            <a:pPr>
              <a:defRPr sz="1200"/>
            </a:pPr>
            <a:r>
              <a:rPr lang="en-GB" sz="1200" b="0" i="0" u="none" strike="noStrike" baseline="0">
                <a:effectLst/>
              </a:rPr>
              <a:t>Other significant drugs</a:t>
            </a:r>
            <a:endParaRPr lang="en-GB" sz="1200" b="0"/>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6471107095219653E-2"/>
          <c:y val="0.1409415873225052"/>
          <c:w val="0.76276386558237597"/>
          <c:h val="0.6953882647514249"/>
        </c:manualLayout>
      </c:layout>
      <c:lineChart>
        <c:grouping val="standard"/>
        <c:varyColors val="0"/>
        <c:ser>
          <c:idx val="1"/>
          <c:order val="1"/>
          <c:tx>
            <c:strRef>
              <c:f>'Fig 7d data'!$C$4</c:f>
              <c:strCache>
                <c:ptCount val="1"/>
                <c:pt idx="0">
                  <c:v>Gabapentin and/or pregabalin</c:v>
                </c:pt>
              </c:strCache>
            </c:strRef>
          </c:tx>
          <c:spPr>
            <a:ln w="28575" cap="rnd">
              <a:solidFill>
                <a:srgbClr val="6C297F"/>
              </a:solidFill>
              <a:prstDash val="solid"/>
              <a:round/>
            </a:ln>
            <a:effectLst/>
          </c:spPr>
          <c:marker>
            <c:symbol val="none"/>
          </c:marker>
          <c:dLbls>
            <c:dLbl>
              <c:idx val="1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B7C6-4DC5-A5D7-49E78BF5513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7d data'!$A$7:$A$20</c:f>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'Fig 7d data'!$C$7:$C$20</c:f>
              <c:numCache>
                <c:formatCode>0</c:formatCode>
                <c:ptCount val="14"/>
                <c:pt idx="0">
                  <c:v>2</c:v>
                </c:pt>
                <c:pt idx="1">
                  <c:v>2</c:v>
                </c:pt>
                <c:pt idx="2">
                  <c:v>3</c:v>
                </c:pt>
                <c:pt idx="3">
                  <c:v>8</c:v>
                </c:pt>
                <c:pt idx="4">
                  <c:v>25</c:v>
                </c:pt>
                <c:pt idx="5">
                  <c:v>56</c:v>
                </c:pt>
                <c:pt idx="6">
                  <c:v>86</c:v>
                </c:pt>
                <c:pt idx="7">
                  <c:v>131</c:v>
                </c:pt>
                <c:pt idx="8">
                  <c:v>208</c:v>
                </c:pt>
                <c:pt idx="9">
                  <c:v>242</c:v>
                </c:pt>
                <c:pt idx="10">
                  <c:v>367</c:v>
                </c:pt>
                <c:pt idx="11">
                  <c:v>443</c:v>
                </c:pt>
                <c:pt idx="12">
                  <c:v>502</c:v>
                </c:pt>
                <c:pt idx="13">
                  <c:v>473</c:v>
                </c:pt>
              </c:numCache>
            </c:numRef>
          </c:val>
          <c:smooth val="0"/>
          <c:extLst>
            <c:ext xmlns:c16="http://schemas.microsoft.com/office/drawing/2014/chart" uri="{C3380CC4-5D6E-409C-BE32-E72D297353CC}">
              <c16:uniqueId val="{00000001-226C-44CE-B06D-CD4CC00115E3}"/>
            </c:ext>
          </c:extLst>
        </c:ser>
        <c:ser>
          <c:idx val="2"/>
          <c:order val="2"/>
          <c:tx>
            <c:strRef>
              <c:f>'Fig 7d data'!$D$4</c:f>
              <c:strCache>
                <c:ptCount val="1"/>
                <c:pt idx="0">
                  <c:v>Cocaine</c:v>
                </c:pt>
              </c:strCache>
            </c:strRef>
          </c:tx>
          <c:spPr>
            <a:ln w="28575" cap="rnd">
              <a:solidFill>
                <a:srgbClr val="949494"/>
              </a:solidFill>
              <a:round/>
            </a:ln>
            <a:effectLst/>
          </c:spPr>
          <c:marker>
            <c:symbol val="none"/>
          </c:marker>
          <c:dLbls>
            <c:dLbl>
              <c:idx val="1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B7C6-4DC5-A5D7-49E78BF5513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7d data'!$A$7:$A$20</c:f>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'Fig 7d data'!$D$7:$D$20</c:f>
              <c:numCache>
                <c:formatCode>0</c:formatCode>
                <c:ptCount val="14"/>
                <c:pt idx="0">
                  <c:v>36</c:v>
                </c:pt>
                <c:pt idx="1">
                  <c:v>32</c:v>
                </c:pt>
                <c:pt idx="2">
                  <c:v>33</c:v>
                </c:pt>
                <c:pt idx="3">
                  <c:v>36</c:v>
                </c:pt>
                <c:pt idx="4">
                  <c:v>31</c:v>
                </c:pt>
                <c:pt idx="5">
                  <c:v>45</c:v>
                </c:pt>
                <c:pt idx="6">
                  <c:v>45</c:v>
                </c:pt>
                <c:pt idx="7">
                  <c:v>93</c:v>
                </c:pt>
                <c:pt idx="8">
                  <c:v>123</c:v>
                </c:pt>
                <c:pt idx="9">
                  <c:v>176</c:v>
                </c:pt>
                <c:pt idx="10">
                  <c:v>273</c:v>
                </c:pt>
                <c:pt idx="11">
                  <c:v>372</c:v>
                </c:pt>
                <c:pt idx="12">
                  <c:v>459</c:v>
                </c:pt>
                <c:pt idx="13">
                  <c:v>403</c:v>
                </c:pt>
              </c:numCache>
            </c:numRef>
          </c:val>
          <c:smooth val="0"/>
          <c:extLst>
            <c:ext xmlns:c16="http://schemas.microsoft.com/office/drawing/2014/chart" uri="{C3380CC4-5D6E-409C-BE32-E72D297353CC}">
              <c16:uniqueId val="{00000002-226C-44CE-B06D-CD4CC00115E3}"/>
            </c:ext>
          </c:extLst>
        </c:ser>
        <c:ser>
          <c:idx val="3"/>
          <c:order val="3"/>
          <c:tx>
            <c:strRef>
              <c:f>'Fig 7d data'!$E$4</c:f>
              <c:strCache>
                <c:ptCount val="1"/>
                <c:pt idx="0">
                  <c:v>Ecstasy-type drugs</c:v>
                </c:pt>
              </c:strCache>
            </c:strRef>
          </c:tx>
          <c:spPr>
            <a:ln w="28575" cap="rnd">
              <a:solidFill>
                <a:srgbClr val="333333"/>
              </a:solidFill>
              <a:prstDash val="sysDash"/>
              <a:round/>
            </a:ln>
            <a:effectLst/>
          </c:spPr>
          <c:marker>
            <c:symbol val="none"/>
          </c:marker>
          <c:dLbls>
            <c:dLbl>
              <c:idx val="1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B7C6-4DC5-A5D7-49E78BF5513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7d data'!$A$7:$A$20</c:f>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'Fig 7d data'!$E$7:$E$20</c:f>
              <c:numCache>
                <c:formatCode>0</c:formatCode>
                <c:ptCount val="14"/>
                <c:pt idx="0">
                  <c:v>5</c:v>
                </c:pt>
                <c:pt idx="1">
                  <c:v>2</c:v>
                </c:pt>
                <c:pt idx="2">
                  <c:v>0</c:v>
                </c:pt>
                <c:pt idx="3">
                  <c:v>8</c:v>
                </c:pt>
                <c:pt idx="4">
                  <c:v>9</c:v>
                </c:pt>
                <c:pt idx="5">
                  <c:v>17</c:v>
                </c:pt>
                <c:pt idx="6">
                  <c:v>14</c:v>
                </c:pt>
                <c:pt idx="7">
                  <c:v>15</c:v>
                </c:pt>
                <c:pt idx="8">
                  <c:v>28</c:v>
                </c:pt>
                <c:pt idx="9">
                  <c:v>27</c:v>
                </c:pt>
                <c:pt idx="10">
                  <c:v>35</c:v>
                </c:pt>
                <c:pt idx="11">
                  <c:v>25</c:v>
                </c:pt>
                <c:pt idx="12">
                  <c:v>40</c:v>
                </c:pt>
                <c:pt idx="13">
                  <c:v>20</c:v>
                </c:pt>
              </c:numCache>
            </c:numRef>
          </c:val>
          <c:smooth val="0"/>
          <c:extLst>
            <c:ext xmlns:c16="http://schemas.microsoft.com/office/drawing/2014/chart" uri="{C3380CC4-5D6E-409C-BE32-E72D297353CC}">
              <c16:uniqueId val="{00000003-226C-44CE-B06D-CD4CC00115E3}"/>
            </c:ext>
          </c:extLst>
        </c:ser>
        <c:ser>
          <c:idx val="4"/>
          <c:order val="4"/>
          <c:tx>
            <c:strRef>
              <c:f>'Fig 7d data'!$F$4</c:f>
              <c:strCache>
                <c:ptCount val="1"/>
                <c:pt idx="0">
                  <c:v>Amphetamines</c:v>
                </c:pt>
              </c:strCache>
            </c:strRef>
          </c:tx>
          <c:spPr>
            <a:ln w="28575" cap="rnd">
              <a:solidFill>
                <a:srgbClr val="949494"/>
              </a:solidFill>
              <a:prstDash val="solid"/>
              <a:round/>
            </a:ln>
            <a:effectLst/>
          </c:spPr>
          <c:marker>
            <c:symbol val="none"/>
          </c:marker>
          <c:dLbls>
            <c:dLbl>
              <c:idx val="1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B7C6-4DC5-A5D7-49E78BF5513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7d data'!$A$7:$A$20</c:f>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'Fig 7d data'!$F$7:$F$20</c:f>
              <c:numCache>
                <c:formatCode>0</c:formatCode>
                <c:ptCount val="14"/>
                <c:pt idx="0">
                  <c:v>11</c:v>
                </c:pt>
                <c:pt idx="1">
                  <c:v>6</c:v>
                </c:pt>
                <c:pt idx="2">
                  <c:v>3</c:v>
                </c:pt>
                <c:pt idx="3">
                  <c:v>24</c:v>
                </c:pt>
                <c:pt idx="4">
                  <c:v>18</c:v>
                </c:pt>
                <c:pt idx="5">
                  <c:v>27</c:v>
                </c:pt>
                <c:pt idx="6">
                  <c:v>22</c:v>
                </c:pt>
                <c:pt idx="7">
                  <c:v>17</c:v>
                </c:pt>
                <c:pt idx="8">
                  <c:v>25</c:v>
                </c:pt>
                <c:pt idx="9">
                  <c:v>32</c:v>
                </c:pt>
                <c:pt idx="10">
                  <c:v>46</c:v>
                </c:pt>
                <c:pt idx="11">
                  <c:v>52</c:v>
                </c:pt>
                <c:pt idx="12">
                  <c:v>60</c:v>
                </c:pt>
                <c:pt idx="13">
                  <c:v>42</c:v>
                </c:pt>
              </c:numCache>
            </c:numRef>
          </c:val>
          <c:smooth val="0"/>
          <c:extLst>
            <c:ext xmlns:c16="http://schemas.microsoft.com/office/drawing/2014/chart" uri="{C3380CC4-5D6E-409C-BE32-E72D297353CC}">
              <c16:uniqueId val="{00000004-226C-44CE-B06D-CD4CC00115E3}"/>
            </c:ext>
          </c:extLst>
        </c:ser>
        <c:ser>
          <c:idx val="5"/>
          <c:order val="5"/>
          <c:tx>
            <c:strRef>
              <c:f>'Fig 7d data'!$G$4</c:f>
              <c:strCache>
                <c:ptCount val="1"/>
                <c:pt idx="0">
                  <c:v>Alcohol</c:v>
                </c:pt>
              </c:strCache>
            </c:strRef>
          </c:tx>
          <c:spPr>
            <a:ln w="28575" cap="rnd">
              <a:solidFill>
                <a:srgbClr val="333333"/>
              </a:solidFill>
              <a:prstDash val="sysDash"/>
              <a:round/>
            </a:ln>
            <a:effectLst/>
          </c:spPr>
          <c:marker>
            <c:symbol val="circle"/>
            <c:size val="5"/>
            <c:spPr>
              <a:noFill/>
              <a:ln w="9525">
                <a:noFill/>
              </a:ln>
              <a:effectLst/>
            </c:spPr>
          </c:marker>
          <c:dLbls>
            <c:dLbl>
              <c:idx val="1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B7C6-4DC5-A5D7-49E78BF5513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7d data'!$A$7:$A$20</c:f>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'Fig 7d data'!$G$7:$G$20</c:f>
              <c:numCache>
                <c:formatCode>0</c:formatCode>
                <c:ptCount val="14"/>
                <c:pt idx="0">
                  <c:v>167</c:v>
                </c:pt>
                <c:pt idx="1">
                  <c:v>165</c:v>
                </c:pt>
                <c:pt idx="2">
                  <c:v>127</c:v>
                </c:pt>
                <c:pt idx="3">
                  <c:v>129</c:v>
                </c:pt>
                <c:pt idx="4">
                  <c:v>111</c:v>
                </c:pt>
                <c:pt idx="5">
                  <c:v>103</c:v>
                </c:pt>
                <c:pt idx="6">
                  <c:v>106</c:v>
                </c:pt>
                <c:pt idx="7">
                  <c:v>107</c:v>
                </c:pt>
                <c:pt idx="8">
                  <c:v>112</c:v>
                </c:pt>
                <c:pt idx="9">
                  <c:v>90</c:v>
                </c:pt>
                <c:pt idx="10">
                  <c:v>156</c:v>
                </c:pt>
                <c:pt idx="11">
                  <c:v>140</c:v>
                </c:pt>
                <c:pt idx="12">
                  <c:v>173</c:v>
                </c:pt>
                <c:pt idx="13">
                  <c:v>155</c:v>
                </c:pt>
              </c:numCache>
            </c:numRef>
          </c:val>
          <c:smooth val="0"/>
          <c:extLst>
            <c:ext xmlns:c16="http://schemas.microsoft.com/office/drawing/2014/chart" uri="{C3380CC4-5D6E-409C-BE32-E72D297353CC}">
              <c16:uniqueId val="{00000005-226C-44CE-B06D-CD4CC00115E3}"/>
            </c:ext>
          </c:extLst>
        </c:ser>
        <c:dLbls>
          <c:showLegendKey val="0"/>
          <c:showVal val="0"/>
          <c:showCatName val="0"/>
          <c:showSerName val="0"/>
          <c:showPercent val="0"/>
          <c:showBubbleSize val="0"/>
        </c:dLbls>
        <c:smooth val="0"/>
        <c:axId val="480328568"/>
        <c:axId val="480327256"/>
        <c:extLst>
          <c:ext xmlns:c15="http://schemas.microsoft.com/office/drawing/2012/chart" uri="{02D57815-91ED-43cb-92C2-25804820EDAC}">
            <c15:filteredLineSeries>
              <c15:ser>
                <c:idx val="0"/>
                <c:order val="0"/>
                <c:tx>
                  <c:strRef>
                    <c:extLst>
                      <c:ext uri="{02D57815-91ED-43cb-92C2-25804820EDAC}">
                        <c15:formulaRef>
                          <c15:sqref>'Fig 7d data'!$B$4</c15:sqref>
                        </c15:formulaRef>
                      </c:ext>
                    </c:extLst>
                    <c:strCache>
                      <c:ptCount val="1"/>
                      <c:pt idx="0">
                        <c:v>All drug-related deaths</c:v>
                      </c:pt>
                    </c:strCache>
                  </c:strRef>
                </c:tx>
                <c:spPr>
                  <a:ln w="44450" cap="rnd">
                    <a:solidFill>
                      <a:srgbClr val="284F99"/>
                    </a:solidFill>
                    <a:prstDash val="solid"/>
                    <a:round/>
                  </a:ln>
                  <a:effectLst/>
                </c:spPr>
                <c:marker>
                  <c:symbol val="none"/>
                </c:marker>
                <c:cat>
                  <c:numRef>
                    <c:extLst>
                      <c:ext uri="{02D57815-91ED-43cb-92C2-25804820EDAC}">
                        <c15:formulaRef>
                          <c15:sqref>'Fig 7d data'!$A$7:$A$20</c15:sqref>
                        </c15:formulaRef>
                      </c:ext>
                    </c:extLst>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extLst>
                      <c:ext uri="{02D57815-91ED-43cb-92C2-25804820EDAC}">
                        <c15:formulaRef>
                          <c15:sqref>'Fig 7d data'!$B$7:$B$20</c15:sqref>
                        </c15:formulaRef>
                      </c:ext>
                    </c:extLst>
                    <c:numCache>
                      <c:formatCode>#,##0</c:formatCode>
                      <c:ptCount val="14"/>
                      <c:pt idx="0">
                        <c:v>574</c:v>
                      </c:pt>
                      <c:pt idx="1">
                        <c:v>545</c:v>
                      </c:pt>
                      <c:pt idx="2">
                        <c:v>485</c:v>
                      </c:pt>
                      <c:pt idx="3">
                        <c:v>584</c:v>
                      </c:pt>
                      <c:pt idx="4">
                        <c:v>581</c:v>
                      </c:pt>
                      <c:pt idx="5">
                        <c:v>527</c:v>
                      </c:pt>
                      <c:pt idx="6">
                        <c:v>614</c:v>
                      </c:pt>
                      <c:pt idx="7">
                        <c:v>706</c:v>
                      </c:pt>
                      <c:pt idx="8">
                        <c:v>868</c:v>
                      </c:pt>
                      <c:pt idx="9">
                        <c:v>934</c:v>
                      </c:pt>
                      <c:pt idx="10">
                        <c:v>1187</c:v>
                      </c:pt>
                      <c:pt idx="11">
                        <c:v>1280</c:v>
                      </c:pt>
                      <c:pt idx="12">
                        <c:v>1339</c:v>
                      </c:pt>
                      <c:pt idx="13">
                        <c:v>1330</c:v>
                      </c:pt>
                    </c:numCache>
                  </c:numRef>
                </c:val>
                <c:smooth val="0"/>
                <c:extLst>
                  <c:ext xmlns:c16="http://schemas.microsoft.com/office/drawing/2014/chart" uri="{C3380CC4-5D6E-409C-BE32-E72D297353CC}">
                    <c16:uniqueId val="{00000000-226C-44CE-B06D-CD4CC00115E3}"/>
                  </c:ext>
                </c:extLst>
              </c15:ser>
            </c15:filteredLineSeries>
          </c:ext>
        </c:extLst>
      </c:lineChart>
      <c:catAx>
        <c:axId val="48032856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200">
                    <a:solidFill>
                      <a:sysClr val="windowText" lastClr="000000"/>
                    </a:solidFill>
                  </a:rPr>
                  <a:t>Year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0327256"/>
        <c:crosses val="autoZero"/>
        <c:auto val="1"/>
        <c:lblAlgn val="ctr"/>
        <c:lblOffset val="100"/>
        <c:noMultiLvlLbl val="0"/>
      </c:catAx>
      <c:valAx>
        <c:axId val="48032725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200">
                    <a:solidFill>
                      <a:sysClr val="windowText" lastClr="000000"/>
                    </a:solidFill>
                  </a:rPr>
                  <a:t>Drug</a:t>
                </a:r>
                <a:r>
                  <a:rPr lang="en-GB" sz="1200" baseline="0">
                    <a:solidFill>
                      <a:sysClr val="windowText" lastClr="000000"/>
                    </a:solidFill>
                  </a:rPr>
                  <a:t> misuse Deaths</a:t>
                </a:r>
                <a:endParaRPr lang="en-GB" sz="12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03285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0"/>
              <a:t>Figure 8: Number of drug misuse deaths, by underlying cause of death, Scotland, 2011 to 2021 </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stacked"/>
        <c:varyColors val="0"/>
        <c:ser>
          <c:idx val="2"/>
          <c:order val="0"/>
          <c:tx>
            <c:strRef>
              <c:f>'Fig 8 data'!$B$4</c:f>
              <c:strCache>
                <c:ptCount val="1"/>
                <c:pt idx="0">
                  <c:v>Accidental poisoning</c:v>
                </c:pt>
              </c:strCache>
            </c:strRef>
          </c:tx>
          <c:spPr>
            <a:solidFill>
              <a:srgbClr val="6C297F"/>
            </a:solidFill>
            <a:ln w="15875">
              <a:solidFill>
                <a:schemeClr val="tx1"/>
              </a:solidFill>
            </a:ln>
            <a:effectLst/>
          </c:spPr>
          <c:invertIfNegative val="0"/>
          <c:cat>
            <c:numRef>
              <c:f>'Fig 8 data'!$A$6:$A$16</c:f>
              <c:numCache>
                <c:formatCode>@</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 8 data'!$B$6:$B$16</c:f>
              <c:numCache>
                <c:formatCode>General</c:formatCode>
                <c:ptCount val="11"/>
                <c:pt idx="0">
                  <c:v>346</c:v>
                </c:pt>
                <c:pt idx="1">
                  <c:v>365</c:v>
                </c:pt>
                <c:pt idx="2">
                  <c:v>366</c:v>
                </c:pt>
                <c:pt idx="3">
                  <c:v>471</c:v>
                </c:pt>
                <c:pt idx="4">
                  <c:v>553</c:v>
                </c:pt>
                <c:pt idx="5">
                  <c:v>730</c:v>
                </c:pt>
                <c:pt idx="6">
                  <c:v>807</c:v>
                </c:pt>
                <c:pt idx="7">
                  <c:v>1017</c:v>
                </c:pt>
                <c:pt idx="8">
                  <c:v>1134</c:v>
                </c:pt>
                <c:pt idx="9">
                  <c:v>1242</c:v>
                </c:pt>
                <c:pt idx="10">
                  <c:v>1208</c:v>
                </c:pt>
              </c:numCache>
            </c:numRef>
          </c:val>
          <c:extLst>
            <c:ext xmlns:c16="http://schemas.microsoft.com/office/drawing/2014/chart" uri="{C3380CC4-5D6E-409C-BE32-E72D297353CC}">
              <c16:uniqueId val="{00000001-9170-43B2-B5EF-620CAD80F3EE}"/>
            </c:ext>
          </c:extLst>
        </c:ser>
        <c:ser>
          <c:idx val="5"/>
          <c:order val="1"/>
          <c:tx>
            <c:strRef>
              <c:f>'Fig 8 data'!$C$4</c:f>
              <c:strCache>
                <c:ptCount val="1"/>
                <c:pt idx="0">
                  <c:v>Undetermined intent</c:v>
                </c:pt>
              </c:strCache>
            </c:strRef>
          </c:tx>
          <c:spPr>
            <a:solidFill>
              <a:srgbClr val="949494">
                <a:alpha val="85000"/>
              </a:srgbClr>
            </a:solidFill>
            <a:ln w="15875">
              <a:solidFill>
                <a:schemeClr val="tx1"/>
              </a:solidFill>
            </a:ln>
            <a:effectLst/>
          </c:spPr>
          <c:invertIfNegative val="0"/>
          <c:cat>
            <c:numRef>
              <c:f>'Fig 8 data'!$A$6:$A$16</c:f>
              <c:numCache>
                <c:formatCode>@</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 8 data'!$C$6:$C$16</c:f>
              <c:numCache>
                <c:formatCode>General</c:formatCode>
                <c:ptCount val="11"/>
                <c:pt idx="0">
                  <c:v>190</c:v>
                </c:pt>
                <c:pt idx="1">
                  <c:v>125</c:v>
                </c:pt>
                <c:pt idx="2">
                  <c:v>88</c:v>
                </c:pt>
                <c:pt idx="3">
                  <c:v>66</c:v>
                </c:pt>
                <c:pt idx="4">
                  <c:v>50</c:v>
                </c:pt>
                <c:pt idx="5">
                  <c:v>58</c:v>
                </c:pt>
                <c:pt idx="6">
                  <c:v>39</c:v>
                </c:pt>
                <c:pt idx="7">
                  <c:v>66</c:v>
                </c:pt>
                <c:pt idx="8">
                  <c:v>56</c:v>
                </c:pt>
                <c:pt idx="9">
                  <c:v>25</c:v>
                </c:pt>
                <c:pt idx="10">
                  <c:v>13</c:v>
                </c:pt>
              </c:numCache>
            </c:numRef>
          </c:val>
          <c:extLst>
            <c:ext xmlns:c16="http://schemas.microsoft.com/office/drawing/2014/chart" uri="{C3380CC4-5D6E-409C-BE32-E72D297353CC}">
              <c16:uniqueId val="{00000004-9170-43B2-B5EF-620CAD80F3EE}"/>
            </c:ext>
          </c:extLst>
        </c:ser>
        <c:ser>
          <c:idx val="3"/>
          <c:order val="2"/>
          <c:tx>
            <c:strRef>
              <c:f>'Fig 8 data'!$D$4</c:f>
              <c:strCache>
                <c:ptCount val="1"/>
                <c:pt idx="0">
                  <c:v>Intentional self-poisoning</c:v>
                </c:pt>
              </c:strCache>
            </c:strRef>
          </c:tx>
          <c:spPr>
            <a:solidFill>
              <a:schemeClr val="bg1"/>
            </a:solidFill>
            <a:ln w="15875">
              <a:solidFill>
                <a:schemeClr val="tx1">
                  <a:alpha val="70000"/>
                </a:schemeClr>
              </a:solidFill>
            </a:ln>
            <a:effectLst/>
          </c:spPr>
          <c:invertIfNegative val="0"/>
          <c:cat>
            <c:numRef>
              <c:f>'Fig 8 data'!$A$6:$A$16</c:f>
              <c:numCache>
                <c:formatCode>@</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 8 data'!$D$6:$D$16</c:f>
              <c:numCache>
                <c:formatCode>General</c:formatCode>
                <c:ptCount val="11"/>
                <c:pt idx="0">
                  <c:v>36</c:v>
                </c:pt>
                <c:pt idx="1">
                  <c:v>65</c:v>
                </c:pt>
                <c:pt idx="2">
                  <c:v>50</c:v>
                </c:pt>
                <c:pt idx="3">
                  <c:v>45</c:v>
                </c:pt>
                <c:pt idx="4">
                  <c:v>54</c:v>
                </c:pt>
                <c:pt idx="5">
                  <c:v>48</c:v>
                </c:pt>
                <c:pt idx="6">
                  <c:v>54</c:v>
                </c:pt>
                <c:pt idx="7">
                  <c:v>59</c:v>
                </c:pt>
                <c:pt idx="8">
                  <c:v>43</c:v>
                </c:pt>
                <c:pt idx="9">
                  <c:v>57</c:v>
                </c:pt>
                <c:pt idx="10">
                  <c:v>68</c:v>
                </c:pt>
              </c:numCache>
            </c:numRef>
          </c:val>
          <c:extLst>
            <c:ext xmlns:c16="http://schemas.microsoft.com/office/drawing/2014/chart" uri="{C3380CC4-5D6E-409C-BE32-E72D297353CC}">
              <c16:uniqueId val="{00000002-9170-43B2-B5EF-620CAD80F3EE}"/>
            </c:ext>
          </c:extLst>
        </c:ser>
        <c:ser>
          <c:idx val="1"/>
          <c:order val="3"/>
          <c:tx>
            <c:strRef>
              <c:f>'Fig 8 data'!$E$4</c:f>
              <c:strCache>
                <c:ptCount val="1"/>
                <c:pt idx="0">
                  <c:v>Drug abuse</c:v>
                </c:pt>
              </c:strCache>
            </c:strRef>
          </c:tx>
          <c:spPr>
            <a:solidFill>
              <a:srgbClr val="333333"/>
            </a:solidFill>
            <a:ln w="15875">
              <a:solidFill>
                <a:schemeClr val="tx1"/>
              </a:solidFill>
            </a:ln>
            <a:effectLst/>
          </c:spPr>
          <c:invertIfNegative val="0"/>
          <c:cat>
            <c:numRef>
              <c:f>'Fig 8 data'!$A$6:$A$16</c:f>
              <c:numCache>
                <c:formatCode>@</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 8 data'!$E$6:$E$16</c:f>
              <c:numCache>
                <c:formatCode>General</c:formatCode>
                <c:ptCount val="11"/>
                <c:pt idx="0">
                  <c:v>12</c:v>
                </c:pt>
                <c:pt idx="1">
                  <c:v>26</c:v>
                </c:pt>
                <c:pt idx="2">
                  <c:v>22</c:v>
                </c:pt>
                <c:pt idx="3">
                  <c:v>32</c:v>
                </c:pt>
                <c:pt idx="4">
                  <c:v>49</c:v>
                </c:pt>
                <c:pt idx="5">
                  <c:v>32</c:v>
                </c:pt>
                <c:pt idx="6">
                  <c:v>34</c:v>
                </c:pt>
                <c:pt idx="7">
                  <c:v>45</c:v>
                </c:pt>
                <c:pt idx="8">
                  <c:v>47</c:v>
                </c:pt>
                <c:pt idx="9">
                  <c:v>14</c:v>
                </c:pt>
                <c:pt idx="10">
                  <c:v>41</c:v>
                </c:pt>
              </c:numCache>
            </c:numRef>
          </c:val>
          <c:extLst>
            <c:ext xmlns:c16="http://schemas.microsoft.com/office/drawing/2014/chart" uri="{C3380CC4-5D6E-409C-BE32-E72D297353CC}">
              <c16:uniqueId val="{00000000-9170-43B2-B5EF-620CAD80F3EE}"/>
            </c:ext>
          </c:extLst>
        </c:ser>
        <c:dLbls>
          <c:showLegendKey val="0"/>
          <c:showVal val="0"/>
          <c:showCatName val="0"/>
          <c:showSerName val="0"/>
          <c:showPercent val="0"/>
          <c:showBubbleSize val="0"/>
        </c:dLbls>
        <c:gapWidth val="150"/>
        <c:overlap val="100"/>
        <c:axId val="630526632"/>
        <c:axId val="630525648"/>
      </c:barChart>
      <c:catAx>
        <c:axId val="63052663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0525648"/>
        <c:crosses val="autoZero"/>
        <c:auto val="1"/>
        <c:lblAlgn val="ctr"/>
        <c:lblOffset val="100"/>
        <c:noMultiLvlLbl val="0"/>
      </c:catAx>
      <c:valAx>
        <c:axId val="630525648"/>
        <c:scaling>
          <c:orientation val="minMax"/>
          <c:max val="140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Drug-related</a:t>
                </a:r>
                <a:r>
                  <a:rPr lang="en-GB" baseline="0"/>
                  <a:t> Deaths</a:t>
                </a:r>
                <a:endParaRPr lang="en-GB"/>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0526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0"/>
              <a:t>Figure 9 - Drug misuse deaths, crude rates per million population, UK countries and regions, 2020</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949494"/>
            </a:solidFill>
            <a:ln>
              <a:solidFill>
                <a:schemeClr val="tx1"/>
              </a:solidFill>
            </a:ln>
            <a:effectLst/>
          </c:spPr>
          <c:invertIfNegative val="0"/>
          <c:dPt>
            <c:idx val="0"/>
            <c:invertIfNegative val="0"/>
            <c:bubble3D val="0"/>
            <c:spPr>
              <a:solidFill>
                <a:srgbClr val="6C297F"/>
              </a:solidFill>
              <a:ln>
                <a:solidFill>
                  <a:schemeClr val="tx1"/>
                </a:solidFill>
              </a:ln>
              <a:effectLst/>
            </c:spPr>
            <c:extLst>
              <c:ext xmlns:c16="http://schemas.microsoft.com/office/drawing/2014/chart" uri="{C3380CC4-5D6E-409C-BE32-E72D297353CC}">
                <c16:uniqueId val="{00000002-3FE2-4722-B3F5-3776DC416766}"/>
              </c:ext>
            </c:extLst>
          </c:dPt>
          <c:dPt>
            <c:idx val="2"/>
            <c:invertIfNegative val="0"/>
            <c:bubble3D val="0"/>
            <c:spPr>
              <a:solidFill>
                <a:srgbClr val="333333"/>
              </a:solidFill>
              <a:ln>
                <a:solidFill>
                  <a:schemeClr val="tx1"/>
                </a:solidFill>
              </a:ln>
              <a:effectLst/>
            </c:spPr>
            <c:extLst>
              <c:ext xmlns:c16="http://schemas.microsoft.com/office/drawing/2014/chart" uri="{C3380CC4-5D6E-409C-BE32-E72D297353CC}">
                <c16:uniqueId val="{00000006-3FE2-4722-B3F5-3776DC416766}"/>
              </c:ext>
            </c:extLst>
          </c:dPt>
          <c:dPt>
            <c:idx val="4"/>
            <c:invertIfNegative val="0"/>
            <c:bubble3D val="0"/>
            <c:spPr>
              <a:solidFill>
                <a:srgbClr val="333333"/>
              </a:solidFill>
              <a:ln>
                <a:solidFill>
                  <a:schemeClr val="tx1"/>
                </a:solidFill>
              </a:ln>
              <a:effectLst/>
            </c:spPr>
            <c:extLst>
              <c:ext xmlns:c16="http://schemas.microsoft.com/office/drawing/2014/chart" uri="{C3380CC4-5D6E-409C-BE32-E72D297353CC}">
                <c16:uniqueId val="{00000003-3FE2-4722-B3F5-3776DC416766}"/>
              </c:ext>
            </c:extLst>
          </c:dPt>
          <c:dPt>
            <c:idx val="6"/>
            <c:invertIfNegative val="0"/>
            <c:bubble3D val="0"/>
            <c:spPr>
              <a:solidFill>
                <a:srgbClr val="949494"/>
              </a:solidFill>
              <a:ln>
                <a:solidFill>
                  <a:schemeClr val="tx1"/>
                </a:solidFill>
              </a:ln>
              <a:effectLst/>
            </c:spPr>
            <c:extLst>
              <c:ext xmlns:c16="http://schemas.microsoft.com/office/drawing/2014/chart" uri="{C3380CC4-5D6E-409C-BE32-E72D297353CC}">
                <c16:uniqueId val="{00000004-3FE2-4722-B3F5-3776DC416766}"/>
              </c:ext>
            </c:extLst>
          </c:dPt>
          <c:dPt>
            <c:idx val="8"/>
            <c:invertIfNegative val="0"/>
            <c:bubble3D val="0"/>
            <c:spPr>
              <a:solidFill>
                <a:srgbClr val="333333"/>
              </a:solidFill>
              <a:ln>
                <a:solidFill>
                  <a:schemeClr val="tx1"/>
                </a:solidFill>
              </a:ln>
              <a:effectLst/>
            </c:spPr>
            <c:extLst>
              <c:ext xmlns:c16="http://schemas.microsoft.com/office/drawing/2014/chart" uri="{C3380CC4-5D6E-409C-BE32-E72D297353CC}">
                <c16:uniqueId val="{00000005-3FE2-4722-B3F5-3776DC416766}"/>
              </c:ext>
            </c:extLst>
          </c:dPt>
          <c:dPt>
            <c:idx val="9"/>
            <c:invertIfNegative val="0"/>
            <c:bubble3D val="0"/>
            <c:spPr>
              <a:solidFill>
                <a:srgbClr val="333333"/>
              </a:solidFill>
              <a:ln>
                <a:solidFill>
                  <a:schemeClr val="tx1"/>
                </a:solidFill>
              </a:ln>
              <a:effectLst/>
            </c:spPr>
            <c:extLst>
              <c:ext xmlns:c16="http://schemas.microsoft.com/office/drawing/2014/chart" uri="{C3380CC4-5D6E-409C-BE32-E72D297353CC}">
                <c16:uniqueId val="{0000000C-174E-4464-B1E7-B63D71008ECD}"/>
              </c:ext>
            </c:extLst>
          </c:dPt>
          <c:dPt>
            <c:idx val="11"/>
            <c:invertIfNegative val="0"/>
            <c:bubble3D val="0"/>
            <c:spPr>
              <a:solidFill>
                <a:srgbClr val="949494"/>
              </a:solidFill>
              <a:ln>
                <a:solidFill>
                  <a:schemeClr val="tx1"/>
                </a:solidFill>
              </a:ln>
              <a:effectLst/>
            </c:spPr>
            <c:extLst>
              <c:ext xmlns:c16="http://schemas.microsoft.com/office/drawing/2014/chart" uri="{C3380CC4-5D6E-409C-BE32-E72D297353CC}">
                <c16:uniqueId val="{00000000-9DDD-44DD-BC8F-C3A0B4F6A0BA}"/>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3FE2-4722-B3F5-3776DC416766}"/>
                </c:ext>
              </c:extLst>
            </c:dLbl>
            <c:dLbl>
              <c:idx val="2"/>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6-3FE2-4722-B3F5-3776DC416766}"/>
                </c:ext>
              </c:extLst>
            </c:dLbl>
            <c:dLbl>
              <c:idx val="4"/>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3FE2-4722-B3F5-3776DC416766}"/>
                </c:ext>
              </c:extLst>
            </c:dLbl>
            <c:dLbl>
              <c:idx val="8"/>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5-3FE2-4722-B3F5-3776DC416766}"/>
                </c:ext>
              </c:extLst>
            </c:dLbl>
            <c:dLbl>
              <c:idx val="9"/>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C-174E-4464-B1E7-B63D71008EC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 9 data'!$A$6:$A$19</c:f>
              <c:strCache>
                <c:ptCount val="14"/>
                <c:pt idx="0">
                  <c:v>Scotland</c:v>
                </c:pt>
                <c:pt idx="1">
                  <c:v>North East</c:v>
                </c:pt>
                <c:pt idx="2">
                  <c:v>Northern Ireland</c:v>
                </c:pt>
                <c:pt idx="3">
                  <c:v>North West</c:v>
                </c:pt>
                <c:pt idx="4">
                  <c:v>UK</c:v>
                </c:pt>
                <c:pt idx="5">
                  <c:v>Yorkshire and the Humber</c:v>
                </c:pt>
                <c:pt idx="6">
                  <c:v>South West</c:v>
                </c:pt>
                <c:pt idx="7">
                  <c:v>West Midlands</c:v>
                </c:pt>
                <c:pt idx="8">
                  <c:v>England</c:v>
                </c:pt>
                <c:pt idx="9">
                  <c:v>Wales</c:v>
                </c:pt>
                <c:pt idx="10">
                  <c:v>East Midlands</c:v>
                </c:pt>
                <c:pt idx="11">
                  <c:v>South East</c:v>
                </c:pt>
                <c:pt idx="12">
                  <c:v>East</c:v>
                </c:pt>
                <c:pt idx="13">
                  <c:v>London</c:v>
                </c:pt>
              </c:strCache>
            </c:strRef>
          </c:cat>
          <c:val>
            <c:numRef>
              <c:f>'Fig 9 data'!$D$6:$D$19</c:f>
              <c:numCache>
                <c:formatCode>_-* #,##0.0_-;\-* #,##0.0_-;_-* "-"??_-;_-@_-</c:formatCode>
                <c:ptCount val="14"/>
                <c:pt idx="0">
                  <c:v>244.96889864617637</c:v>
                </c:pt>
                <c:pt idx="1">
                  <c:v>96.241256686995456</c:v>
                </c:pt>
                <c:pt idx="2">
                  <c:v>96.016375540092113</c:v>
                </c:pt>
                <c:pt idx="3">
                  <c:v>69.766280246532858</c:v>
                </c:pt>
                <c:pt idx="4">
                  <c:v>67.082844659655478</c:v>
                </c:pt>
                <c:pt idx="5">
                  <c:v>63.513892533046224</c:v>
                </c:pt>
                <c:pt idx="6">
                  <c:v>55.132022640177141</c:v>
                </c:pt>
                <c:pt idx="7">
                  <c:v>54.344826984689014</c:v>
                </c:pt>
                <c:pt idx="8">
                  <c:v>50.044086541398009</c:v>
                </c:pt>
                <c:pt idx="9">
                  <c:v>47.009293958264578</c:v>
                </c:pt>
                <c:pt idx="10">
                  <c:v>40.693992888416453</c:v>
                </c:pt>
                <c:pt idx="11">
                  <c:v>38.406186650812366</c:v>
                </c:pt>
                <c:pt idx="12">
                  <c:v>35.57094801042755</c:v>
                </c:pt>
                <c:pt idx="13">
                  <c:v>32.879799450996217</c:v>
                </c:pt>
              </c:numCache>
            </c:numRef>
          </c:val>
          <c:extLst>
            <c:ext xmlns:c16="http://schemas.microsoft.com/office/drawing/2014/chart" uri="{C3380CC4-5D6E-409C-BE32-E72D297353CC}">
              <c16:uniqueId val="{00000000-EC70-438B-A9D3-03D7A0A3B5CF}"/>
            </c:ext>
          </c:extLst>
        </c:ser>
        <c:dLbls>
          <c:showLegendKey val="0"/>
          <c:showVal val="0"/>
          <c:showCatName val="0"/>
          <c:showSerName val="0"/>
          <c:showPercent val="0"/>
          <c:showBubbleSize val="0"/>
        </c:dLbls>
        <c:gapWidth val="100"/>
        <c:overlap val="-27"/>
        <c:axId val="639053248"/>
        <c:axId val="639053904"/>
      </c:barChart>
      <c:catAx>
        <c:axId val="6390532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b="1"/>
                  <a:t>UK</a:t>
                </a:r>
                <a:r>
                  <a:rPr lang="en-GB" b="1" baseline="0"/>
                  <a:t> Countries and Regions</a:t>
                </a:r>
                <a:endParaRPr lang="en-GB" b="1"/>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9053904"/>
        <c:crosses val="autoZero"/>
        <c:auto val="1"/>
        <c:lblAlgn val="ctr"/>
        <c:lblOffset val="100"/>
        <c:noMultiLvlLbl val="0"/>
      </c:catAx>
      <c:valAx>
        <c:axId val="639053904"/>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1" i="0" baseline="0">
                    <a:effectLst/>
                  </a:rPr>
                  <a:t>crude rate per million population</a:t>
                </a:r>
                <a:endParaRPr lang="en-GB" sz="1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sz="1200"/>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90532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a:t>Figure HB5: Drug misuse deaths per 1,000 problem drug users - NHS Board areas </a:t>
            </a: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9866967535489133E-2"/>
          <c:y val="2.6558262749049065E-2"/>
          <c:w val="0.91496280572925626"/>
          <c:h val="0.93743632103831154"/>
        </c:manualLayout>
      </c:layout>
      <c:scatterChart>
        <c:scatterStyle val="lineMarker"/>
        <c:varyColors val="0"/>
        <c:ser>
          <c:idx val="0"/>
          <c:order val="0"/>
          <c:tx>
            <c:v>drug misuse</c:v>
          </c:tx>
          <c:spPr>
            <a:ln w="25400" cap="rnd">
              <a:noFill/>
              <a:round/>
            </a:ln>
            <a:effectLst/>
          </c:spPr>
          <c:marker>
            <c:symbol val="circle"/>
            <c:size val="8"/>
            <c:spPr>
              <a:solidFill>
                <a:srgbClr val="333333"/>
              </a:solidFill>
              <a:ln w="9525">
                <a:solidFill>
                  <a:srgbClr val="333333"/>
                </a:solidFill>
              </a:ln>
              <a:effectLst/>
            </c:spPr>
          </c:marker>
          <c:dPt>
            <c:idx val="9"/>
            <c:marker>
              <c:symbol val="circle"/>
              <c:size val="8"/>
              <c:spPr>
                <a:solidFill>
                  <a:schemeClr val="bg1"/>
                </a:solidFill>
                <a:ln w="9525">
                  <a:solidFill>
                    <a:srgbClr val="333333"/>
                  </a:solidFill>
                </a:ln>
                <a:effectLst/>
              </c:spPr>
            </c:marker>
            <c:bubble3D val="0"/>
            <c:extLst>
              <c:ext xmlns:c16="http://schemas.microsoft.com/office/drawing/2014/chart" uri="{C3380CC4-5D6E-409C-BE32-E72D297353CC}">
                <c16:uniqueId val="{00000006-E1DE-4F4F-A136-3874250D6531}"/>
              </c:ext>
            </c:extLst>
          </c:dPt>
          <c:dLbls>
            <c:dLbl>
              <c:idx val="0"/>
              <c:layout>
                <c:manualLayout>
                  <c:x val="0.1598360655737707"/>
                  <c:y val="0"/>
                </c:manualLayout>
              </c:layout>
              <c:tx>
                <c:rich>
                  <a:bodyPr/>
                  <a:lstStyle/>
                  <a:p>
                    <a:fld id="{708E540B-F62B-4486-8900-2ED7614D7404}"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E1DE-4F4F-A136-3874250D6531}"/>
                </c:ext>
              </c:extLst>
            </c:dLbl>
            <c:dLbl>
              <c:idx val="1"/>
              <c:layout>
                <c:manualLayout>
                  <c:x val="0.2691256830601092"/>
                  <c:y val="-2.0920502092050207E-3"/>
                </c:manualLayout>
              </c:layout>
              <c:tx>
                <c:rich>
                  <a:bodyPr/>
                  <a:lstStyle/>
                  <a:p>
                    <a:fld id="{D2F92D03-FAAD-4CFF-939A-E6DD92A39BC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E1DE-4F4F-A136-3874250D6531}"/>
                </c:ext>
              </c:extLst>
            </c:dLbl>
            <c:dLbl>
              <c:idx val="2"/>
              <c:layout>
                <c:manualLayout>
                  <c:x val="5.8743169398907107E-2"/>
                  <c:y val="-2.0920502092050207E-3"/>
                </c:manualLayout>
              </c:layout>
              <c:tx>
                <c:rich>
                  <a:bodyPr/>
                  <a:lstStyle/>
                  <a:p>
                    <a:fld id="{8F5B28CE-ADFB-4AE7-A76D-F398AD580E7C}"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E1DE-4F4F-A136-3874250D6531}"/>
                </c:ext>
              </c:extLst>
            </c:dLbl>
            <c:dLbl>
              <c:idx val="3"/>
              <c:layout>
                <c:manualLayout>
                  <c:x val="3.9617486338797761E-2"/>
                  <c:y val="0"/>
                </c:manualLayout>
              </c:layout>
              <c:tx>
                <c:rich>
                  <a:bodyPr/>
                  <a:lstStyle/>
                  <a:p>
                    <a:fld id="{BB2F83F8-250C-4F69-BD5A-5DBE5F28D9E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E1DE-4F4F-A136-3874250D6531}"/>
                </c:ext>
              </c:extLst>
            </c:dLbl>
            <c:dLbl>
              <c:idx val="4"/>
              <c:layout>
                <c:manualLayout>
                  <c:x val="1.7759562841530106E-2"/>
                  <c:y val="0"/>
                </c:manualLayout>
              </c:layout>
              <c:tx>
                <c:rich>
                  <a:bodyPr/>
                  <a:lstStyle/>
                  <a:p>
                    <a:fld id="{D814A263-B763-4BA3-95CB-F5ED58B6956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E1DE-4F4F-A136-3874250D6531}"/>
                </c:ext>
              </c:extLst>
            </c:dLbl>
            <c:dLbl>
              <c:idx val="5"/>
              <c:layout>
                <c:manualLayout>
                  <c:x val="3.2786885245901592E-2"/>
                  <c:y val="2.0920502092050207E-3"/>
                </c:manualLayout>
              </c:layout>
              <c:tx>
                <c:rich>
                  <a:bodyPr/>
                  <a:lstStyle/>
                  <a:p>
                    <a:fld id="{796FCC68-62A7-4F89-ADF5-33037747A6C4}"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E1DE-4F4F-A136-3874250D6531}"/>
                </c:ext>
              </c:extLst>
            </c:dLbl>
            <c:dLbl>
              <c:idx val="6"/>
              <c:layout>
                <c:manualLayout>
                  <c:x val="4.2349726775956283E-2"/>
                  <c:y val="0"/>
                </c:manualLayout>
              </c:layout>
              <c:tx>
                <c:rich>
                  <a:bodyPr/>
                  <a:lstStyle/>
                  <a:p>
                    <a:fld id="{BA677894-5A7B-40F2-814C-9FC3ABFCA86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E1DE-4F4F-A136-3874250D6531}"/>
                </c:ext>
              </c:extLst>
            </c:dLbl>
            <c:dLbl>
              <c:idx val="7"/>
              <c:layout>
                <c:manualLayout>
                  <c:x val="1.7759562841530054E-2"/>
                  <c:y val="-7.6707621537861041E-17"/>
                </c:manualLayout>
              </c:layout>
              <c:tx>
                <c:rich>
                  <a:bodyPr/>
                  <a:lstStyle/>
                  <a:p>
                    <a:fld id="{B48C4F2A-178E-4D31-A3D7-C9DDF51D066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E1DE-4F4F-A136-3874250D6531}"/>
                </c:ext>
              </c:extLst>
            </c:dLbl>
            <c:dLbl>
              <c:idx val="8"/>
              <c:layout>
                <c:manualLayout>
                  <c:x val="1.912568306010929E-2"/>
                  <c:y val="-7.6707621537861041E-17"/>
                </c:manualLayout>
              </c:layout>
              <c:tx>
                <c:rich>
                  <a:bodyPr/>
                  <a:lstStyle/>
                  <a:p>
                    <a:fld id="{2A9F2C23-0E27-42B9-B06D-4614EFD3BFE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E1DE-4F4F-A136-3874250D6531}"/>
                </c:ext>
              </c:extLst>
            </c:dLbl>
            <c:dLbl>
              <c:idx val="9"/>
              <c:layout>
                <c:manualLayout>
                  <c:x val="8.1967213114754103E-3"/>
                  <c:y val="-7.6707621537861041E-17"/>
                </c:manualLayout>
              </c:layout>
              <c:tx>
                <c:rich>
                  <a:bodyPr/>
                  <a:lstStyle/>
                  <a:p>
                    <a:fld id="{A31019E7-7AA7-47A8-89CE-383CB94D94A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E1DE-4F4F-A136-3874250D6531}"/>
                </c:ext>
              </c:extLst>
            </c:dLbl>
            <c:dLbl>
              <c:idx val="10"/>
              <c:layout>
                <c:manualLayout>
                  <c:x val="1.5027322404371584E-2"/>
                  <c:y val="-3.8353810768930521E-17"/>
                </c:manualLayout>
              </c:layout>
              <c:tx>
                <c:rich>
                  <a:bodyPr/>
                  <a:lstStyle/>
                  <a:p>
                    <a:fld id="{3965A7E4-B4C3-45EE-9327-6743E0C5410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E1DE-4F4F-A136-3874250D6531}"/>
                </c:ext>
              </c:extLst>
            </c:dLbl>
            <c:dLbl>
              <c:idx val="11"/>
              <c:layout>
                <c:manualLayout>
                  <c:x val="1.5027322404371535E-2"/>
                  <c:y val="-3.8353810768930521E-17"/>
                </c:manualLayout>
              </c:layout>
              <c:tx>
                <c:rich>
                  <a:bodyPr/>
                  <a:lstStyle/>
                  <a:p>
                    <a:fld id="{6528A64C-EDA1-4185-B816-A92DCA277C0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E1DE-4F4F-A136-3874250D6531}"/>
                </c:ext>
              </c:extLst>
            </c:dLbl>
            <c:dLbl>
              <c:idx val="12"/>
              <c:layout>
                <c:manualLayout>
                  <c:x val="2.5956284153005466E-2"/>
                  <c:y val="0"/>
                </c:manualLayout>
              </c:layout>
              <c:tx>
                <c:rich>
                  <a:bodyPr/>
                  <a:lstStyle/>
                  <a:p>
                    <a:fld id="{5027C637-A297-4ADB-96E9-7263F6186E3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E1DE-4F4F-A136-3874250D6531}"/>
                </c:ext>
              </c:extLst>
            </c:dLbl>
            <c:dLbl>
              <c:idx val="13"/>
              <c:layout>
                <c:manualLayout>
                  <c:x val="2.3224043715846996E-2"/>
                  <c:y val="0"/>
                </c:manualLayout>
              </c:layout>
              <c:tx>
                <c:rich>
                  <a:bodyPr/>
                  <a:lstStyle/>
                  <a:p>
                    <a:fld id="{588C2D63-80C0-47CD-BC1E-E5F58D38F6A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E1DE-4F4F-A136-3874250D6531}"/>
                </c:ext>
              </c:extLst>
            </c:dLbl>
            <c:dLbl>
              <c:idx val="14"/>
              <c:layout>
                <c:manualLayout>
                  <c:x val="7.7868852459016397E-2"/>
                  <c:y val="0"/>
                </c:manualLayout>
              </c:layout>
              <c:tx>
                <c:rich>
                  <a:bodyPr/>
                  <a:lstStyle/>
                  <a:p>
                    <a:fld id="{B31166BD-2958-48A9-B0FE-FAFCD52A55C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1DE-4F4F-A136-3874250D6531}"/>
                </c:ext>
              </c:extLst>
            </c:dLbl>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both"/>
            <c:errValType val="cust"/>
            <c:noEndCap val="1"/>
            <c:plus>
              <c:numRef>
                <c:f>'Fig HB5 data'!$H$6:$H$20</c:f>
                <c:numCache>
                  <c:formatCode>General</c:formatCode>
                  <c:ptCount val="15"/>
                  <c:pt idx="0">
                    <c:v>8</c:v>
                  </c:pt>
                  <c:pt idx="1">
                    <c:v>13.333333333333332</c:v>
                  </c:pt>
                  <c:pt idx="2">
                    <c:v>2.8758169934640492</c:v>
                  </c:pt>
                  <c:pt idx="3">
                    <c:v>2.0571428571428569</c:v>
                  </c:pt>
                  <c:pt idx="4">
                    <c:v>0.90058479532163815</c:v>
                  </c:pt>
                  <c:pt idx="5">
                    <c:v>1.7213622291021657</c:v>
                  </c:pt>
                  <c:pt idx="6">
                    <c:v>2.2591876208897474</c:v>
                  </c:pt>
                  <c:pt idx="7">
                    <c:v>0.92214357937310432</c:v>
                  </c:pt>
                  <c:pt idx="8">
                    <c:v>0.98168498168497997</c:v>
                  </c:pt>
                  <c:pt idx="9">
                    <c:v>0.34237835200510425</c:v>
                  </c:pt>
                  <c:pt idx="10">
                    <c:v>0.73202614379084885</c:v>
                  </c:pt>
                  <c:pt idx="11">
                    <c:v>0.65560893078340854</c:v>
                  </c:pt>
                  <c:pt idx="12">
                    <c:v>1.3289124668435015</c:v>
                  </c:pt>
                  <c:pt idx="13">
                    <c:v>1.1479786422578186</c:v>
                  </c:pt>
                  <c:pt idx="14">
                    <c:v>3.9215686274509807</c:v>
                  </c:pt>
                </c:numCache>
              </c:numRef>
            </c:plus>
            <c:minus>
              <c:numRef>
                <c:f>'Fig HB5 data'!$G$6:$G$20</c:f>
                <c:numCache>
                  <c:formatCode>General</c:formatCode>
                  <c:ptCount val="15"/>
                  <c:pt idx="0">
                    <c:v>9.1428571428571423</c:v>
                  </c:pt>
                  <c:pt idx="1">
                    <c:v>10.666666666666668</c:v>
                  </c:pt>
                  <c:pt idx="2">
                    <c:v>3.2352941176470615</c:v>
                  </c:pt>
                  <c:pt idx="3">
                    <c:v>1.6589861751152064</c:v>
                  </c:pt>
                  <c:pt idx="4">
                    <c:v>1.1861360718870344</c:v>
                  </c:pt>
                  <c:pt idx="5">
                    <c:v>1.393483709273184</c:v>
                  </c:pt>
                  <c:pt idx="6">
                    <c:v>2.0419580419580434</c:v>
                  </c:pt>
                  <c:pt idx="7">
                    <c:v>0.80922803904170415</c:v>
                  </c:pt>
                  <c:pt idx="8">
                    <c:v>0.58008658008658109</c:v>
                  </c:pt>
                  <c:pt idx="9">
                    <c:v>0.3459823346577906</c:v>
                  </c:pt>
                  <c:pt idx="10">
                    <c:v>0.65497076023391898</c:v>
                  </c:pt>
                  <c:pt idx="11">
                    <c:v>0.64468211527034924</c:v>
                  </c:pt>
                  <c:pt idx="12">
                    <c:v>1.0797413793103452</c:v>
                  </c:pt>
                  <c:pt idx="13">
                    <c:v>0.95434369055168133</c:v>
                  </c:pt>
                  <c:pt idx="14">
                    <c:v>3.2579185520361991</c:v>
                  </c:pt>
                </c:numCache>
              </c:numRef>
            </c:minus>
            <c:spPr>
              <a:noFill/>
              <a:ln w="123825" cap="rnd" cmpd="sng" algn="ctr">
                <a:solidFill>
                  <a:srgbClr val="949494"/>
                </a:solidFill>
                <a:round/>
              </a:ln>
              <a:effectLst/>
            </c:spPr>
          </c:errBars>
          <c:xVal>
            <c:numRef>
              <c:f>'Fig HB5 data'!$C$6:$C$20</c:f>
              <c:numCache>
                <c:formatCode>General</c:formatCode>
                <c:ptCount val="15"/>
                <c:pt idx="0">
                  <c:v>32</c:v>
                </c:pt>
                <c:pt idx="1">
                  <c:v>26.666666666666668</c:v>
                </c:pt>
                <c:pt idx="2">
                  <c:v>21.568627450980394</c:v>
                </c:pt>
                <c:pt idx="3">
                  <c:v>17.142857142857142</c:v>
                </c:pt>
                <c:pt idx="4">
                  <c:v>16.210526315789473</c:v>
                </c:pt>
                <c:pt idx="5">
                  <c:v>14.631578947368421</c:v>
                </c:pt>
                <c:pt idx="6">
                  <c:v>13.272727272727273</c:v>
                </c:pt>
                <c:pt idx="7">
                  <c:v>13.217391304347826</c:v>
                </c:pt>
                <c:pt idx="8">
                  <c:v>12.761904761904763</c:v>
                </c:pt>
                <c:pt idx="9">
                  <c:v>12.736474694589878</c:v>
                </c:pt>
                <c:pt idx="10">
                  <c:v>12.444444444444445</c:v>
                </c:pt>
                <c:pt idx="11">
                  <c:v>11.604278074866309</c:v>
                </c:pt>
                <c:pt idx="12">
                  <c:v>11.517241379310345</c:v>
                </c:pt>
                <c:pt idx="13">
                  <c:v>11.315789473684211</c:v>
                </c:pt>
                <c:pt idx="14">
                  <c:v>9.4117647058823533</c:v>
                </c:pt>
              </c:numCache>
            </c:numRef>
          </c:xVal>
          <c:yVal>
            <c:numRef>
              <c:f>'Fig HB5 data'!$A$6:$A$20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yVal>
          <c:smooth val="0"/>
          <c:extLst>
            <c:ext xmlns:c15="http://schemas.microsoft.com/office/drawing/2012/chart" uri="{02D57815-91ED-43cb-92C2-25804820EDAC}">
              <c15:datalabelsRange>
                <c15:f>'Fig HB5 data'!$B$6:$B$20</c15:f>
                <c15:dlblRangeCache>
                  <c:ptCount val="15"/>
                  <c:pt idx="0">
                    <c:v>Western Isles</c:v>
                  </c:pt>
                  <c:pt idx="1">
                    <c:v>Orkney</c:v>
                  </c:pt>
                  <c:pt idx="2">
                    <c:v>Borders</c:v>
                  </c:pt>
                  <c:pt idx="3">
                    <c:v>Fife</c:v>
                  </c:pt>
                  <c:pt idx="4">
                    <c:v>Grampian</c:v>
                  </c:pt>
                  <c:pt idx="5">
                    <c:v>Highland</c:v>
                  </c:pt>
                  <c:pt idx="6">
                    <c:v>Dumfries &amp; Galloway</c:v>
                  </c:pt>
                  <c:pt idx="7">
                    <c:v>Tayside</c:v>
                  </c:pt>
                  <c:pt idx="8">
                    <c:v>Ayrshire &amp; Arran</c:v>
                  </c:pt>
                  <c:pt idx="9">
                    <c:v>Scotland</c:v>
                  </c:pt>
                  <c:pt idx="10">
                    <c:v>Lothian</c:v>
                  </c:pt>
                  <c:pt idx="11">
                    <c:v>Greater Glasgow &amp; Clyde</c:v>
                  </c:pt>
                  <c:pt idx="12">
                    <c:v>Forth Valley</c:v>
                  </c:pt>
                  <c:pt idx="13">
                    <c:v>Lanarkshire</c:v>
                  </c:pt>
                  <c:pt idx="14">
                    <c:v>Shetland</c:v>
                  </c:pt>
                </c15:dlblRangeCache>
              </c15:datalabelsRange>
            </c:ext>
            <c:ext xmlns:c16="http://schemas.microsoft.com/office/drawing/2014/chart" uri="{C3380CC4-5D6E-409C-BE32-E72D297353CC}">
              <c16:uniqueId val="{00000000-E1DE-4F4F-A136-3874250D6531}"/>
            </c:ext>
          </c:extLst>
        </c:ser>
        <c:dLbls>
          <c:showLegendKey val="0"/>
          <c:showVal val="0"/>
          <c:showCatName val="0"/>
          <c:showSerName val="0"/>
          <c:showPercent val="0"/>
          <c:showBubbleSize val="0"/>
        </c:dLbls>
        <c:axId val="330012072"/>
        <c:axId val="330017648"/>
      </c:scatterChart>
      <c:valAx>
        <c:axId val="330012072"/>
        <c:scaling>
          <c:orientation val="minMax"/>
        </c:scaling>
        <c:delete val="0"/>
        <c:axPos val="b"/>
        <c:majorGridlines>
          <c:spPr>
            <a:ln w="9525" cap="flat" cmpd="sng" algn="ctr">
              <a:noFill/>
              <a:round/>
            </a:ln>
            <a:effectLst/>
          </c:spPr>
        </c:majorGridlines>
        <c:numFmt formatCode="0" sourceLinked="0"/>
        <c:majorTickMark val="none"/>
        <c:minorTickMark val="none"/>
        <c:tickLblPos val="nextTo"/>
        <c:spPr>
          <a:noFill/>
          <a:ln w="9525" cap="flat" cmpd="sng" algn="ctr">
            <a:solidFill>
              <a:srgbClr val="000000"/>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30017648"/>
        <c:crosses val="autoZero"/>
        <c:crossBetween val="midCat"/>
      </c:valAx>
      <c:valAx>
        <c:axId val="330017648"/>
        <c:scaling>
          <c:orientation val="minMax"/>
        </c:scaling>
        <c:delete val="1"/>
        <c:axPos val="l"/>
        <c:majorGridlines>
          <c:spPr>
            <a:ln w="9525" cap="flat" cmpd="sng" algn="ctr">
              <a:noFill/>
              <a:round/>
            </a:ln>
            <a:effectLst/>
          </c:spPr>
        </c:majorGridlines>
        <c:numFmt formatCode="General" sourceLinked="0"/>
        <c:majorTickMark val="none"/>
        <c:minorTickMark val="none"/>
        <c:tickLblPos val="nextTo"/>
        <c:crossAx val="33001207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b="0"/>
              <a:t>Figure C6: Drug</a:t>
            </a:r>
            <a:r>
              <a:rPr lang="en-GB" b="0" baseline="0"/>
              <a:t> misuse</a:t>
            </a:r>
            <a:r>
              <a:rPr lang="en-GB" b="0"/>
              <a:t> deaths per 1,000 problem drug users - council areas </a:t>
            </a:r>
            <a:r>
              <a:rPr lang="en-US" b="0"/>
              <a:t> </a:t>
            </a:r>
            <a:endParaRPr lang="en-GB" b="0"/>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tx>
            <c:v>drug misuse</c:v>
          </c:tx>
          <c:spPr>
            <a:ln w="28575" cap="rnd">
              <a:noFill/>
              <a:round/>
            </a:ln>
            <a:effectLst/>
          </c:spPr>
          <c:marker>
            <c:symbol val="circle"/>
            <c:size val="5"/>
            <c:spPr>
              <a:solidFill>
                <a:srgbClr val="333333"/>
              </a:solidFill>
              <a:ln w="19050">
                <a:solidFill>
                  <a:srgbClr val="333333"/>
                </a:solidFill>
              </a:ln>
              <a:effectLst/>
            </c:spPr>
          </c:marker>
          <c:dPt>
            <c:idx val="14"/>
            <c:marker>
              <c:symbol val="circle"/>
              <c:size val="5"/>
              <c:spPr>
                <a:solidFill>
                  <a:schemeClr val="bg1"/>
                </a:solidFill>
                <a:ln w="19050">
                  <a:solidFill>
                    <a:srgbClr val="333333"/>
                  </a:solidFill>
                </a:ln>
                <a:effectLst/>
              </c:spPr>
            </c:marker>
            <c:bubble3D val="0"/>
            <c:extLst>
              <c:ext xmlns:c16="http://schemas.microsoft.com/office/drawing/2014/chart" uri="{C3380CC4-5D6E-409C-BE32-E72D297353CC}">
                <c16:uniqueId val="{0000000E-E88A-4CA8-8FA2-C3885EA15807}"/>
              </c:ext>
            </c:extLst>
          </c:dPt>
          <c:dLbls>
            <c:dLbl>
              <c:idx val="0"/>
              <c:layout>
                <c:manualLayout>
                  <c:x val="0.17916748557597809"/>
                  <c:y val="0"/>
                </c:manualLayout>
              </c:layout>
              <c:tx>
                <c:rich>
                  <a:bodyPr/>
                  <a:lstStyle/>
                  <a:p>
                    <a:fld id="{28BB3996-B897-47E7-9EAC-279CF07055E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E88A-4CA8-8FA2-C3885EA15807}"/>
                </c:ext>
              </c:extLst>
            </c:dLbl>
            <c:dLbl>
              <c:idx val="1"/>
              <c:layout>
                <c:manualLayout>
                  <c:x val="0.2844221332401709"/>
                  <c:y val="0"/>
                </c:manualLayout>
              </c:layout>
              <c:tx>
                <c:rich>
                  <a:bodyPr/>
                  <a:lstStyle/>
                  <a:p>
                    <a:fld id="{22F290D7-CBE1-4764-8BC3-B96DE7D9125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88A-4CA8-8FA2-C3885EA15807}"/>
                </c:ext>
              </c:extLst>
            </c:dLbl>
            <c:dLbl>
              <c:idx val="2"/>
              <c:layout>
                <c:manualLayout>
                  <c:x val="0.15178608475988273"/>
                  <c:y val="-1.5317490588030321E-16"/>
                </c:manualLayout>
              </c:layout>
              <c:tx>
                <c:rich>
                  <a:bodyPr/>
                  <a:lstStyle/>
                  <a:p>
                    <a:fld id="{77EC078D-36D5-48D5-830A-9BE0024D774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E88A-4CA8-8FA2-C3885EA15807}"/>
                </c:ext>
              </c:extLst>
            </c:dLbl>
            <c:dLbl>
              <c:idx val="3"/>
              <c:layout>
                <c:manualLayout>
                  <c:x val="6.4281464290618026E-2"/>
                  <c:y val="0"/>
                </c:manualLayout>
              </c:layout>
              <c:tx>
                <c:rich>
                  <a:bodyPr/>
                  <a:lstStyle/>
                  <a:p>
                    <a:fld id="{239F088A-C381-4C08-A271-CDAD8C35B45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E88A-4CA8-8FA2-C3885EA15807}"/>
                </c:ext>
              </c:extLst>
            </c:dLbl>
            <c:dLbl>
              <c:idx val="4"/>
              <c:layout>
                <c:manualLayout>
                  <c:x val="3.9663031158040971E-2"/>
                  <c:y val="0"/>
                </c:manualLayout>
              </c:layout>
              <c:tx>
                <c:rich>
                  <a:bodyPr/>
                  <a:lstStyle/>
                  <a:p>
                    <a:fld id="{9F7C4373-3B12-44C6-A53E-ACB1A4D8672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E88A-4CA8-8FA2-C3885EA15807}"/>
                </c:ext>
              </c:extLst>
            </c:dLbl>
            <c:dLbl>
              <c:idx val="5"/>
              <c:layout>
                <c:manualLayout>
                  <c:x val="5.060455699474193E-2"/>
                  <c:y val="-1.5356423878725916E-16"/>
                </c:manualLayout>
              </c:layout>
              <c:tx>
                <c:rich>
                  <a:bodyPr/>
                  <a:lstStyle/>
                  <a:p>
                    <a:fld id="{60C31095-1788-4D1F-94FF-12A6DD06A01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E88A-4CA8-8FA2-C3885EA15807}"/>
                </c:ext>
              </c:extLst>
            </c:dLbl>
            <c:dLbl>
              <c:idx val="6"/>
              <c:layout>
                <c:manualLayout>
                  <c:x val="3.0089196050927532E-2"/>
                  <c:y val="-1.5356423878725916E-16"/>
                </c:manualLayout>
              </c:layout>
              <c:tx>
                <c:rich>
                  <a:bodyPr/>
                  <a:lstStyle/>
                  <a:p>
                    <a:fld id="{E3F97261-BB53-40BC-8FFC-3A5CE672816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E88A-4CA8-8FA2-C3885EA15807}"/>
                </c:ext>
              </c:extLst>
            </c:dLbl>
            <c:dLbl>
              <c:idx val="7"/>
              <c:layout>
                <c:manualLayout>
                  <c:x val="1.6412288755051435E-2"/>
                  <c:y val="0"/>
                </c:manualLayout>
              </c:layout>
              <c:tx>
                <c:rich>
                  <a:bodyPr/>
                  <a:lstStyle/>
                  <a:p>
                    <a:fld id="{EE168499-2845-41B0-9B02-4481134A842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E88A-4CA8-8FA2-C3885EA15807}"/>
                </c:ext>
              </c:extLst>
            </c:dLbl>
            <c:dLbl>
              <c:idx val="8"/>
              <c:layout>
                <c:manualLayout>
                  <c:x val="3.5574964392249601E-2"/>
                  <c:y val="-1.5317490588030321E-16"/>
                </c:manualLayout>
              </c:layout>
              <c:tx>
                <c:rich>
                  <a:bodyPr/>
                  <a:lstStyle/>
                  <a:p>
                    <a:fld id="{07C33C97-A3C3-4F38-AEDA-2CE91E4AA04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E88A-4CA8-8FA2-C3885EA15807}"/>
                </c:ext>
              </c:extLst>
            </c:dLbl>
            <c:dLbl>
              <c:idx val="9"/>
              <c:layout>
                <c:manualLayout>
                  <c:x val="7.2487608668143896E-2"/>
                  <c:y val="0"/>
                </c:manualLayout>
              </c:layout>
              <c:tx>
                <c:rich>
                  <a:bodyPr/>
                  <a:lstStyle/>
                  <a:p>
                    <a:fld id="{CA8A84F1-539E-439B-B1AA-A9479EB2702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E88A-4CA8-8FA2-C3885EA15807}"/>
                </c:ext>
              </c:extLst>
            </c:dLbl>
            <c:dLbl>
              <c:idx val="10"/>
              <c:layout>
                <c:manualLayout>
                  <c:x val="4.7846604498669745E-2"/>
                  <c:y val="-7.6587452940151604E-17"/>
                </c:manualLayout>
              </c:layout>
              <c:tx>
                <c:rich>
                  <a:bodyPr/>
                  <a:lstStyle/>
                  <a:p>
                    <a:fld id="{963B1CA7-C3C0-4638-9BED-5833F2D9204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E88A-4CA8-8FA2-C3885EA15807}"/>
                </c:ext>
              </c:extLst>
            </c:dLbl>
            <c:dLbl>
              <c:idx val="11"/>
              <c:layout>
                <c:manualLayout>
                  <c:x val="2.7368788799011046E-2"/>
                  <c:y val="-7.6587452940151604E-17"/>
                </c:manualLayout>
              </c:layout>
              <c:tx>
                <c:rich>
                  <a:bodyPr/>
                  <a:lstStyle/>
                  <a:p>
                    <a:fld id="{CA1923EF-1B1F-4F8B-B74E-A0F4F13E7D0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E88A-4CA8-8FA2-C3885EA15807}"/>
                </c:ext>
              </c:extLst>
            </c:dLbl>
            <c:dLbl>
              <c:idx val="12"/>
              <c:layout>
                <c:manualLayout>
                  <c:x val="4.6501484805979022E-2"/>
                  <c:y val="-7.6782119393629579E-17"/>
                </c:manualLayout>
              </c:layout>
              <c:tx>
                <c:rich>
                  <a:bodyPr/>
                  <a:lstStyle/>
                  <a:p>
                    <a:fld id="{B5A88AAA-029F-43B6-8F8E-B6C063286EF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E88A-4CA8-8FA2-C3885EA15807}"/>
                </c:ext>
              </c:extLst>
            </c:dLbl>
            <c:dLbl>
              <c:idx val="13"/>
              <c:layout>
                <c:manualLayout>
                  <c:x val="3.282457751010287E-2"/>
                  <c:y val="7.6782119393629579E-17"/>
                </c:manualLayout>
              </c:layout>
              <c:tx>
                <c:rich>
                  <a:bodyPr/>
                  <a:lstStyle/>
                  <a:p>
                    <a:fld id="{C02307C6-A4CF-4A05-995B-FEBB80936CC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E88A-4CA8-8FA2-C3885EA15807}"/>
                </c:ext>
              </c:extLst>
            </c:dLbl>
            <c:dLbl>
              <c:idx val="14"/>
              <c:layout>
                <c:manualLayout>
                  <c:x val="5.4707629183504787E-3"/>
                  <c:y val="0"/>
                </c:manualLayout>
              </c:layout>
              <c:tx>
                <c:rich>
                  <a:bodyPr/>
                  <a:lstStyle/>
                  <a:p>
                    <a:fld id="{9001E4D8-A28E-4459-8A85-29894211516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E88A-4CA8-8FA2-C3885EA15807}"/>
                </c:ext>
              </c:extLst>
            </c:dLbl>
            <c:dLbl>
              <c:idx val="15"/>
              <c:layout>
                <c:manualLayout>
                  <c:x val="4.7879175512617236E-2"/>
                  <c:y val="0"/>
                </c:manualLayout>
              </c:layout>
              <c:tx>
                <c:rich>
                  <a:bodyPr/>
                  <a:lstStyle/>
                  <a:p>
                    <a:fld id="{6C6152EA-22D3-4ECD-B965-71051D1173D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E88A-4CA8-8FA2-C3885EA15807}"/>
                </c:ext>
              </c:extLst>
            </c:dLbl>
            <c:dLbl>
              <c:idx val="16"/>
              <c:layout>
                <c:manualLayout>
                  <c:x val="4.7846604498669745E-2"/>
                  <c:y val="-7.6587452940151604E-17"/>
                </c:manualLayout>
              </c:layout>
              <c:tx>
                <c:rich>
                  <a:bodyPr/>
                  <a:lstStyle/>
                  <a:p>
                    <a:fld id="{41FAA408-4D1C-4EF0-A36E-3A8F147C9F4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E88A-4CA8-8FA2-C3885EA15807}"/>
                </c:ext>
              </c:extLst>
            </c:dLbl>
            <c:dLbl>
              <c:idx val="17"/>
              <c:layout>
                <c:manualLayout>
                  <c:x val="1.7779979484639007E-2"/>
                  <c:y val="-7.6782119393629579E-17"/>
                </c:manualLayout>
              </c:layout>
              <c:tx>
                <c:rich>
                  <a:bodyPr/>
                  <a:lstStyle/>
                  <a:p>
                    <a:fld id="{3EE208B0-BD40-4CA2-A27C-969454B1034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E88A-4CA8-8FA2-C3885EA15807}"/>
                </c:ext>
              </c:extLst>
            </c:dLbl>
            <c:dLbl>
              <c:idx val="18"/>
              <c:layout>
                <c:manualLayout>
                  <c:x val="1.7779979484639007E-2"/>
                  <c:y val="0"/>
                </c:manualLayout>
              </c:layout>
              <c:tx>
                <c:rich>
                  <a:bodyPr/>
                  <a:lstStyle/>
                  <a:p>
                    <a:fld id="{EFFEBB37-B5DF-41A3-AEFC-52C55C0DD70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E88A-4CA8-8FA2-C3885EA15807}"/>
                </c:ext>
              </c:extLst>
            </c:dLbl>
            <c:dLbl>
              <c:idx val="19"/>
              <c:layout>
                <c:manualLayout>
                  <c:x val="2.3250742402989535E-2"/>
                  <c:y val="0"/>
                </c:manualLayout>
              </c:layout>
              <c:tx>
                <c:rich>
                  <a:bodyPr/>
                  <a:lstStyle/>
                  <a:p>
                    <a:fld id="{47D62ED9-C42F-46E1-BE84-930D556BA47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E88A-4CA8-8FA2-C3885EA15807}"/>
                </c:ext>
              </c:extLst>
            </c:dLbl>
            <c:dLbl>
              <c:idx val="20"/>
              <c:layout>
                <c:manualLayout>
                  <c:x val="4.650904302491194E-2"/>
                  <c:y val="0"/>
                </c:manualLayout>
              </c:layout>
              <c:tx>
                <c:rich>
                  <a:bodyPr/>
                  <a:lstStyle/>
                  <a:p>
                    <a:fld id="{2F63D3D6-0614-43D5-82EA-94892E0C7BD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E88A-4CA8-8FA2-C3885EA15807}"/>
                </c:ext>
              </c:extLst>
            </c:dLbl>
            <c:dLbl>
              <c:idx val="21"/>
              <c:layout>
                <c:manualLayout>
                  <c:x val="0.12439482948590476"/>
                  <c:y val="0"/>
                </c:manualLayout>
              </c:layout>
              <c:tx>
                <c:rich>
                  <a:bodyPr/>
                  <a:lstStyle/>
                  <a:p>
                    <a:fld id="{9A7C32BF-E044-4693-8AB9-59CD0142107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E88A-4CA8-8FA2-C3885EA15807}"/>
                </c:ext>
              </c:extLst>
            </c:dLbl>
            <c:dLbl>
              <c:idx val="22"/>
              <c:layout>
                <c:manualLayout>
                  <c:x val="2.3250742402989535E-2"/>
                  <c:y val="0"/>
                </c:manualLayout>
              </c:layout>
              <c:tx>
                <c:rich>
                  <a:bodyPr/>
                  <a:lstStyle/>
                  <a:p>
                    <a:fld id="{A51584FB-267C-4D45-A561-06B46862C95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E88A-4CA8-8FA2-C3885EA15807}"/>
                </c:ext>
              </c:extLst>
            </c:dLbl>
            <c:dLbl>
              <c:idx val="23"/>
              <c:layout>
                <c:manualLayout>
                  <c:x val="2.8721505321340015E-2"/>
                  <c:y val="-3.839105969681479E-17"/>
                </c:manualLayout>
              </c:layout>
              <c:tx>
                <c:rich>
                  <a:bodyPr/>
                  <a:lstStyle/>
                  <a:p>
                    <a:fld id="{8D89AAAA-CEFA-41B6-9DAA-1D15A8BFACE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E88A-4CA8-8FA2-C3885EA15807}"/>
                </c:ext>
              </c:extLst>
            </c:dLbl>
            <c:dLbl>
              <c:idx val="24"/>
              <c:layout>
                <c:manualLayout>
                  <c:x val="3.5559958969278112E-2"/>
                  <c:y val="3.839105969681479E-17"/>
                </c:manualLayout>
              </c:layout>
              <c:tx>
                <c:rich>
                  <a:bodyPr/>
                  <a:lstStyle/>
                  <a:p>
                    <a:fld id="{8CD1762E-8C86-4022-98A8-60549F22444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E88A-4CA8-8FA2-C3885EA15807}"/>
                </c:ext>
              </c:extLst>
            </c:dLbl>
            <c:dLbl>
              <c:idx val="25"/>
              <c:layout>
                <c:manualLayout>
                  <c:x val="3.9663031158040971E-2"/>
                  <c:y val="0"/>
                </c:manualLayout>
              </c:layout>
              <c:tx>
                <c:rich>
                  <a:bodyPr/>
                  <a:lstStyle/>
                  <a:p>
                    <a:fld id="{07838093-C60F-48E9-8A25-6665F8E5171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E88A-4CA8-8FA2-C3885EA15807}"/>
                </c:ext>
              </c:extLst>
            </c:dLbl>
            <c:dLbl>
              <c:idx val="26"/>
              <c:layout>
                <c:manualLayout>
                  <c:x val="3.1456886780515204E-2"/>
                  <c:y val="0"/>
                </c:manualLayout>
              </c:layout>
              <c:tx>
                <c:rich>
                  <a:bodyPr/>
                  <a:lstStyle/>
                  <a:p>
                    <a:fld id="{B3E332BC-FFEA-4CB7-8ACD-4A056EEC116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E88A-4CA8-8FA2-C3885EA15807}"/>
                </c:ext>
              </c:extLst>
            </c:dLbl>
            <c:dLbl>
              <c:idx val="27"/>
              <c:layout>
                <c:manualLayout>
                  <c:x val="3.282457751010287E-2"/>
                  <c:y val="0"/>
                </c:manualLayout>
              </c:layout>
              <c:tx>
                <c:rich>
                  <a:bodyPr/>
                  <a:lstStyle/>
                  <a:p>
                    <a:fld id="{990918C2-52EF-4C99-AE90-A8A03C23193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E88A-4CA8-8FA2-C3885EA15807}"/>
                </c:ext>
              </c:extLst>
            </c:dLbl>
            <c:dLbl>
              <c:idx val="28"/>
              <c:layout>
                <c:manualLayout>
                  <c:x val="4.2398412617216212E-2"/>
                  <c:y val="-1.9195529848407395E-17"/>
                </c:manualLayout>
              </c:layout>
              <c:tx>
                <c:rich>
                  <a:bodyPr/>
                  <a:lstStyle/>
                  <a:p>
                    <a:fld id="{68E97C31-1DBE-4BC4-98B1-4371F340E6C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E88A-4CA8-8FA2-C3885EA15807}"/>
                </c:ext>
              </c:extLst>
            </c:dLbl>
            <c:dLbl>
              <c:idx val="29"/>
              <c:layout>
                <c:manualLayout>
                  <c:x val="8.2048964016016773E-2"/>
                  <c:y val="0"/>
                </c:manualLayout>
              </c:layout>
              <c:tx>
                <c:rich>
                  <a:bodyPr/>
                  <a:lstStyle/>
                  <a:p>
                    <a:fld id="{74D7DDA8-EFB7-42F4-816E-9557970CE3B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E88A-4CA8-8FA2-C3885EA15807}"/>
                </c:ext>
              </c:extLst>
            </c:dLbl>
            <c:dLbl>
              <c:idx val="30"/>
              <c:layout>
                <c:manualLayout>
                  <c:x val="8.4729246728118032E-2"/>
                  <c:y val="0"/>
                </c:manualLayout>
              </c:layout>
              <c:tx>
                <c:rich>
                  <a:bodyPr/>
                  <a:lstStyle/>
                  <a:p>
                    <a:fld id="{AA42F7B9-004C-45A4-85F8-A40A1833A6E4}"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E88A-4CA8-8FA2-C3885EA15807}"/>
                </c:ext>
              </c:extLst>
            </c:dLbl>
            <c:dLbl>
              <c:idx val="31"/>
              <c:layout>
                <c:manualLayout>
                  <c:x val="2.4618433132577104E-2"/>
                  <c:y val="0"/>
                </c:manualLayout>
              </c:layout>
              <c:tx>
                <c:rich>
                  <a:bodyPr/>
                  <a:lstStyle/>
                  <a:p>
                    <a:fld id="{B164A072-2A7B-48AF-95B9-289748301C1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E88A-4CA8-8FA2-C3885EA15807}"/>
                </c:ext>
              </c:extLst>
            </c:dLbl>
            <c:dLbl>
              <c:idx val="32"/>
              <c:layout>
                <c:manualLayout>
                  <c:x val="4.1030721887628588E-2"/>
                  <c:y val="-9.5977649242036974E-18"/>
                </c:manualLayout>
              </c:layout>
              <c:tx>
                <c:rich>
                  <a:bodyPr/>
                  <a:lstStyle/>
                  <a:p>
                    <a:fld id="{E92E3D9C-FC35-47C2-9955-A63164F7B10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E88A-4CA8-8FA2-C3885EA15807}"/>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both"/>
            <c:errValType val="cust"/>
            <c:noEndCap val="1"/>
            <c:plus>
              <c:numRef>
                <c:f>'data Fig C5'!$H$5:$H$37</c:f>
                <c:numCache>
                  <c:formatCode>General</c:formatCode>
                  <c:ptCount val="33"/>
                  <c:pt idx="0">
                    <c:v>8</c:v>
                  </c:pt>
                  <c:pt idx="1">
                    <c:v>13.333333333333332</c:v>
                  </c:pt>
                  <c:pt idx="2">
                    <c:v>7.1957671957671927</c:v>
                  </c:pt>
                  <c:pt idx="3">
                    <c:v>2.8758169934640492</c:v>
                  </c:pt>
                  <c:pt idx="4">
                    <c:v>2.0571428571428569</c:v>
                  </c:pt>
                  <c:pt idx="5">
                    <c:v>2.3571428571428577</c:v>
                  </c:pt>
                  <c:pt idx="6">
                    <c:v>1.4772727272727266</c:v>
                  </c:pt>
                  <c:pt idx="7">
                    <c:v>0.73517786561264842</c:v>
                  </c:pt>
                  <c:pt idx="8">
                    <c:v>1.6670838548185216</c:v>
                  </c:pt>
                  <c:pt idx="9">
                    <c:v>3.2608695652173907</c:v>
                  </c:pt>
                  <c:pt idx="10">
                    <c:v>2.3095238095238102</c:v>
                  </c:pt>
                  <c:pt idx="11">
                    <c:v>1.212121212121211</c:v>
                  </c:pt>
                  <c:pt idx="12">
                    <c:v>2.2591876208897474</c:v>
                  </c:pt>
                  <c:pt idx="13">
                    <c:v>1.1969696969696972</c:v>
                  </c:pt>
                  <c:pt idx="14">
                    <c:v>0.34237835200510425</c:v>
                  </c:pt>
                  <c:pt idx="15">
                    <c:v>2.1376518218623488</c:v>
                  </c:pt>
                  <c:pt idx="16">
                    <c:v>2.2937062937062933</c:v>
                  </c:pt>
                  <c:pt idx="17">
                    <c:v>0.90000000000000036</c:v>
                  </c:pt>
                  <c:pt idx="18">
                    <c:v>0.89151336210159648</c:v>
                  </c:pt>
                  <c:pt idx="19">
                    <c:v>0.81666666666666643</c:v>
                  </c:pt>
                  <c:pt idx="20">
                    <c:v>2.0735009671179885</c:v>
                  </c:pt>
                  <c:pt idx="21">
                    <c:v>5.9176329468212696</c:v>
                  </c:pt>
                  <c:pt idx="22">
                    <c:v>0.80000000000000071</c:v>
                  </c:pt>
                  <c:pt idx="23">
                    <c:v>1.0858585858585865</c:v>
                  </c:pt>
                  <c:pt idx="24">
                    <c:v>1.7641025641025632</c:v>
                  </c:pt>
                  <c:pt idx="25">
                    <c:v>1.8602091359383603</c:v>
                  </c:pt>
                  <c:pt idx="26">
                    <c:v>1.1944444444444446</c:v>
                  </c:pt>
                  <c:pt idx="27">
                    <c:v>1.3148148148148149</c:v>
                  </c:pt>
                  <c:pt idx="28">
                    <c:v>1.9047619047619051</c:v>
                  </c:pt>
                  <c:pt idx="29">
                    <c:v>3.9215686274509807</c:v>
                  </c:pt>
                  <c:pt idx="30">
                    <c:v>3.9143192488262919</c:v>
                  </c:pt>
                  <c:pt idx="31">
                    <c:v>1.0666666666666664</c:v>
                  </c:pt>
                  <c:pt idx="32">
                    <c:v>1.9467213114754092</c:v>
                  </c:pt>
                </c:numCache>
              </c:numRef>
            </c:plus>
            <c:minus>
              <c:numRef>
                <c:f>'data Fig C5'!$G$5:$G$37</c:f>
                <c:numCache>
                  <c:formatCode>General</c:formatCode>
                  <c:ptCount val="33"/>
                  <c:pt idx="0">
                    <c:v>9.1428571428571423</c:v>
                  </c:pt>
                  <c:pt idx="1">
                    <c:v>10.666666666666668</c:v>
                  </c:pt>
                  <c:pt idx="2">
                    <c:v>5.7566137566137598</c:v>
                  </c:pt>
                  <c:pt idx="3">
                    <c:v>3.2352941176470615</c:v>
                  </c:pt>
                  <c:pt idx="4">
                    <c:v>1.6589861751152064</c:v>
                  </c:pt>
                  <c:pt idx="5">
                    <c:v>2.4574468085106389</c:v>
                  </c:pt>
                  <c:pt idx="6">
                    <c:v>1.25</c:v>
                  </c:pt>
                  <c:pt idx="7">
                    <c:v>0.67391304347826164</c:v>
                  </c:pt>
                  <c:pt idx="8">
                    <c:v>2.2901353965183748</c:v>
                  </c:pt>
                  <c:pt idx="9">
                    <c:v>3.6486486486486491</c:v>
                  </c:pt>
                  <c:pt idx="10">
                    <c:v>0.92380952380952408</c:v>
                  </c:pt>
                  <c:pt idx="11">
                    <c:v>1.9047619047619051</c:v>
                  </c:pt>
                  <c:pt idx="12">
                    <c:v>2.0419580419580434</c:v>
                  </c:pt>
                  <c:pt idx="13">
                    <c:v>1.8809523809523796</c:v>
                  </c:pt>
                  <c:pt idx="14">
                    <c:v>0.3459823346577906</c:v>
                  </c:pt>
                  <c:pt idx="15">
                    <c:v>2.7346717308735755</c:v>
                  </c:pt>
                  <c:pt idx="16">
                    <c:v>0.90109890109890145</c:v>
                  </c:pt>
                  <c:pt idx="17">
                    <c:v>0.96923076923076934</c:v>
                  </c:pt>
                  <c:pt idx="18">
                    <c:v>0.86974789915966433</c:v>
                  </c:pt>
                  <c:pt idx="19">
                    <c:v>1.3611111111111107</c:v>
                  </c:pt>
                  <c:pt idx="20">
                    <c:v>2.6103896103896105</c:v>
                  </c:pt>
                  <c:pt idx="21">
                    <c:v>2.7640589333886698</c:v>
                  </c:pt>
                  <c:pt idx="22">
                    <c:v>1.3333333333333339</c:v>
                  </c:pt>
                  <c:pt idx="23">
                    <c:v>1.4566395663956637</c:v>
                  </c:pt>
                  <c:pt idx="24">
                    <c:v>1.3490196078431378</c:v>
                  </c:pt>
                  <c:pt idx="25">
                    <c:v>1.849802371541502</c:v>
                  </c:pt>
                  <c:pt idx="26">
                    <c:v>1.6010638297872344</c:v>
                  </c:pt>
                  <c:pt idx="27">
                    <c:v>1.643518518518519</c:v>
                  </c:pt>
                  <c:pt idx="28">
                    <c:v>2.3076923076923075</c:v>
                  </c:pt>
                  <c:pt idx="29">
                    <c:v>3.2579185520361991</c:v>
                  </c:pt>
                  <c:pt idx="30">
                    <c:v>0.53743513713862079</c:v>
                  </c:pt>
                  <c:pt idx="31">
                    <c:v>1.1555555555555559</c:v>
                  </c:pt>
                  <c:pt idx="32">
                    <c:v>2.083333333333333</c:v>
                  </c:pt>
                </c:numCache>
              </c:numRef>
            </c:minus>
            <c:spPr>
              <a:noFill/>
              <a:ln w="98425" cap="rnd" cmpd="sng" algn="ctr">
                <a:solidFill>
                  <a:srgbClr val="949494">
                    <a:alpha val="65000"/>
                  </a:srgbClr>
                </a:solidFill>
                <a:round/>
              </a:ln>
              <a:effectLst/>
            </c:spPr>
          </c:errBars>
          <c:xVal>
            <c:numRef>
              <c:f>'data Fig C5'!$C$5:$C$37</c:f>
              <c:numCache>
                <c:formatCode>General</c:formatCode>
                <c:ptCount val="33"/>
                <c:pt idx="0">
                  <c:v>32</c:v>
                </c:pt>
                <c:pt idx="1">
                  <c:v>26.666666666666668</c:v>
                </c:pt>
                <c:pt idx="2">
                  <c:v>25.185185185185187</c:v>
                </c:pt>
                <c:pt idx="3">
                  <c:v>21.568627450980394</c:v>
                </c:pt>
                <c:pt idx="4">
                  <c:v>17.142857142857142</c:v>
                </c:pt>
                <c:pt idx="5">
                  <c:v>16.5</c:v>
                </c:pt>
                <c:pt idx="6">
                  <c:v>16.25</c:v>
                </c:pt>
                <c:pt idx="7">
                  <c:v>16.173913043478262</c:v>
                </c:pt>
                <c:pt idx="8">
                  <c:v>15.74468085106383</c:v>
                </c:pt>
                <c:pt idx="9">
                  <c:v>15</c:v>
                </c:pt>
                <c:pt idx="10">
                  <c:v>13.857142857142858</c:v>
                </c:pt>
                <c:pt idx="11">
                  <c:v>13.333333333333334</c:v>
                </c:pt>
                <c:pt idx="12">
                  <c:v>13.272727272727273</c:v>
                </c:pt>
                <c:pt idx="13">
                  <c:v>13.166666666666666</c:v>
                </c:pt>
                <c:pt idx="14">
                  <c:v>12.736474694589878</c:v>
                </c:pt>
                <c:pt idx="15">
                  <c:v>12.631578947368421</c:v>
                </c:pt>
                <c:pt idx="16">
                  <c:v>12.615384615384615</c:v>
                </c:pt>
                <c:pt idx="17">
                  <c:v>12.6</c:v>
                </c:pt>
                <c:pt idx="18">
                  <c:v>12.369747899159664</c:v>
                </c:pt>
                <c:pt idx="19">
                  <c:v>12.25</c:v>
                </c:pt>
                <c:pt idx="20">
                  <c:v>12.181818181818182</c:v>
                </c:pt>
                <c:pt idx="21">
                  <c:v>12.131147540983607</c:v>
                </c:pt>
                <c:pt idx="22">
                  <c:v>12</c:v>
                </c:pt>
                <c:pt idx="23">
                  <c:v>11.944444444444445</c:v>
                </c:pt>
                <c:pt idx="24">
                  <c:v>11.466666666666667</c:v>
                </c:pt>
                <c:pt idx="25">
                  <c:v>11.304347826086957</c:v>
                </c:pt>
                <c:pt idx="26">
                  <c:v>10.75</c:v>
                </c:pt>
                <c:pt idx="27">
                  <c:v>10.518518518518519</c:v>
                </c:pt>
                <c:pt idx="28">
                  <c:v>10</c:v>
                </c:pt>
                <c:pt idx="29">
                  <c:v>9.4117647058823533</c:v>
                </c:pt>
                <c:pt idx="30">
                  <c:v>8.169014084507042</c:v>
                </c:pt>
                <c:pt idx="31">
                  <c:v>6.9333333333333336</c:v>
                </c:pt>
                <c:pt idx="32">
                  <c:v>6.25</c:v>
                </c:pt>
              </c:numCache>
            </c:numRef>
          </c:xVal>
          <c:yVal>
            <c:numRef>
              <c:f>'data Fig C5'!$A$5:$A$37</c:f>
              <c:numCache>
                <c:formatCode>General</c:formatCode>
                <c:ptCount val="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numCache>
            </c:numRef>
          </c:yVal>
          <c:smooth val="0"/>
          <c:extLst>
            <c:ext xmlns:c15="http://schemas.microsoft.com/office/drawing/2012/chart" uri="{02D57815-91ED-43cb-92C2-25804820EDAC}">
              <c15:datalabelsRange>
                <c15:f>'data Fig C5'!$B$5:$B$37</c15:f>
                <c15:dlblRangeCache>
                  <c:ptCount val="33"/>
                  <c:pt idx="0">
                    <c:v>Na h-Eileanan Siar</c:v>
                  </c:pt>
                  <c:pt idx="1">
                    <c:v>Orkney Islands</c:v>
                  </c:pt>
                  <c:pt idx="2">
                    <c:v>Moray</c:v>
                  </c:pt>
                  <c:pt idx="3">
                    <c:v>Scottish Borders</c:v>
                  </c:pt>
                  <c:pt idx="4">
                    <c:v>Fife</c:v>
                  </c:pt>
                  <c:pt idx="5">
                    <c:v>Angus</c:v>
                  </c:pt>
                  <c:pt idx="6">
                    <c:v>Aberdeen City</c:v>
                  </c:pt>
                  <c:pt idx="7">
                    <c:v>Dundee City</c:v>
                  </c:pt>
                  <c:pt idx="8">
                    <c:v>South Ayrshire</c:v>
                  </c:pt>
                  <c:pt idx="9">
                    <c:v>Argyll &amp; Bute</c:v>
                  </c:pt>
                  <c:pt idx="10">
                    <c:v>Highland</c:v>
                  </c:pt>
                  <c:pt idx="11">
                    <c:v>Falkirk</c:v>
                  </c:pt>
                  <c:pt idx="12">
                    <c:v>Dumfries &amp; Galloway</c:v>
                  </c:pt>
                  <c:pt idx="13">
                    <c:v>Aberdeenshire</c:v>
                  </c:pt>
                  <c:pt idx="14">
                    <c:v>Scotland</c:v>
                  </c:pt>
                  <c:pt idx="15">
                    <c:v>Midlothian</c:v>
                  </c:pt>
                  <c:pt idx="16">
                    <c:v>West Lothian</c:v>
                  </c:pt>
                  <c:pt idx="17">
                    <c:v>City of Edinburgh</c:v>
                  </c:pt>
                  <c:pt idx="18">
                    <c:v>Glasgow City</c:v>
                  </c:pt>
                  <c:pt idx="19">
                    <c:v>North Ayrshire</c:v>
                  </c:pt>
                  <c:pt idx="20">
                    <c:v>West Dunbartonshire</c:v>
                  </c:pt>
                  <c:pt idx="21">
                    <c:v>Clackmannanshire</c:v>
                  </c:pt>
                  <c:pt idx="22">
                    <c:v>East Ayrshire</c:v>
                  </c:pt>
                  <c:pt idx="23">
                    <c:v>North Lanarkshire</c:v>
                  </c:pt>
                  <c:pt idx="24">
                    <c:v>Inverclyde</c:v>
                  </c:pt>
                  <c:pt idx="25">
                    <c:v>East Lothian</c:v>
                  </c:pt>
                  <c:pt idx="26">
                    <c:v>South Lanarkshire</c:v>
                  </c:pt>
                  <c:pt idx="27">
                    <c:v>Renfrewshire</c:v>
                  </c:pt>
                  <c:pt idx="28">
                    <c:v>Stirling</c:v>
                  </c:pt>
                  <c:pt idx="29">
                    <c:v>Shetland Islands</c:v>
                  </c:pt>
                  <c:pt idx="30">
                    <c:v>East Dunbartonshire</c:v>
                  </c:pt>
                  <c:pt idx="31">
                    <c:v>Perth &amp; Kinross</c:v>
                  </c:pt>
                  <c:pt idx="32">
                    <c:v>East Renfrewshire</c:v>
                  </c:pt>
                </c15:dlblRangeCache>
              </c15:datalabelsRange>
            </c:ext>
            <c:ext xmlns:c16="http://schemas.microsoft.com/office/drawing/2014/chart" uri="{C3380CC4-5D6E-409C-BE32-E72D297353CC}">
              <c16:uniqueId val="{00000021-E88A-4CA8-8FA2-C3885EA15807}"/>
            </c:ext>
          </c:extLst>
        </c:ser>
        <c:dLbls>
          <c:showLegendKey val="0"/>
          <c:showVal val="0"/>
          <c:showCatName val="0"/>
          <c:showSerName val="0"/>
          <c:showPercent val="0"/>
          <c:showBubbleSize val="0"/>
        </c:dLbls>
        <c:axId val="523450680"/>
        <c:axId val="523450352"/>
      </c:scatterChart>
      <c:valAx>
        <c:axId val="523450680"/>
        <c:scaling>
          <c:orientation val="minMax"/>
        </c:scaling>
        <c:delete val="0"/>
        <c:axPos val="b"/>
        <c:majorGridlines>
          <c:spPr>
            <a:ln w="9525" cap="flat" cmpd="sng" algn="ctr">
              <a:no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3450352"/>
        <c:crosses val="autoZero"/>
        <c:crossBetween val="midCat"/>
      </c:valAx>
      <c:valAx>
        <c:axId val="52345035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523450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ysClr val="windowText" lastClr="000000"/>
                </a:solidFill>
              </a:defRPr>
            </a:pPr>
            <a:r>
              <a:rPr lang="en-GB" sz="1440" b="1" i="0" u="none" strike="noStrike" baseline="0">
                <a:effectLst/>
              </a:rPr>
              <a:t>Figure X1: Drug-deaths in Scotland: different definitions</a:t>
            </a:r>
            <a:r>
              <a:rPr lang="en-GB" sz="1440" b="0" i="0" u="none" strike="noStrike" baseline="0"/>
              <a:t> </a:t>
            </a:r>
            <a:endParaRPr lang="en-GB">
              <a:solidFill>
                <a:sysClr val="windowText" lastClr="000000"/>
              </a:solidFill>
            </a:endParaRPr>
          </a:p>
        </c:rich>
      </c:tx>
      <c:overlay val="0"/>
    </c:title>
    <c:autoTitleDeleted val="0"/>
    <c:plotArea>
      <c:layout>
        <c:manualLayout>
          <c:layoutTarget val="inner"/>
          <c:xMode val="edge"/>
          <c:yMode val="edge"/>
          <c:x val="0.11228088292242158"/>
          <c:y val="7.0322208677890144E-2"/>
          <c:w val="0.70509207865410262"/>
          <c:h val="0.80673063618093765"/>
        </c:manualLayout>
      </c:layout>
      <c:lineChart>
        <c:grouping val="standard"/>
        <c:varyColors val="0"/>
        <c:ser>
          <c:idx val="3"/>
          <c:order val="0"/>
          <c:tx>
            <c:strRef>
              <c:f>'X - diff defs'!$B$5</c:f>
              <c:strCache>
                <c:ptCount val="1"/>
                <c:pt idx="0">
                  <c:v>Drug Misuse deaths</c:v>
                </c:pt>
              </c:strCache>
            </c:strRef>
          </c:tx>
          <c:spPr>
            <a:ln w="28575" cmpd="sng">
              <a:solidFill>
                <a:srgbClr val="949494"/>
              </a:solidFill>
              <a:prstDash val="solid"/>
            </a:ln>
          </c:spPr>
          <c:marker>
            <c:symbol val="none"/>
          </c:marker>
          <c:dLbls>
            <c:dLbl>
              <c:idx val="42"/>
              <c:layout>
                <c:manualLayout>
                  <c:x val="-1.0018099206310814E-16"/>
                  <c:y val="1.2552301255230125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E674-410E-9F73-BD2604CD3E1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 - diff defs'!$A$13:$A$55</c:f>
              <c:numCache>
                <c:formatCode>General</c:formatCode>
                <c:ptCount val="43"/>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numCache>
            </c:numRef>
          </c:cat>
          <c:val>
            <c:numRef>
              <c:f>'X - diff defs'!$B$13:$B$55</c:f>
              <c:numCache>
                <c:formatCode>#,##0\ \ \ \ \ \ \ \ \ </c:formatCode>
                <c:ptCount val="43"/>
                <c:pt idx="17" formatCode="_(* #,##0_);_(* \(#,##0\);_(* &quot;-&quot;_);_(@_)">
                  <c:v>244</c:v>
                </c:pt>
                <c:pt idx="18" formatCode="_(* #,##0_);_(* \(#,##0\);_(* &quot;-&quot;_);_(@_)">
                  <c:v>224</c:v>
                </c:pt>
                <c:pt idx="19" formatCode="_(* #,##0_);_(* \(#,##0\);_(* &quot;-&quot;_);_(@_)">
                  <c:v>249</c:v>
                </c:pt>
                <c:pt idx="20" formatCode="_(* #,##0_);_(* \(#,##0\);_(* &quot;-&quot;_);_(@_)">
                  <c:v>291</c:v>
                </c:pt>
                <c:pt idx="21" formatCode="_(* #,##0_);_(* \(#,##0\);_(* &quot;-&quot;_);_(@_)">
                  <c:v>292</c:v>
                </c:pt>
                <c:pt idx="22" formatCode="_(* #,##0_);_(* \(#,##0\);_(* &quot;-&quot;_);_(@_)">
                  <c:v>332</c:v>
                </c:pt>
                <c:pt idx="23" formatCode="_(* #,##0_);_(* \(#,##0\);_(* &quot;-&quot;_);_(@_)">
                  <c:v>382</c:v>
                </c:pt>
                <c:pt idx="24" formatCode="_(* #,##0_);_(* \(#,##0\);_(* &quot;-&quot;_);_(@_)">
                  <c:v>317</c:v>
                </c:pt>
                <c:pt idx="25" formatCode="_(* #,##0_);_(* \(#,##0\);_(* &quot;-&quot;_);_(@_)">
                  <c:v>356</c:v>
                </c:pt>
                <c:pt idx="26" formatCode="_(* #,##0_);_(* \(#,##0\);_(* &quot;-&quot;_);_(@_)">
                  <c:v>336</c:v>
                </c:pt>
                <c:pt idx="27" formatCode="_(* #,##0_);_(* \(#,##0\);_(* &quot;-&quot;_);_(@_)">
                  <c:v>421</c:v>
                </c:pt>
                <c:pt idx="28" formatCode="_(* #,##0_);_(* \(#,##0\);_(* &quot;-&quot;_);_(@_)">
                  <c:v>455</c:v>
                </c:pt>
                <c:pt idx="29" formatCode="_(* #,##0_);_(* \(#,##0\);_(* &quot;-&quot;_);_(@_)">
                  <c:v>574</c:v>
                </c:pt>
                <c:pt idx="30" formatCode="_(* #,##0_);_(* \(#,##0\);_(* &quot;-&quot;_);_(@_)">
                  <c:v>545</c:v>
                </c:pt>
                <c:pt idx="31" formatCode="_(* #,##0_);_(* \(#,##0\);_(* &quot;-&quot;_);_(@_)">
                  <c:v>485</c:v>
                </c:pt>
                <c:pt idx="32" formatCode="_(* #,##0_);_(* \(#,##0\);_(* &quot;-&quot;_);_(@_)">
                  <c:v>584</c:v>
                </c:pt>
                <c:pt idx="33" formatCode="_(* #,##0_);_(* \(#,##0\);_(* &quot;-&quot;_);_(@_)">
                  <c:v>581</c:v>
                </c:pt>
                <c:pt idx="34" formatCode="_(* #,##0_);_(* \(#,##0\);_(* &quot;-&quot;_);_(@_)">
                  <c:v>527</c:v>
                </c:pt>
                <c:pt idx="35" formatCode="_(* #,##0_);_(* \(#,##0\);_(* &quot;-&quot;_);_(@_)">
                  <c:v>614</c:v>
                </c:pt>
                <c:pt idx="36" formatCode="_(* #,##0_);_(* \(#,##0\);_(* &quot;-&quot;_);_(@_)">
                  <c:v>706</c:v>
                </c:pt>
                <c:pt idx="37" formatCode="_(* #,##0_);_(* \(#,##0\);_(* &quot;-&quot;_);_(@_)">
                  <c:v>868</c:v>
                </c:pt>
                <c:pt idx="38" formatCode="_(* #,##0_);_(* \(#,##0\);_(* &quot;-&quot;_);_(@_)">
                  <c:v>934</c:v>
                </c:pt>
                <c:pt idx="39" formatCode="_(* #,##0_);_(* \(#,##0\);_(* &quot;-&quot;_);_(@_)">
                  <c:v>1187</c:v>
                </c:pt>
                <c:pt idx="40" formatCode="_(* #,##0_);_(* \(#,##0\);_(* &quot;-&quot;_);_(@_)">
                  <c:v>1280</c:v>
                </c:pt>
                <c:pt idx="41" formatCode="_(* #,##0_);_(* \(#,##0\);_(* &quot;-&quot;_);_(@_)">
                  <c:v>1339</c:v>
                </c:pt>
                <c:pt idx="42" formatCode="_(* #,##0_);_(* \(#,##0\);_(* &quot;-&quot;_);_(@_)">
                  <c:v>1330</c:v>
                </c:pt>
              </c:numCache>
            </c:numRef>
          </c:val>
          <c:smooth val="0"/>
          <c:extLst>
            <c:ext xmlns:c16="http://schemas.microsoft.com/office/drawing/2014/chart" uri="{C3380CC4-5D6E-409C-BE32-E72D297353CC}">
              <c16:uniqueId val="{00000000-64E4-4661-8CC4-9190BF41A29A}"/>
            </c:ext>
          </c:extLst>
        </c:ser>
        <c:ser>
          <c:idx val="0"/>
          <c:order val="1"/>
          <c:tx>
            <c:strRef>
              <c:f>'X - diff defs'!$C$5</c:f>
              <c:strCache>
                <c:ptCount val="1"/>
                <c:pt idx="0">
                  <c:v>Drug poisoning deaths</c:v>
                </c:pt>
              </c:strCache>
            </c:strRef>
          </c:tx>
          <c:spPr>
            <a:ln w="28575">
              <a:solidFill>
                <a:srgbClr val="6C297F"/>
              </a:solidFill>
              <a:prstDash val="solid"/>
            </a:ln>
          </c:spPr>
          <c:marker>
            <c:symbol val="none"/>
          </c:marker>
          <c:dLbls>
            <c:dLbl>
              <c:idx val="42"/>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E674-410E-9F73-BD2604CD3E1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'X - diff defs'!$A$13:$A$55</c:f>
              <c:numCache>
                <c:formatCode>General</c:formatCode>
                <c:ptCount val="43"/>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numCache>
            </c:numRef>
          </c:cat>
          <c:val>
            <c:numRef>
              <c:f>'X - diff defs'!$C$13:$C$55</c:f>
              <c:numCache>
                <c:formatCode>_(* #,##0_);_(* \(#,##0\);_(* "-"_);_(@_)</c:formatCode>
                <c:ptCount val="43"/>
                <c:pt idx="0">
                  <c:v>339</c:v>
                </c:pt>
                <c:pt idx="1">
                  <c:v>306</c:v>
                </c:pt>
                <c:pt idx="2">
                  <c:v>307</c:v>
                </c:pt>
                <c:pt idx="3">
                  <c:v>265</c:v>
                </c:pt>
                <c:pt idx="4">
                  <c:v>212</c:v>
                </c:pt>
                <c:pt idx="5">
                  <c:v>201</c:v>
                </c:pt>
                <c:pt idx="6">
                  <c:v>242</c:v>
                </c:pt>
                <c:pt idx="7">
                  <c:v>223</c:v>
                </c:pt>
                <c:pt idx="8">
                  <c:v>250</c:v>
                </c:pt>
                <c:pt idx="9">
                  <c:v>238</c:v>
                </c:pt>
                <c:pt idx="10">
                  <c:v>264</c:v>
                </c:pt>
                <c:pt idx="11">
                  <c:v>275</c:v>
                </c:pt>
                <c:pt idx="12">
                  <c:v>275</c:v>
                </c:pt>
                <c:pt idx="13">
                  <c:v>311</c:v>
                </c:pt>
                <c:pt idx="14">
                  <c:v>372</c:v>
                </c:pt>
                <c:pt idx="15">
                  <c:v>422</c:v>
                </c:pt>
                <c:pt idx="16">
                  <c:v>426</c:v>
                </c:pt>
                <c:pt idx="17">
                  <c:v>460</c:v>
                </c:pt>
                <c:pt idx="18">
                  <c:v>447</c:v>
                </c:pt>
                <c:pt idx="19">
                  <c:v>449</c:v>
                </c:pt>
                <c:pt idx="20">
                  <c:v>492</c:v>
                </c:pt>
                <c:pt idx="21">
                  <c:v>495</c:v>
                </c:pt>
                <c:pt idx="22">
                  <c:v>551</c:v>
                </c:pt>
                <c:pt idx="23">
                  <c:v>566</c:v>
                </c:pt>
                <c:pt idx="24">
                  <c:v>493</c:v>
                </c:pt>
                <c:pt idx="25">
                  <c:v>546</c:v>
                </c:pt>
                <c:pt idx="26">
                  <c:v>480</c:v>
                </c:pt>
                <c:pt idx="27">
                  <c:v>577</c:v>
                </c:pt>
                <c:pt idx="28">
                  <c:v>630</c:v>
                </c:pt>
                <c:pt idx="29">
                  <c:v>737</c:v>
                </c:pt>
                <c:pt idx="30">
                  <c:v>716</c:v>
                </c:pt>
                <c:pt idx="31">
                  <c:v>692</c:v>
                </c:pt>
                <c:pt idx="32">
                  <c:v>749</c:v>
                </c:pt>
                <c:pt idx="33">
                  <c:v>734</c:v>
                </c:pt>
                <c:pt idx="34">
                  <c:v>685</c:v>
                </c:pt>
                <c:pt idx="35">
                  <c:v>743</c:v>
                </c:pt>
                <c:pt idx="36">
                  <c:v>813</c:v>
                </c:pt>
                <c:pt idx="37">
                  <c:v>997</c:v>
                </c:pt>
                <c:pt idx="38">
                  <c:v>1045</c:v>
                </c:pt>
                <c:pt idx="39">
                  <c:v>1313</c:v>
                </c:pt>
                <c:pt idx="40">
                  <c:v>1406</c:v>
                </c:pt>
                <c:pt idx="41">
                  <c:v>1461</c:v>
                </c:pt>
                <c:pt idx="42">
                  <c:v>1444</c:v>
                </c:pt>
              </c:numCache>
            </c:numRef>
          </c:val>
          <c:smooth val="0"/>
          <c:extLst>
            <c:ext xmlns:c16="http://schemas.microsoft.com/office/drawing/2014/chart" uri="{C3380CC4-5D6E-409C-BE32-E72D297353CC}">
              <c16:uniqueId val="{00000001-64E4-4661-8CC4-9190BF41A29A}"/>
            </c:ext>
          </c:extLst>
        </c:ser>
        <c:ser>
          <c:idx val="1"/>
          <c:order val="2"/>
          <c:tx>
            <c:strRef>
              <c:f>'X - diff defs'!$D$5</c:f>
              <c:strCache>
                <c:ptCount val="1"/>
                <c:pt idx="0">
                  <c:v>Drug induced deaths</c:v>
                </c:pt>
              </c:strCache>
            </c:strRef>
          </c:tx>
          <c:spPr>
            <a:ln w="25400">
              <a:solidFill>
                <a:srgbClr val="333333"/>
              </a:solidFill>
              <a:prstDash val="dash"/>
            </a:ln>
          </c:spPr>
          <c:marker>
            <c:symbol val="none"/>
          </c:marker>
          <c:dLbls>
            <c:dLbl>
              <c:idx val="42"/>
              <c:layout>
                <c:manualLayout>
                  <c:x val="-5.4644808743169399E-3"/>
                  <c:y val="1.4644351464435146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E674-410E-9F73-BD2604CD3E1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 - diff defs'!$A$13:$A$55</c:f>
              <c:numCache>
                <c:formatCode>General</c:formatCode>
                <c:ptCount val="43"/>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numCache>
            </c:numRef>
          </c:cat>
          <c:val>
            <c:numRef>
              <c:f>'X - diff defs'!$D$13:$D$55</c:f>
              <c:numCache>
                <c:formatCode>#,##0\ \ \ \ \ \ \ \ \ </c:formatCode>
                <c:ptCount val="43"/>
                <c:pt idx="17" formatCode="_(* #,##0_);_(* \(#,##0\);_(* &quot;-&quot;_);_(@_)">
                  <c:v>208</c:v>
                </c:pt>
                <c:pt idx="18" formatCode="_(* #,##0_);_(* \(#,##0\);_(* &quot;-&quot;_);_(@_)">
                  <c:v>188</c:v>
                </c:pt>
                <c:pt idx="19" formatCode="_(* #,##0_);_(* \(#,##0\);_(* &quot;-&quot;_);_(@_)">
                  <c:v>230</c:v>
                </c:pt>
                <c:pt idx="20" formatCode="_(* #,##0_);_(* \(#,##0\);_(* &quot;-&quot;_);_(@_)">
                  <c:v>272</c:v>
                </c:pt>
                <c:pt idx="21" formatCode="_(* #,##0_);_(* \(#,##0\);_(* &quot;-&quot;_);_(@_)">
                  <c:v>320</c:v>
                </c:pt>
                <c:pt idx="22" formatCode="_(* #,##0_);_(* \(#,##0\);_(* &quot;-&quot;_);_(@_)">
                  <c:v>378</c:v>
                </c:pt>
                <c:pt idx="23" formatCode="_(* #,##0_);_(* \(#,##0\);_(* &quot;-&quot;_);_(@_)">
                  <c:v>417</c:v>
                </c:pt>
                <c:pt idx="24" formatCode="_(* #,##0_);_(* \(#,##0\);_(* &quot;-&quot;_);_(@_)">
                  <c:v>331</c:v>
                </c:pt>
                <c:pt idx="25" formatCode="_(* #,##0_);_(* \(#,##0\);_(* &quot;-&quot;_);_(@_)">
                  <c:v>387</c:v>
                </c:pt>
                <c:pt idx="26" formatCode="_(* #,##0_);_(* \(#,##0\);_(* &quot;-&quot;_);_(@_)">
                  <c:v>352</c:v>
                </c:pt>
                <c:pt idx="27" formatCode="_(* #,##0_);_(* \(#,##0\);_(* &quot;-&quot;_);_(@_)">
                  <c:v>415</c:v>
                </c:pt>
                <c:pt idx="28" formatCode="_(* #,##0_);_(* \(#,##0\);_(* &quot;-&quot;_);_(@_)">
                  <c:v>450</c:v>
                </c:pt>
                <c:pt idx="29" formatCode="_(* #,##0_);_(* \(#,##0\);_(* &quot;-&quot;_);_(@_)">
                  <c:v>559</c:v>
                </c:pt>
                <c:pt idx="30" formatCode="_(* #,##0_);_(* \(#,##0\);_(* &quot;-&quot;_);_(@_)">
                  <c:v>534</c:v>
                </c:pt>
                <c:pt idx="31" formatCode="_(* #,##0_);_(* \(#,##0\);_(* &quot;-&quot;_);_(@_)">
                  <c:v>482</c:v>
                </c:pt>
                <c:pt idx="32" formatCode="_(* #,##0_);_(* \(#,##0\);_(* &quot;-&quot;_);_(@_)">
                  <c:v>558</c:v>
                </c:pt>
                <c:pt idx="33" formatCode="_(* #,##0_);_(* \(#,##0\);_(* &quot;-&quot;_);_(@_)">
                  <c:v>549</c:v>
                </c:pt>
                <c:pt idx="34" formatCode="_(* #,##0_);_(* \(#,##0\);_(* &quot;-&quot;_);_(@_)">
                  <c:v>516</c:v>
                </c:pt>
                <c:pt idx="35" formatCode="_(* #,##0_);_(* \(#,##0\);_(* &quot;-&quot;_);_(@_)">
                  <c:v>574</c:v>
                </c:pt>
                <c:pt idx="36" formatCode="_(* #,##0_);_(* \(#,##0\);_(* &quot;-&quot;_);_(@_)">
                  <c:v>637</c:v>
                </c:pt>
                <c:pt idx="37" formatCode="_(* #,##0_);_(* \(#,##0\);_(* &quot;-&quot;_);_(@_)">
                  <c:v>772</c:v>
                </c:pt>
                <c:pt idx="38" formatCode="_(* #,##0_);_(* \(#,##0\);_(* &quot;-&quot;_);_(@_)">
                  <c:v>828</c:v>
                </c:pt>
                <c:pt idx="39" formatCode="_(* #,##0_);_(* \(#,##0\);_(* &quot;-&quot;_);_(@_)">
                  <c:v>1064</c:v>
                </c:pt>
                <c:pt idx="40" formatCode="_(* #,##0_);_(* \(#,##0\);_(* &quot;-&quot;_);_(@_)">
                  <c:v>1146</c:v>
                </c:pt>
                <c:pt idx="41" formatCode="_(* #,##0_);_(* \(#,##0\);_(* &quot;-&quot;_);_(@_)">
                  <c:v>1177</c:v>
                </c:pt>
                <c:pt idx="42" formatCode="_(* #,##0_);_(* \(#,##0\);_(* &quot;-&quot;_);_(@_)">
                  <c:v>1111</c:v>
                </c:pt>
              </c:numCache>
            </c:numRef>
          </c:val>
          <c:smooth val="0"/>
          <c:extLst>
            <c:ext xmlns:c16="http://schemas.microsoft.com/office/drawing/2014/chart" uri="{C3380CC4-5D6E-409C-BE32-E72D297353CC}">
              <c16:uniqueId val="{00000002-64E4-4661-8CC4-9190BF41A29A}"/>
            </c:ext>
          </c:extLst>
        </c:ser>
        <c:dLbls>
          <c:showLegendKey val="0"/>
          <c:showVal val="0"/>
          <c:showCatName val="0"/>
          <c:showSerName val="0"/>
          <c:showPercent val="0"/>
          <c:showBubbleSize val="0"/>
        </c:dLbls>
        <c:smooth val="0"/>
        <c:axId val="186616448"/>
        <c:axId val="186630528"/>
      </c:lineChart>
      <c:catAx>
        <c:axId val="186616448"/>
        <c:scaling>
          <c:orientation val="minMax"/>
        </c:scaling>
        <c:delete val="0"/>
        <c:axPos val="b"/>
        <c:title>
          <c:tx>
            <c:rich>
              <a:bodyPr/>
              <a:lstStyle/>
              <a:p>
                <a:pPr>
                  <a:defRPr>
                    <a:solidFill>
                      <a:sysClr val="windowText" lastClr="000000"/>
                    </a:solidFill>
                  </a:defRPr>
                </a:pPr>
                <a:r>
                  <a:rPr lang="en-GB">
                    <a:solidFill>
                      <a:sysClr val="windowText" lastClr="000000"/>
                    </a:solidFill>
                  </a:rPr>
                  <a:t>Year</a:t>
                </a:r>
              </a:p>
            </c:rich>
          </c:tx>
          <c:overlay val="0"/>
        </c:title>
        <c:numFmt formatCode="General" sourceLinked="1"/>
        <c:majorTickMark val="out"/>
        <c:minorTickMark val="none"/>
        <c:tickLblPos val="nextTo"/>
        <c:spPr>
          <a:ln w="3175">
            <a:solidFill>
              <a:schemeClr val="tx1"/>
            </a:solidFill>
            <a:prstDash val="solid"/>
          </a:ln>
        </c:spPr>
        <c:txPr>
          <a:bodyPr rot="-5400000" vert="horz"/>
          <a:lstStyle/>
          <a:p>
            <a:pPr>
              <a:defRPr sz="1200"/>
            </a:pPr>
            <a:endParaRPr lang="en-US"/>
          </a:p>
        </c:txPr>
        <c:crossAx val="186630528"/>
        <c:crosses val="autoZero"/>
        <c:auto val="1"/>
        <c:lblAlgn val="ctr"/>
        <c:lblOffset val="100"/>
        <c:tickLblSkip val="2"/>
        <c:tickMarkSkip val="1"/>
        <c:noMultiLvlLbl val="0"/>
      </c:catAx>
      <c:valAx>
        <c:axId val="186630528"/>
        <c:scaling>
          <c:orientation val="minMax"/>
        </c:scaling>
        <c:delete val="0"/>
        <c:axPos val="l"/>
        <c:majorGridlines>
          <c:spPr>
            <a:ln>
              <a:noFill/>
            </a:ln>
          </c:spPr>
        </c:majorGridlines>
        <c:title>
          <c:tx>
            <c:rich>
              <a:bodyPr/>
              <a:lstStyle/>
              <a:p>
                <a:pPr>
                  <a:defRPr>
                    <a:solidFill>
                      <a:sysClr val="windowText" lastClr="000000"/>
                    </a:solidFill>
                  </a:defRPr>
                </a:pPr>
                <a:r>
                  <a:rPr lang="en-GB">
                    <a:solidFill>
                      <a:sysClr val="windowText" lastClr="000000"/>
                    </a:solidFill>
                  </a:rPr>
                  <a:t>Drug-</a:t>
                </a:r>
              </a:p>
              <a:p>
                <a:pPr>
                  <a:defRPr>
                    <a:solidFill>
                      <a:sysClr val="windowText" lastClr="000000"/>
                    </a:solidFill>
                  </a:defRPr>
                </a:pPr>
                <a:r>
                  <a:rPr lang="en-GB" baseline="0">
                    <a:solidFill>
                      <a:sysClr val="windowText" lastClr="000000"/>
                    </a:solidFill>
                  </a:rPr>
                  <a:t>deaths: numbers</a:t>
                </a:r>
                <a:endParaRPr lang="en-GB">
                  <a:solidFill>
                    <a:sysClr val="windowText" lastClr="000000"/>
                  </a:solidFill>
                </a:endParaRPr>
              </a:p>
            </c:rich>
          </c:tx>
          <c:overlay val="0"/>
        </c:title>
        <c:numFmt formatCode="#,##0" sourceLinked="0"/>
        <c:majorTickMark val="out"/>
        <c:minorTickMark val="none"/>
        <c:tickLblPos val="nextTo"/>
        <c:spPr>
          <a:ln w="3175">
            <a:solidFill>
              <a:schemeClr val="tx1"/>
            </a:solidFill>
            <a:prstDash val="solid"/>
          </a:ln>
        </c:spPr>
        <c:txPr>
          <a:bodyPr rot="0" vert="horz"/>
          <a:lstStyle/>
          <a:p>
            <a:pPr>
              <a:defRPr/>
            </a:pPr>
            <a:endParaRPr lang="en-US"/>
          </a:p>
        </c:txPr>
        <c:crossAx val="186616448"/>
        <c:crosses val="autoZero"/>
        <c:crossBetween val="between"/>
      </c:valAx>
      <c:spPr>
        <a:noFill/>
        <a:ln w="12700">
          <a:noFill/>
          <a:prstDash val="solid"/>
        </a:ln>
      </c:spPr>
    </c:plotArea>
    <c:plotVisOnly val="1"/>
    <c:dispBlanksAs val="gap"/>
    <c:showDLblsOverMax val="0"/>
  </c:chart>
  <c:spPr>
    <a:solidFill>
      <a:schemeClr val="bg1"/>
    </a:solidFill>
    <a:ln w="3175">
      <a:noFill/>
      <a:prstDash val="solid"/>
    </a:ln>
  </c:spPr>
  <c:txPr>
    <a:bodyPr/>
    <a:lstStyle/>
    <a:p>
      <a:pPr>
        <a:defRPr sz="1200" b="0" i="0" u="none" strike="noStrike" baseline="0">
          <a:solidFill>
            <a:sysClr val="windowText" lastClr="000000"/>
          </a:solidFill>
          <a:latin typeface="Arial" panose="020B0604020202020204" pitchFamily="34" charset="0"/>
          <a:ea typeface="Arial"/>
          <a:cs typeface="Arial" panose="020B0604020202020204" pitchFamily="34" charset="0"/>
        </a:defRPr>
      </a:pPr>
      <a:endParaRPr lang="en-US"/>
    </a:p>
  </c:txPr>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44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40" b="1" i="0" baseline="0">
                <a:effectLst/>
              </a:rPr>
              <a:t>Figure X2: Drug-death rates (per million population) in Scotland: different definitions</a:t>
            </a:r>
            <a:r>
              <a:rPr lang="en-GB" sz="1440" b="0" i="0" baseline="0">
                <a:effectLst/>
              </a:rPr>
              <a:t> </a:t>
            </a:r>
            <a:endParaRPr lang="en-GB" sz="1440">
              <a:effectLst/>
            </a:endParaRPr>
          </a:p>
          <a:p>
            <a:pPr marL="0" marR="0" indent="0" algn="ctr" defTabSz="914400" rtl="0" eaLnBrk="1" fontAlgn="auto" latinLnBrk="0" hangingPunct="1">
              <a:lnSpc>
                <a:spcPct val="100000"/>
              </a:lnSpc>
              <a:spcBef>
                <a:spcPts val="0"/>
              </a:spcBef>
              <a:spcAft>
                <a:spcPts val="0"/>
              </a:spcAft>
              <a:buClrTx/>
              <a:buSzTx/>
              <a:buFontTx/>
              <a:buNone/>
              <a:tabLst/>
              <a:defRPr sz="144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GB" sz="1440"/>
          </a:p>
        </c:rich>
      </c:tx>
      <c:overlay val="0"/>
    </c:title>
    <c:autoTitleDeleted val="0"/>
    <c:plotArea>
      <c:layout>
        <c:manualLayout>
          <c:layoutTarget val="inner"/>
          <c:xMode val="edge"/>
          <c:yMode val="edge"/>
          <c:x val="8.1498429499591241E-2"/>
          <c:y val="0.11258376437254966"/>
          <c:w val="0.69992233552773131"/>
          <c:h val="0.7022187263202978"/>
        </c:manualLayout>
      </c:layout>
      <c:lineChart>
        <c:grouping val="standard"/>
        <c:varyColors val="0"/>
        <c:ser>
          <c:idx val="0"/>
          <c:order val="0"/>
          <c:tx>
            <c:strRef>
              <c:f>'X - diff defs'!$H$5:$H$11</c:f>
              <c:strCache>
                <c:ptCount val="7"/>
                <c:pt idx="0">
                  <c:v>Drug Misuse deaths</c:v>
                </c:pt>
              </c:strCache>
            </c:strRef>
          </c:tx>
          <c:spPr>
            <a:ln w="28575">
              <a:solidFill>
                <a:srgbClr val="949494"/>
              </a:solidFill>
            </a:ln>
          </c:spPr>
          <c:marker>
            <c:symbol val="none"/>
          </c:marker>
          <c:dLbls>
            <c:dLbl>
              <c:idx val="0"/>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2B44-4B5D-B4AE-32E8F494BCC5}"/>
                </c:ext>
              </c:extLst>
            </c:dLbl>
            <c:dLbl>
              <c:idx val="41"/>
              <c:layout>
                <c:manualLayout>
                  <c:x val="-5.4644808743169399E-3"/>
                  <c:y val="8.368200836820083E-3"/>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2B44-4B5D-B4AE-32E8F494BCC5}"/>
                </c:ext>
              </c:extLst>
            </c:dLbl>
            <c:numFmt formatCode="#,##0" sourceLinked="0"/>
            <c:spPr>
              <a:noFill/>
              <a:ln>
                <a:noFill/>
              </a:ln>
              <a:effectLst/>
            </c:spP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'X - diff defs'!$A$13:$A$55</c:f>
              <c:numCache>
                <c:formatCode>General</c:formatCode>
                <c:ptCount val="43"/>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numCache>
            </c:numRef>
          </c:cat>
          <c:val>
            <c:numRef>
              <c:f>'X - diff defs'!$H$13:$H$55</c:f>
              <c:numCache>
                <c:formatCode>#,##0\ \ \ \ \ \ \ \ \ </c:formatCode>
                <c:ptCount val="43"/>
                <c:pt idx="17" formatCode="0.0">
                  <c:v>47.916515291063376</c:v>
                </c:pt>
                <c:pt idx="18" formatCode="0.0">
                  <c:v>44.065515979651174</c:v>
                </c:pt>
                <c:pt idx="19" formatCode="0.0">
                  <c:v>49.044035240798337</c:v>
                </c:pt>
                <c:pt idx="20" formatCode="0.0">
                  <c:v>57.374382633898207</c:v>
                </c:pt>
                <c:pt idx="21" formatCode="0.0">
                  <c:v>57.673999691878635</c:v>
                </c:pt>
                <c:pt idx="22" formatCode="0.0">
                  <c:v>65.558232297302638</c:v>
                </c:pt>
                <c:pt idx="23" formatCode="0.0">
                  <c:v>75.404658507698386</c:v>
                </c:pt>
                <c:pt idx="24" formatCode="0.0">
                  <c:v>62.543158725461183</c:v>
                </c:pt>
                <c:pt idx="25" formatCode="0.0">
                  <c:v>70.019471707019648</c:v>
                </c:pt>
                <c:pt idx="26" formatCode="0.0">
                  <c:v>65.75085123869907</c:v>
                </c:pt>
                <c:pt idx="27" formatCode="0.0">
                  <c:v>82.018312877459579</c:v>
                </c:pt>
                <c:pt idx="28" formatCode="0.0">
                  <c:v>88.007736943907162</c:v>
                </c:pt>
                <c:pt idx="29" formatCode="0.0">
                  <c:v>110.32308904649331</c:v>
                </c:pt>
                <c:pt idx="30" formatCode="0.0">
                  <c:v>104.16865765782985</c:v>
                </c:pt>
                <c:pt idx="31" formatCode="0.0">
                  <c:v>92.166774352932237</c:v>
                </c:pt>
                <c:pt idx="32" formatCode="0.0">
                  <c:v>110.19075831619465</c:v>
                </c:pt>
                <c:pt idx="33" formatCode="0.0">
                  <c:v>109.34206564287865</c:v>
                </c:pt>
                <c:pt idx="34" formatCode="0.0">
                  <c:v>98.916981061245934</c:v>
                </c:pt>
                <c:pt idx="35" formatCode="0.0">
                  <c:v>114.81786221856534</c:v>
                </c:pt>
                <c:pt idx="36" formatCode="0.0">
                  <c:v>131.39772938767914</c:v>
                </c:pt>
                <c:pt idx="37" formatCode="0.0">
                  <c:v>160.60095842507448</c:v>
                </c:pt>
                <c:pt idx="38" formatCode="0.0">
                  <c:v>172.17224598141868</c:v>
                </c:pt>
                <c:pt idx="39" formatCode="0.0">
                  <c:v>218.27476508339311</c:v>
                </c:pt>
                <c:pt idx="40" formatCode="0.0">
                  <c:v>234.29063020518734</c:v>
                </c:pt>
                <c:pt idx="41" formatCode="0.0">
                  <c:v>244.96889864617637</c:v>
                </c:pt>
                <c:pt idx="42" formatCode="0.0">
                  <c:v>242.70515885326375</c:v>
                </c:pt>
              </c:numCache>
            </c:numRef>
          </c:val>
          <c:smooth val="0"/>
          <c:extLst>
            <c:ext xmlns:c16="http://schemas.microsoft.com/office/drawing/2014/chart" uri="{C3380CC4-5D6E-409C-BE32-E72D297353CC}">
              <c16:uniqueId val="{00000000-3330-4009-8A31-2295AA843C25}"/>
            </c:ext>
          </c:extLst>
        </c:ser>
        <c:ser>
          <c:idx val="1"/>
          <c:order val="1"/>
          <c:tx>
            <c:strRef>
              <c:f>'X - diff defs'!$I$5:$I$11</c:f>
              <c:strCache>
                <c:ptCount val="7"/>
                <c:pt idx="0">
                  <c:v>Drug poisoning deaths</c:v>
                </c:pt>
              </c:strCache>
            </c:strRef>
          </c:tx>
          <c:spPr>
            <a:ln w="28575">
              <a:solidFill>
                <a:srgbClr val="6C297F"/>
              </a:solidFill>
            </a:ln>
          </c:spPr>
          <c:marker>
            <c:symbol val="none"/>
          </c:marker>
          <c:dLbls>
            <c:dLbl>
              <c:idx val="41"/>
              <c:layout>
                <c:manualLayout>
                  <c:x val="-1.092896174863388E-2"/>
                  <c:y val="0"/>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2B44-4B5D-B4AE-32E8F494BCC5}"/>
                </c:ext>
              </c:extLst>
            </c:dLbl>
            <c:numFmt formatCode="#,##0" sourceLinked="0"/>
            <c:spPr>
              <a:noFill/>
              <a:ln>
                <a:noFill/>
              </a:ln>
              <a:effectLst/>
            </c:spP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'X - diff defs'!$A$13:$A$55</c:f>
              <c:numCache>
                <c:formatCode>General</c:formatCode>
                <c:ptCount val="43"/>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numCache>
            </c:numRef>
          </c:cat>
          <c:val>
            <c:numRef>
              <c:f>'X - diff defs'!$I$13:$I$55</c:f>
              <c:numCache>
                <c:formatCode>0.0</c:formatCode>
                <c:ptCount val="43"/>
                <c:pt idx="0">
                  <c:v>65.147205780613419</c:v>
                </c:pt>
                <c:pt idx="1">
                  <c:v>58.915265985097903</c:v>
                </c:pt>
                <c:pt idx="2">
                  <c:v>59.264121076406319</c:v>
                </c:pt>
                <c:pt idx="3">
                  <c:v>51.31144303268055</c:v>
                </c:pt>
                <c:pt idx="4">
                  <c:v>41.180081272386815</c:v>
                </c:pt>
                <c:pt idx="5">
                  <c:v>39.113581169437701</c:v>
                </c:pt>
                <c:pt idx="6">
                  <c:v>47.192900003705226</c:v>
                </c:pt>
                <c:pt idx="7">
                  <c:v>43.624896317510995</c:v>
                </c:pt>
                <c:pt idx="8">
                  <c:v>49.029029107554003</c:v>
                </c:pt>
                <c:pt idx="9">
                  <c:v>46.874015251780428</c:v>
                </c:pt>
                <c:pt idx="10">
                  <c:v>51.987026873748327</c:v>
                </c:pt>
                <c:pt idx="11">
                  <c:v>54.120328185670118</c:v>
                </c:pt>
                <c:pt idx="12">
                  <c:v>54.098396130095821</c:v>
                </c:pt>
                <c:pt idx="13">
                  <c:v>61.152819125298393</c:v>
                </c:pt>
                <c:pt idx="14">
                  <c:v>73.049174662147564</c:v>
                </c:pt>
                <c:pt idx="15">
                  <c:v>82.709257361025905</c:v>
                </c:pt>
                <c:pt idx="16">
                  <c:v>83.469019474145171</c:v>
                </c:pt>
                <c:pt idx="17">
                  <c:v>90.334414073316196</c:v>
                </c:pt>
                <c:pt idx="18">
                  <c:v>87.934310905821761</c:v>
                </c:pt>
                <c:pt idx="19">
                  <c:v>88.436834630997794</c:v>
                </c:pt>
                <c:pt idx="20">
                  <c:v>97.004110844941295</c:v>
                </c:pt>
                <c:pt idx="21">
                  <c:v>97.769280299588772</c:v>
                </c:pt>
                <c:pt idx="22">
                  <c:v>108.8029698669089</c:v>
                </c:pt>
                <c:pt idx="23">
                  <c:v>111.7252270035531</c:v>
                </c:pt>
                <c:pt idx="24">
                  <c:v>97.26743612508632</c:v>
                </c:pt>
                <c:pt idx="25">
                  <c:v>107.38941447200204</c:v>
                </c:pt>
                <c:pt idx="26">
                  <c:v>93.929787483855819</c:v>
                </c:pt>
                <c:pt idx="27">
                  <c:v>112.40989674654199</c:v>
                </c:pt>
                <c:pt idx="28">
                  <c:v>121.85686653771761</c:v>
                </c:pt>
                <c:pt idx="29">
                  <c:v>141.65177112764036</c:v>
                </c:pt>
                <c:pt idx="30">
                  <c:v>136.85276859267188</c:v>
                </c:pt>
                <c:pt idx="31">
                  <c:v>131.50393371593631</c:v>
                </c:pt>
                <c:pt idx="32">
                  <c:v>141.32342119662636</c:v>
                </c:pt>
                <c:pt idx="33">
                  <c:v>138.13610358325806</c:v>
                </c:pt>
                <c:pt idx="34">
                  <c:v>128.57330555399142</c:v>
                </c:pt>
                <c:pt idx="35">
                  <c:v>138.94083327100009</c:v>
                </c:pt>
                <c:pt idx="36">
                  <c:v>151.31211613623674</c:v>
                </c:pt>
                <c:pt idx="37">
                  <c:v>184.46907321405445</c:v>
                </c:pt>
                <c:pt idx="38">
                  <c:v>192.63382981861082</c:v>
                </c:pt>
                <c:pt idx="39">
                  <c:v>241.44462220260752</c:v>
                </c:pt>
                <c:pt idx="40">
                  <c:v>257.35361411601048</c:v>
                </c:pt>
                <c:pt idx="41">
                  <c:v>267.28869374313939</c:v>
                </c:pt>
                <c:pt idx="42">
                  <c:v>263.5084581835435</c:v>
                </c:pt>
              </c:numCache>
            </c:numRef>
          </c:val>
          <c:smooth val="0"/>
          <c:extLst>
            <c:ext xmlns:c16="http://schemas.microsoft.com/office/drawing/2014/chart" uri="{C3380CC4-5D6E-409C-BE32-E72D297353CC}">
              <c16:uniqueId val="{00000001-3330-4009-8A31-2295AA843C25}"/>
            </c:ext>
          </c:extLst>
        </c:ser>
        <c:ser>
          <c:idx val="2"/>
          <c:order val="2"/>
          <c:tx>
            <c:strRef>
              <c:f>'X - diff defs'!$J$5:$J$11</c:f>
              <c:strCache>
                <c:ptCount val="7"/>
                <c:pt idx="0">
                  <c:v>Drug induced deaths</c:v>
                </c:pt>
              </c:strCache>
            </c:strRef>
          </c:tx>
          <c:spPr>
            <a:ln w="25400">
              <a:solidFill>
                <a:srgbClr val="333333"/>
              </a:solidFill>
              <a:prstDash val="sysDash"/>
            </a:ln>
          </c:spPr>
          <c:marker>
            <c:symbol val="none"/>
          </c:marker>
          <c:dLbls>
            <c:dLbl>
              <c:idx val="41"/>
              <c:layout>
                <c:manualLayout>
                  <c:x val="-1.3661202185791348E-3"/>
                  <c:y val="1.6736401673640166E-2"/>
                </c:manualLayout>
              </c:layout>
              <c:numFmt formatCode="#,##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2B44-4B5D-B4AE-32E8F494BCC5}"/>
                </c:ext>
              </c:extLst>
            </c:dLbl>
            <c:spPr>
              <a:noFill/>
              <a:ln>
                <a:noFill/>
              </a:ln>
              <a:effectLst/>
            </c:spP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'X - diff defs'!$A$13:$A$55</c:f>
              <c:numCache>
                <c:formatCode>General</c:formatCode>
                <c:ptCount val="43"/>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numCache>
            </c:numRef>
          </c:cat>
          <c:val>
            <c:numRef>
              <c:f>'X - diff defs'!$J$13:$J$55</c:f>
              <c:numCache>
                <c:formatCode>General</c:formatCode>
                <c:ptCount val="43"/>
                <c:pt idx="17" formatCode="0.0">
                  <c:v>40.846865494021237</c:v>
                </c:pt>
                <c:pt idx="18" formatCode="0.0">
                  <c:v>36.983558054350091</c:v>
                </c:pt>
                <c:pt idx="19" formatCode="0.0">
                  <c:v>45.301719298729388</c:v>
                </c:pt>
                <c:pt idx="20" formatCode="0.0">
                  <c:v>53.628288922406568</c:v>
                </c:pt>
                <c:pt idx="21" formatCode="0.0">
                  <c:v>63.204383223976585</c:v>
                </c:pt>
                <c:pt idx="22" formatCode="0.0">
                  <c:v>74.641601832471068</c:v>
                </c:pt>
                <c:pt idx="23" formatCode="0.0">
                  <c:v>82.313462297670739</c:v>
                </c:pt>
                <c:pt idx="24" formatCode="0.0">
                  <c:v>65.305317154976819</c:v>
                </c:pt>
                <c:pt idx="25" formatCode="0.0">
                  <c:v>76.116672894990458</c:v>
                </c:pt>
                <c:pt idx="26" formatCode="0.0">
                  <c:v>68.881844154827604</c:v>
                </c:pt>
                <c:pt idx="27" formatCode="0.0">
                  <c:v>80.849405805571791</c:v>
                </c:pt>
                <c:pt idx="28" formatCode="0.0">
                  <c:v>87.040618955512571</c:v>
                </c:pt>
                <c:pt idx="29" formatCode="0.0">
                  <c:v>107.44008149301351</c:v>
                </c:pt>
                <c:pt idx="30" formatCode="0.0">
                  <c:v>102.06617098950667</c:v>
                </c:pt>
                <c:pt idx="31" formatCode="0.0">
                  <c:v>91.596670594048121</c:v>
                </c:pt>
                <c:pt idx="32" formatCode="0.0">
                  <c:v>105.28500537745995</c:v>
                </c:pt>
                <c:pt idx="33" formatCode="0.0">
                  <c:v>103.31978319783198</c:v>
                </c:pt>
                <c:pt idx="34" formatCode="0.0">
                  <c:v>96.852300242130752</c:v>
                </c:pt>
                <c:pt idx="35" formatCode="0.0">
                  <c:v>107.33787119455457</c:v>
                </c:pt>
                <c:pt idx="36" formatCode="0.0">
                  <c:v>118.55574167131957</c:v>
                </c:pt>
                <c:pt idx="37" formatCode="0.0">
                  <c:v>142.83864044257777</c:v>
                </c:pt>
                <c:pt idx="38" formatCode="0.0">
                  <c:v>152.63235510986581</c:v>
                </c:pt>
                <c:pt idx="39" formatCode="0.0">
                  <c:v>195.65657122892188</c:v>
                </c:pt>
                <c:pt idx="40" formatCode="0.0">
                  <c:v>209.76332985558179</c:v>
                </c:pt>
                <c:pt idx="41" formatCode="0.0">
                  <c:v>215.33113794365167</c:v>
                </c:pt>
                <c:pt idx="42" formatCode="0.0">
                  <c:v>202.74092592930529</c:v>
                </c:pt>
              </c:numCache>
            </c:numRef>
          </c:val>
          <c:smooth val="0"/>
          <c:extLst>
            <c:ext xmlns:c16="http://schemas.microsoft.com/office/drawing/2014/chart" uri="{C3380CC4-5D6E-409C-BE32-E72D297353CC}">
              <c16:uniqueId val="{00000002-3330-4009-8A31-2295AA843C25}"/>
            </c:ext>
          </c:extLst>
        </c:ser>
        <c:dLbls>
          <c:showLegendKey val="0"/>
          <c:showVal val="0"/>
          <c:showCatName val="0"/>
          <c:showSerName val="0"/>
          <c:showPercent val="0"/>
          <c:showBubbleSize val="0"/>
        </c:dLbls>
        <c:smooth val="0"/>
        <c:axId val="186648448"/>
        <c:axId val="186649984"/>
      </c:lineChart>
      <c:catAx>
        <c:axId val="186648448"/>
        <c:scaling>
          <c:orientation val="minMax"/>
        </c:scaling>
        <c:delete val="0"/>
        <c:axPos val="b"/>
        <c:title>
          <c:tx>
            <c:rich>
              <a:bodyPr/>
              <a:lstStyle/>
              <a:p>
                <a:pPr>
                  <a:defRPr b="0"/>
                </a:pPr>
                <a:r>
                  <a:rPr lang="en-GB" b="0"/>
                  <a:t>Year</a:t>
                </a:r>
              </a:p>
            </c:rich>
          </c:tx>
          <c:overlay val="0"/>
        </c:title>
        <c:numFmt formatCode="General" sourceLinked="1"/>
        <c:majorTickMark val="out"/>
        <c:minorTickMark val="none"/>
        <c:tickLblPos val="nextTo"/>
        <c:spPr>
          <a:ln>
            <a:solidFill>
              <a:schemeClr val="tx1"/>
            </a:solidFill>
          </a:ln>
        </c:spPr>
        <c:txPr>
          <a:bodyPr rot="-5400000"/>
          <a:lstStyle/>
          <a:p>
            <a:pPr>
              <a:defRPr/>
            </a:pPr>
            <a:endParaRPr lang="en-US"/>
          </a:p>
        </c:txPr>
        <c:crossAx val="186649984"/>
        <c:crosses val="autoZero"/>
        <c:auto val="1"/>
        <c:lblAlgn val="ctr"/>
        <c:lblOffset val="100"/>
        <c:tickLblSkip val="2"/>
        <c:noMultiLvlLbl val="0"/>
      </c:catAx>
      <c:valAx>
        <c:axId val="186649984"/>
        <c:scaling>
          <c:orientation val="minMax"/>
        </c:scaling>
        <c:delete val="0"/>
        <c:axPos val="l"/>
        <c:majorGridlines>
          <c:spPr>
            <a:ln>
              <a:noFill/>
            </a:ln>
          </c:spPr>
        </c:majorGridlines>
        <c:title>
          <c:tx>
            <c:rich>
              <a:bodyPr/>
              <a:lstStyle/>
              <a:p>
                <a:pPr>
                  <a:defRPr b="0"/>
                </a:pPr>
                <a:r>
                  <a:rPr lang="en-GB" b="0"/>
                  <a:t>Drug-Related</a:t>
                </a:r>
                <a:r>
                  <a:rPr lang="en-GB" b="0" baseline="0"/>
                  <a:t> Deaths: per million population </a:t>
                </a:r>
                <a:endParaRPr lang="en-GB" b="0"/>
              </a:p>
            </c:rich>
          </c:tx>
          <c:overlay val="0"/>
        </c:title>
        <c:numFmt formatCode="0" sourceLinked="0"/>
        <c:majorTickMark val="out"/>
        <c:minorTickMark val="none"/>
        <c:tickLblPos val="nextTo"/>
        <c:spPr>
          <a:ln>
            <a:solidFill>
              <a:schemeClr val="tx1"/>
            </a:solidFill>
          </a:ln>
        </c:spPr>
        <c:crossAx val="186648448"/>
        <c:crosses val="autoZero"/>
        <c:crossBetween val="between"/>
      </c:valAx>
    </c:plotArea>
    <c:plotVisOnly val="1"/>
    <c:dispBlanksAs val="gap"/>
    <c:showDLblsOverMax val="0"/>
  </c:chart>
  <c:spPr>
    <a:ln>
      <a:noFill/>
    </a:ln>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Figure AA1: Drug misuse deaths by drugs implicated and drugs found</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stacked"/>
        <c:varyColors val="0"/>
        <c:ser>
          <c:idx val="0"/>
          <c:order val="0"/>
          <c:tx>
            <c:strRef>
              <c:f>'AA data'!$A$8</c:f>
              <c:strCache>
                <c:ptCount val="1"/>
                <c:pt idx="0">
                  <c:v>drugs implicated in the death</c:v>
                </c:pt>
              </c:strCache>
            </c:strRef>
          </c:tx>
          <c:spPr>
            <a:solidFill>
              <a:srgbClr val="6C297F"/>
            </a:solidFill>
            <a:ln>
              <a:noFill/>
            </a:ln>
            <a:effectLst/>
          </c:spPr>
          <c:invertIfNegative val="0"/>
          <c:dLbls>
            <c:dLbl>
              <c:idx val="0"/>
              <c:tx>
                <c:rich>
                  <a:bodyPr/>
                  <a:lstStyle/>
                  <a:p>
                    <a:fld id="{A95EE321-CFBC-4E7D-B0ED-E5BC368466B1}"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32E-457D-8926-05D40DFF8C25}"/>
                </c:ext>
              </c:extLst>
            </c:dLbl>
            <c:dLbl>
              <c:idx val="1"/>
              <c:tx>
                <c:rich>
                  <a:bodyPr/>
                  <a:lstStyle/>
                  <a:p>
                    <a:fld id="{B63990E5-05D2-4626-BC86-CA0086EF867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32E-457D-8926-05D40DFF8C25}"/>
                </c:ext>
              </c:extLst>
            </c:dLbl>
            <c:dLbl>
              <c:idx val="2"/>
              <c:tx>
                <c:rich>
                  <a:bodyPr/>
                  <a:lstStyle/>
                  <a:p>
                    <a:fld id="{69C69D82-19A1-4C98-A094-829DEF94278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32E-457D-8926-05D40DFF8C25}"/>
                </c:ext>
              </c:extLst>
            </c:dLbl>
            <c:dLbl>
              <c:idx val="3"/>
              <c:tx>
                <c:rich>
                  <a:bodyPr/>
                  <a:lstStyle/>
                  <a:p>
                    <a:fld id="{63E0C7D9-B669-4322-A4C9-81C0A285BA9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32E-457D-8926-05D40DFF8C25}"/>
                </c:ext>
              </c:extLst>
            </c:dLbl>
            <c:dLbl>
              <c:idx val="4"/>
              <c:tx>
                <c:rich>
                  <a:bodyPr/>
                  <a:lstStyle/>
                  <a:p>
                    <a:fld id="{D791AB7D-AA4A-4408-9BBD-FA975BB4262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32E-457D-8926-05D40DFF8C25}"/>
                </c:ext>
              </c:extLst>
            </c:dLbl>
            <c:dLbl>
              <c:idx val="5"/>
              <c:tx>
                <c:rich>
                  <a:bodyPr/>
                  <a:lstStyle/>
                  <a:p>
                    <a:fld id="{EC9D2021-C506-4D17-A735-A05CCF6210A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32E-457D-8926-05D40DFF8C25}"/>
                </c:ext>
              </c:extLst>
            </c:dLbl>
            <c:dLbl>
              <c:idx val="6"/>
              <c:tx>
                <c:rich>
                  <a:bodyPr/>
                  <a:lstStyle/>
                  <a:p>
                    <a:fld id="{2FF51FBC-53A2-4A05-8A54-6D0FDC76A1A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32E-457D-8926-05D40DFF8C25}"/>
                </c:ext>
              </c:extLst>
            </c:dLbl>
            <c:dLbl>
              <c:idx val="7"/>
              <c:tx>
                <c:rich>
                  <a:bodyPr/>
                  <a:lstStyle/>
                  <a:p>
                    <a:fld id="{AEBFA10E-E854-42A3-A61C-5F4268C89E4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32E-457D-8926-05D40DFF8C25}"/>
                </c:ext>
              </c:extLst>
            </c:dLbl>
            <c:dLbl>
              <c:idx val="8"/>
              <c:tx>
                <c:rich>
                  <a:bodyPr/>
                  <a:lstStyle/>
                  <a:p>
                    <a:fld id="{ADB8DD1E-AF3C-41E4-94AB-DE77DA49A00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32E-457D-8926-05D40DFF8C25}"/>
                </c:ext>
              </c:extLst>
            </c:dLbl>
            <c:dLbl>
              <c:idx val="9"/>
              <c:layout>
                <c:manualLayout>
                  <c:x val="-1.0022662901080863E-16"/>
                  <c:y val="-3.3478638091638542E-2"/>
                </c:manualLayout>
              </c:layout>
              <c:tx>
                <c:rich>
                  <a:bodyPr rot="0" spcFirstLastPara="1" vertOverflow="ellipsis" vert="horz" wrap="square" lIns="38100" tIns="19050" rIns="38100" bIns="19050" anchor="ctr" anchorCtr="1">
                    <a:spAutoFit/>
                  </a:bodyPr>
                  <a:lstStyle/>
                  <a:p>
                    <a:pPr>
                      <a:defRPr sz="1200" b="0" i="0" u="none" strike="noStrike" kern="1200" baseline="0">
                        <a:solidFill>
                          <a:srgbClr val="6C297F"/>
                        </a:solidFill>
                        <a:latin typeface="Arial" panose="020B0604020202020204" pitchFamily="34" charset="0"/>
                        <a:ea typeface="+mn-ea"/>
                        <a:cs typeface="Arial" panose="020B0604020202020204" pitchFamily="34" charset="0"/>
                      </a:defRPr>
                    </a:pPr>
                    <a:fld id="{F443A833-7600-4AF9-8F6B-1C3DE1505A8D}" type="CELLRANGE">
                      <a:rPr lang="en-US"/>
                      <a:pPr>
                        <a:defRPr>
                          <a:solidFill>
                            <a:srgbClr val="6C297F"/>
                          </a:solidFill>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6C297F"/>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F32E-457D-8926-05D40DFF8C25}"/>
                </c:ext>
              </c:extLst>
            </c:dLbl>
            <c:dLbl>
              <c:idx val="10"/>
              <c:tx>
                <c:rich>
                  <a:bodyPr/>
                  <a:lstStyle/>
                  <a:p>
                    <a:fld id="{95F47924-62D2-4738-B480-8DD40B0046C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32E-457D-8926-05D40DFF8C25}"/>
                </c:ext>
              </c:extLst>
            </c:dLbl>
            <c:dLbl>
              <c:idx val="11"/>
              <c:tx>
                <c:rich>
                  <a:bodyPr/>
                  <a:lstStyle/>
                  <a:p>
                    <a:fld id="{47D2B7AD-CA03-4966-8290-42C3E44C47C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32E-457D-8926-05D40DFF8C2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'AA data'!$B$5:$M$5</c:f>
              <c:strCache>
                <c:ptCount val="12"/>
                <c:pt idx="1">
                  <c:v>Methadone</c:v>
                </c:pt>
                <c:pt idx="3">
                  <c:v>Codeine </c:v>
                </c:pt>
                <c:pt idx="8">
                  <c:v>Cocaine</c:v>
                </c:pt>
                <c:pt idx="10">
                  <c:v>Amphetamines</c:v>
                </c:pt>
                <c:pt idx="11">
                  <c:v>Alcohol</c:v>
                </c:pt>
              </c:strCache>
            </c:strRef>
          </c:cat>
          <c:val>
            <c:numRef>
              <c:f>'AA data'!$B$8:$M$8</c:f>
              <c:numCache>
                <c:formatCode>General</c:formatCode>
                <c:ptCount val="12"/>
                <c:pt idx="0">
                  <c:v>480</c:v>
                </c:pt>
                <c:pt idx="1">
                  <c:v>635</c:v>
                </c:pt>
                <c:pt idx="2">
                  <c:v>128</c:v>
                </c:pt>
                <c:pt idx="3">
                  <c:v>59</c:v>
                </c:pt>
                <c:pt idx="4">
                  <c:v>136</c:v>
                </c:pt>
                <c:pt idx="5">
                  <c:v>214</c:v>
                </c:pt>
                <c:pt idx="6">
                  <c:v>842</c:v>
                </c:pt>
                <c:pt idx="7">
                  <c:v>473</c:v>
                </c:pt>
                <c:pt idx="8">
                  <c:v>403</c:v>
                </c:pt>
                <c:pt idx="9">
                  <c:v>20</c:v>
                </c:pt>
                <c:pt idx="10">
                  <c:v>42</c:v>
                </c:pt>
                <c:pt idx="11">
                  <c:v>155</c:v>
                </c:pt>
              </c:numCache>
            </c:numRef>
          </c:val>
          <c:extLst>
            <c:ext xmlns:c15="http://schemas.microsoft.com/office/drawing/2012/chart" uri="{02D57815-91ED-43cb-92C2-25804820EDAC}">
              <c15:datalabelsRange>
                <c15:f>'AA data'!$B$9:$M$9</c15:f>
                <c15:dlblRangeCache>
                  <c:ptCount val="12"/>
                  <c:pt idx="0">
                    <c:v>90%</c:v>
                  </c:pt>
                  <c:pt idx="1">
                    <c:v>95%</c:v>
                  </c:pt>
                  <c:pt idx="2">
                    <c:v>86%</c:v>
                  </c:pt>
                  <c:pt idx="3">
                    <c:v>46%</c:v>
                  </c:pt>
                  <c:pt idx="4">
                    <c:v>70%</c:v>
                  </c:pt>
                  <c:pt idx="5">
                    <c:v>44%</c:v>
                  </c:pt>
                  <c:pt idx="6">
                    <c:v>94%</c:v>
                  </c:pt>
                  <c:pt idx="7">
                    <c:v>76%</c:v>
                  </c:pt>
                  <c:pt idx="8">
                    <c:v>83%</c:v>
                  </c:pt>
                  <c:pt idx="9">
                    <c:v>100%</c:v>
                  </c:pt>
                  <c:pt idx="10">
                    <c:v>93%</c:v>
                  </c:pt>
                  <c:pt idx="11">
                    <c:v>31%</c:v>
                  </c:pt>
                </c15:dlblRangeCache>
              </c15:datalabelsRange>
            </c:ext>
            <c:ext xmlns:c16="http://schemas.microsoft.com/office/drawing/2014/chart" uri="{C3380CC4-5D6E-409C-BE32-E72D297353CC}">
              <c16:uniqueId val="{0000000C-F32E-457D-8926-05D40DFF8C25}"/>
            </c:ext>
          </c:extLst>
        </c:ser>
        <c:ser>
          <c:idx val="1"/>
          <c:order val="1"/>
          <c:tx>
            <c:strRef>
              <c:f>'AA data'!$A$7</c:f>
              <c:strCache>
                <c:ptCount val="1"/>
                <c:pt idx="0">
                  <c:v>drugs found but not implicated in the death</c:v>
                </c:pt>
              </c:strCache>
            </c:strRef>
          </c:tx>
          <c:spPr>
            <a:solidFill>
              <a:srgbClr val="BF78D3"/>
            </a:solidFill>
            <a:ln>
              <a:noFill/>
            </a:ln>
            <a:effectLst/>
          </c:spPr>
          <c:invertIfNegative val="0"/>
          <c:cat>
            <c:strRef>
              <c:f>'AA data'!$B$5:$M$5</c:f>
              <c:strCache>
                <c:ptCount val="12"/>
                <c:pt idx="1">
                  <c:v>Methadone</c:v>
                </c:pt>
                <c:pt idx="3">
                  <c:v>Codeine </c:v>
                </c:pt>
                <c:pt idx="8">
                  <c:v>Cocaine</c:v>
                </c:pt>
                <c:pt idx="10">
                  <c:v>Amphetamines</c:v>
                </c:pt>
                <c:pt idx="11">
                  <c:v>Alcohol</c:v>
                </c:pt>
              </c:strCache>
            </c:strRef>
          </c:cat>
          <c:val>
            <c:numRef>
              <c:f>'AA data'!$B$7:$M$7</c:f>
              <c:numCache>
                <c:formatCode>General</c:formatCode>
                <c:ptCount val="12"/>
                <c:pt idx="0">
                  <c:v>52</c:v>
                </c:pt>
                <c:pt idx="1">
                  <c:v>33</c:v>
                </c:pt>
                <c:pt idx="2">
                  <c:v>21</c:v>
                </c:pt>
                <c:pt idx="3">
                  <c:v>69</c:v>
                </c:pt>
                <c:pt idx="4">
                  <c:v>57</c:v>
                </c:pt>
                <c:pt idx="5">
                  <c:v>269</c:v>
                </c:pt>
                <c:pt idx="6">
                  <c:v>55</c:v>
                </c:pt>
                <c:pt idx="7">
                  <c:v>148</c:v>
                </c:pt>
                <c:pt idx="8">
                  <c:v>80</c:v>
                </c:pt>
                <c:pt idx="9">
                  <c:v>0</c:v>
                </c:pt>
                <c:pt idx="10">
                  <c:v>3</c:v>
                </c:pt>
                <c:pt idx="11">
                  <c:v>339</c:v>
                </c:pt>
              </c:numCache>
            </c:numRef>
          </c:val>
          <c:extLst>
            <c:ext xmlns:c16="http://schemas.microsoft.com/office/drawing/2014/chart" uri="{C3380CC4-5D6E-409C-BE32-E72D297353CC}">
              <c16:uniqueId val="{0000000D-F32E-457D-8926-05D40DFF8C25}"/>
            </c:ext>
          </c:extLst>
        </c:ser>
        <c:dLbls>
          <c:showLegendKey val="0"/>
          <c:showVal val="0"/>
          <c:showCatName val="0"/>
          <c:showSerName val="0"/>
          <c:showPercent val="0"/>
          <c:showBubbleSize val="0"/>
        </c:dLbls>
        <c:gapWidth val="79"/>
        <c:overlap val="100"/>
        <c:axId val="682374496"/>
        <c:axId val="682375480"/>
      </c:barChart>
      <c:catAx>
        <c:axId val="68237449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82375480"/>
        <c:crosses val="autoZero"/>
        <c:auto val="1"/>
        <c:lblAlgn val="ctr"/>
        <c:lblOffset val="100"/>
        <c:noMultiLvlLbl val="0"/>
      </c:catAx>
      <c:valAx>
        <c:axId val="682375480"/>
        <c:scaling>
          <c:orientation val="minMax"/>
        </c:scaling>
        <c:delete val="0"/>
        <c:axPos val="l"/>
        <c:numFmt formatCode="General" sourceLinked="1"/>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82374496"/>
        <c:crosses val="autoZero"/>
        <c:crossBetween val="between"/>
      </c:valAx>
      <c:spPr>
        <a:noFill/>
        <a:ln>
          <a:noFill/>
        </a:ln>
        <a:effectLst/>
      </c:spPr>
    </c:plotArea>
    <c:legend>
      <c:legendPos val="r"/>
      <c:layout>
        <c:manualLayout>
          <c:xMode val="edge"/>
          <c:yMode val="edge"/>
          <c:x val="0.7874647539158518"/>
          <c:y val="0.14371216147775237"/>
          <c:w val="0.18383365258071666"/>
          <c:h val="0.13297675508300294"/>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0"/>
              <a:t>Figure 2: Drug misuse deaths in Scotland, age standardised mortality rates per 100,000 population by sex, 2021 </a:t>
            </a:r>
          </a:p>
        </c:rich>
      </c:tx>
      <c:layout>
        <c:manualLayout>
          <c:xMode val="edge"/>
          <c:yMode val="edge"/>
          <c:x val="0.10720278817606815"/>
          <c:y val="1.2552301255230125E-2"/>
        </c:manualLayout>
      </c:layout>
      <c:overlay val="0"/>
      <c:spPr>
        <a:solidFill>
          <a:sysClr val="window" lastClr="FFFFFF"/>
        </a:solid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9688373994234327E-2"/>
          <c:y val="7.3765855104931971E-2"/>
          <c:w val="0.82195097026806085"/>
          <c:h val="0.81753451059203375"/>
        </c:manualLayout>
      </c:layout>
      <c:lineChart>
        <c:grouping val="standard"/>
        <c:varyColors val="0"/>
        <c:ser>
          <c:idx val="1"/>
          <c:order val="0"/>
          <c:tx>
            <c:strRef>
              <c:f>'Fig 2 data'!$B$3</c:f>
              <c:strCache>
                <c:ptCount val="1"/>
                <c:pt idx="0">
                  <c:v>Males</c:v>
                </c:pt>
              </c:strCache>
            </c:strRef>
          </c:tx>
          <c:spPr>
            <a:ln w="38100" cap="rnd" cmpd="sng">
              <a:solidFill>
                <a:srgbClr val="6C297F"/>
              </a:solidFill>
              <a:prstDash val="solid"/>
              <a:round/>
            </a:ln>
            <a:effectLst/>
          </c:spPr>
          <c:marker>
            <c:symbol val="none"/>
          </c:marker>
          <c:dLbls>
            <c:dLbl>
              <c:idx val="21"/>
              <c:layout/>
              <c:showLegendKey val="0"/>
              <c:showVal val="1"/>
              <c:showCatName val="0"/>
              <c:showSerName val="1"/>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609E-4426-9C7E-61411EB105D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2 data'!$A$4:$A$25</c:f>
              <c:numCache>
                <c:formatCode>0</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'Fig 2 data'!$B$4:$B$25</c:f>
              <c:numCache>
                <c:formatCode>0.0</c:formatCode>
                <c:ptCount val="22"/>
                <c:pt idx="0">
                  <c:v>9</c:v>
                </c:pt>
                <c:pt idx="1">
                  <c:v>10</c:v>
                </c:pt>
                <c:pt idx="2">
                  <c:v>12.2</c:v>
                </c:pt>
                <c:pt idx="3">
                  <c:v>9.8000000000000007</c:v>
                </c:pt>
                <c:pt idx="4">
                  <c:v>11.1</c:v>
                </c:pt>
                <c:pt idx="5">
                  <c:v>10</c:v>
                </c:pt>
                <c:pt idx="6">
                  <c:v>12.8</c:v>
                </c:pt>
                <c:pt idx="7">
                  <c:v>15</c:v>
                </c:pt>
                <c:pt idx="8">
                  <c:v>17.600000000000001</c:v>
                </c:pt>
                <c:pt idx="9">
                  <c:v>15.7</c:v>
                </c:pt>
                <c:pt idx="10">
                  <c:v>13.8</c:v>
                </c:pt>
                <c:pt idx="11">
                  <c:v>16.3</c:v>
                </c:pt>
                <c:pt idx="12">
                  <c:v>16</c:v>
                </c:pt>
                <c:pt idx="13">
                  <c:v>15.1</c:v>
                </c:pt>
                <c:pt idx="14">
                  <c:v>17.399999999999999</c:v>
                </c:pt>
                <c:pt idx="15">
                  <c:v>18.7</c:v>
                </c:pt>
                <c:pt idx="16">
                  <c:v>23</c:v>
                </c:pt>
                <c:pt idx="17">
                  <c:v>25.2</c:v>
                </c:pt>
                <c:pt idx="18">
                  <c:v>33.299999999999997</c:v>
                </c:pt>
                <c:pt idx="19">
                  <c:v>34.5</c:v>
                </c:pt>
                <c:pt idx="20">
                  <c:v>37.299999999999997</c:v>
                </c:pt>
                <c:pt idx="21">
                  <c:v>35.799999999999997</c:v>
                </c:pt>
              </c:numCache>
            </c:numRef>
          </c:val>
          <c:smooth val="0"/>
          <c:extLst>
            <c:ext xmlns:c16="http://schemas.microsoft.com/office/drawing/2014/chart" uri="{C3380CC4-5D6E-409C-BE32-E72D297353CC}">
              <c16:uniqueId val="{00000001-7578-4D43-A81D-A8A9B5E67AD4}"/>
            </c:ext>
          </c:extLst>
        </c:ser>
        <c:ser>
          <c:idx val="2"/>
          <c:order val="1"/>
          <c:tx>
            <c:strRef>
              <c:f>'Fig 2 data'!$C$3</c:f>
              <c:strCache>
                <c:ptCount val="1"/>
                <c:pt idx="0">
                  <c:v>Females</c:v>
                </c:pt>
              </c:strCache>
            </c:strRef>
          </c:tx>
          <c:spPr>
            <a:ln w="38100" cap="rnd">
              <a:solidFill>
                <a:srgbClr val="6C297F"/>
              </a:solidFill>
              <a:prstDash val="solid"/>
              <a:round/>
            </a:ln>
            <a:effectLst/>
          </c:spPr>
          <c:marker>
            <c:symbol val="none"/>
          </c:marker>
          <c:dLbls>
            <c:dLbl>
              <c:idx val="21"/>
              <c:layout/>
              <c:showLegendKey val="0"/>
              <c:showVal val="1"/>
              <c:showCatName val="0"/>
              <c:showSerName val="1"/>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609E-4426-9C7E-61411EB105D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2 data'!$A$4:$A$25</c:f>
              <c:numCache>
                <c:formatCode>0</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'Fig 2 data'!$C$4:$C$25</c:f>
              <c:numCache>
                <c:formatCode>0.0</c:formatCode>
                <c:ptCount val="22"/>
                <c:pt idx="0">
                  <c:v>1.9</c:v>
                </c:pt>
                <c:pt idx="1">
                  <c:v>2.4</c:v>
                </c:pt>
                <c:pt idx="2">
                  <c:v>2.2999999999999998</c:v>
                </c:pt>
                <c:pt idx="3">
                  <c:v>2.2999999999999998</c:v>
                </c:pt>
                <c:pt idx="4">
                  <c:v>2.5</c:v>
                </c:pt>
                <c:pt idx="5">
                  <c:v>2.8</c:v>
                </c:pt>
                <c:pt idx="6">
                  <c:v>3.2</c:v>
                </c:pt>
                <c:pt idx="7">
                  <c:v>2.2000000000000002</c:v>
                </c:pt>
                <c:pt idx="8">
                  <c:v>4.0999999999999996</c:v>
                </c:pt>
                <c:pt idx="9">
                  <c:v>4.8</c:v>
                </c:pt>
                <c:pt idx="10">
                  <c:v>4.4000000000000004</c:v>
                </c:pt>
                <c:pt idx="11">
                  <c:v>5.7</c:v>
                </c:pt>
                <c:pt idx="12">
                  <c:v>6</c:v>
                </c:pt>
                <c:pt idx="13">
                  <c:v>4.9000000000000004</c:v>
                </c:pt>
                <c:pt idx="14">
                  <c:v>5.9</c:v>
                </c:pt>
                <c:pt idx="15">
                  <c:v>8.1999999999999993</c:v>
                </c:pt>
                <c:pt idx="16">
                  <c:v>10.1</c:v>
                </c:pt>
                <c:pt idx="17">
                  <c:v>10.6</c:v>
                </c:pt>
                <c:pt idx="18">
                  <c:v>12.2</c:v>
                </c:pt>
                <c:pt idx="19">
                  <c:v>14.7</c:v>
                </c:pt>
                <c:pt idx="20">
                  <c:v>13.6</c:v>
                </c:pt>
                <c:pt idx="21">
                  <c:v>14.7</c:v>
                </c:pt>
              </c:numCache>
            </c:numRef>
          </c:val>
          <c:smooth val="0"/>
          <c:extLst>
            <c:ext xmlns:c16="http://schemas.microsoft.com/office/drawing/2014/chart" uri="{C3380CC4-5D6E-409C-BE32-E72D297353CC}">
              <c16:uniqueId val="{00000002-7578-4D43-A81D-A8A9B5E67AD4}"/>
            </c:ext>
          </c:extLst>
        </c:ser>
        <c:dLbls>
          <c:showLegendKey val="0"/>
          <c:showVal val="0"/>
          <c:showCatName val="0"/>
          <c:showSerName val="0"/>
          <c:showPercent val="0"/>
          <c:showBubbleSize val="0"/>
        </c:dLbls>
        <c:smooth val="0"/>
        <c:axId val="420181848"/>
        <c:axId val="420183816"/>
      </c:lineChart>
      <c:catAx>
        <c:axId val="420181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out"/>
        <c:tickLblPos val="nextTo"/>
        <c:spPr>
          <a:solidFill>
            <a:schemeClr val="bg1"/>
          </a:solid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0183816"/>
        <c:crosses val="autoZero"/>
        <c:auto val="1"/>
        <c:lblAlgn val="ctr"/>
        <c:lblOffset val="100"/>
        <c:tickLblSkip val="2"/>
        <c:noMultiLvlLbl val="0"/>
      </c:catAx>
      <c:valAx>
        <c:axId val="420183816"/>
        <c:scaling>
          <c:orientation val="minMax"/>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deaths per 100,000 population</a:t>
                </a:r>
              </a:p>
            </c:rich>
          </c:tx>
          <c:layout>
            <c:manualLayout>
              <c:xMode val="edge"/>
              <c:yMode val="edge"/>
              <c:x val="1.1407211393657761E-2"/>
              <c:y val="0.2368635719698217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alpha val="50000"/>
              </a:schemeClr>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0181848"/>
        <c:crosses val="autoZero"/>
        <c:crossBetween val="between"/>
      </c:valAx>
      <c:spPr>
        <a:solidFill>
          <a:srgbClr val="FFFFFF"/>
        </a:solidFill>
        <a:ln>
          <a:solidFill>
            <a:schemeClr val="bg1"/>
          </a:solid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Figure AA2: Drug misuse deaths by drugs and sex</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stacked"/>
        <c:varyColors val="0"/>
        <c:ser>
          <c:idx val="1"/>
          <c:order val="0"/>
          <c:tx>
            <c:strRef>
              <c:f>'AA data'!$A$11</c:f>
              <c:strCache>
                <c:ptCount val="1"/>
                <c:pt idx="0">
                  <c:v>Males</c:v>
                </c:pt>
              </c:strCache>
            </c:strRef>
          </c:tx>
          <c:spPr>
            <a:solidFill>
              <a:srgbClr val="6C29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'AA data'!$B$5:$M$5</c:f>
              <c:strCache>
                <c:ptCount val="12"/>
                <c:pt idx="1">
                  <c:v>Methadone</c:v>
                </c:pt>
                <c:pt idx="3">
                  <c:v>Codeine </c:v>
                </c:pt>
                <c:pt idx="8">
                  <c:v>Cocaine</c:v>
                </c:pt>
                <c:pt idx="10">
                  <c:v>Amphetamines</c:v>
                </c:pt>
                <c:pt idx="11">
                  <c:v>Alcohol</c:v>
                </c:pt>
              </c:strCache>
            </c:strRef>
          </c:cat>
          <c:val>
            <c:numRef>
              <c:f>'AA data'!$B$11:$M$11</c:f>
              <c:numCache>
                <c:formatCode>General</c:formatCode>
                <c:ptCount val="12"/>
                <c:pt idx="0">
                  <c:v>357</c:v>
                </c:pt>
                <c:pt idx="1">
                  <c:v>457</c:v>
                </c:pt>
                <c:pt idx="2">
                  <c:v>92</c:v>
                </c:pt>
                <c:pt idx="3">
                  <c:v>35</c:v>
                </c:pt>
                <c:pt idx="4">
                  <c:v>84</c:v>
                </c:pt>
                <c:pt idx="5">
                  <c:v>154</c:v>
                </c:pt>
                <c:pt idx="6">
                  <c:v>625</c:v>
                </c:pt>
                <c:pt idx="7">
                  <c:v>321</c:v>
                </c:pt>
                <c:pt idx="8">
                  <c:v>303</c:v>
                </c:pt>
                <c:pt idx="9">
                  <c:v>18</c:v>
                </c:pt>
                <c:pt idx="10">
                  <c:v>25</c:v>
                </c:pt>
                <c:pt idx="11">
                  <c:v>109</c:v>
                </c:pt>
              </c:numCache>
            </c:numRef>
          </c:val>
          <c:extLst>
            <c:ext xmlns:c16="http://schemas.microsoft.com/office/drawing/2014/chart" uri="{C3380CC4-5D6E-409C-BE32-E72D297353CC}">
              <c16:uniqueId val="{00000000-BBF6-4C21-820E-9B3F43EA6AA0}"/>
            </c:ext>
          </c:extLst>
        </c:ser>
        <c:ser>
          <c:idx val="0"/>
          <c:order val="1"/>
          <c:tx>
            <c:strRef>
              <c:f>'AA data'!$A$12</c:f>
              <c:strCache>
                <c:ptCount val="1"/>
                <c:pt idx="0">
                  <c:v>Females</c:v>
                </c:pt>
              </c:strCache>
            </c:strRef>
          </c:tx>
          <c:spPr>
            <a:solidFill>
              <a:srgbClr val="BF78D3"/>
            </a:solidFill>
            <a:ln>
              <a:noFill/>
            </a:ln>
            <a:effectLst/>
          </c:spPr>
          <c:invertIfNegative val="0"/>
          <c:dLbls>
            <c:dLbl>
              <c:idx val="3"/>
              <c:layout>
                <c:manualLayout>
                  <c:x val="0"/>
                  <c:y val="-2.51089785687289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F6-4C21-820E-9B3F43EA6AA0}"/>
                </c:ext>
              </c:extLst>
            </c:dLbl>
            <c:dLbl>
              <c:idx val="9"/>
              <c:layout>
                <c:manualLayout>
                  <c:x val="0"/>
                  <c:y val="-1.88317339265467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F6-4C21-820E-9B3F43EA6AA0}"/>
                </c:ext>
              </c:extLst>
            </c:dLbl>
            <c:dLbl>
              <c:idx val="10"/>
              <c:layout>
                <c:manualLayout>
                  <c:x val="-1.0022662901080863E-16"/>
                  <c:y val="-2.301656368800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F6-4C21-820E-9B3F43EA6AA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'AA data'!$B$5:$M$5</c:f>
              <c:strCache>
                <c:ptCount val="12"/>
                <c:pt idx="1">
                  <c:v>Methadone</c:v>
                </c:pt>
                <c:pt idx="3">
                  <c:v>Codeine </c:v>
                </c:pt>
                <c:pt idx="8">
                  <c:v>Cocaine</c:v>
                </c:pt>
                <c:pt idx="10">
                  <c:v>Amphetamines</c:v>
                </c:pt>
                <c:pt idx="11">
                  <c:v>Alcohol</c:v>
                </c:pt>
              </c:strCache>
            </c:strRef>
          </c:cat>
          <c:val>
            <c:numRef>
              <c:f>'AA data'!$B$12:$M$12</c:f>
              <c:numCache>
                <c:formatCode>General</c:formatCode>
                <c:ptCount val="12"/>
                <c:pt idx="0">
                  <c:v>123</c:v>
                </c:pt>
                <c:pt idx="1">
                  <c:v>178</c:v>
                </c:pt>
                <c:pt idx="2">
                  <c:v>36</c:v>
                </c:pt>
                <c:pt idx="3">
                  <c:v>24</c:v>
                </c:pt>
                <c:pt idx="4">
                  <c:v>52</c:v>
                </c:pt>
                <c:pt idx="5">
                  <c:v>60</c:v>
                </c:pt>
                <c:pt idx="6">
                  <c:v>217</c:v>
                </c:pt>
                <c:pt idx="7">
                  <c:v>152</c:v>
                </c:pt>
                <c:pt idx="8">
                  <c:v>100</c:v>
                </c:pt>
                <c:pt idx="9">
                  <c:v>2</c:v>
                </c:pt>
                <c:pt idx="10">
                  <c:v>17</c:v>
                </c:pt>
                <c:pt idx="11">
                  <c:v>46</c:v>
                </c:pt>
              </c:numCache>
            </c:numRef>
          </c:val>
          <c:extLst>
            <c:ext xmlns:c16="http://schemas.microsoft.com/office/drawing/2014/chart" uri="{C3380CC4-5D6E-409C-BE32-E72D297353CC}">
              <c16:uniqueId val="{00000004-BBF6-4C21-820E-9B3F43EA6AA0}"/>
            </c:ext>
          </c:extLst>
        </c:ser>
        <c:dLbls>
          <c:showLegendKey val="0"/>
          <c:showVal val="0"/>
          <c:showCatName val="0"/>
          <c:showSerName val="0"/>
          <c:showPercent val="0"/>
          <c:showBubbleSize val="0"/>
        </c:dLbls>
        <c:gapWidth val="63"/>
        <c:overlap val="100"/>
        <c:axId val="614690800"/>
        <c:axId val="402593992"/>
      </c:barChart>
      <c:catAx>
        <c:axId val="614690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2593992"/>
        <c:crosses val="autoZero"/>
        <c:auto val="1"/>
        <c:lblAlgn val="ctr"/>
        <c:lblOffset val="100"/>
        <c:noMultiLvlLbl val="0"/>
      </c:catAx>
      <c:valAx>
        <c:axId val="402593992"/>
        <c:scaling>
          <c:orientation val="minMax"/>
        </c:scaling>
        <c:delete val="0"/>
        <c:axPos val="l"/>
        <c:numFmt formatCode="General" sourceLinked="1"/>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14690800"/>
        <c:crosses val="autoZero"/>
        <c:crossBetween val="between"/>
      </c:valAx>
      <c:spPr>
        <a:noFill/>
        <a:ln>
          <a:noFill/>
        </a:ln>
        <a:effectLst/>
      </c:spPr>
    </c:plotArea>
    <c:legend>
      <c:legendPos val="r"/>
      <c:layout>
        <c:manualLayout>
          <c:xMode val="edge"/>
          <c:yMode val="edge"/>
          <c:x val="0.88075031367817647"/>
          <c:y val="0.15458514003198262"/>
          <c:w val="8.0980894983914947E-2"/>
          <c:h val="7.6025835227765112E-2"/>
        </c:manualLayout>
      </c:layout>
      <c:overlay val="1"/>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Arial" panose="020B0604020202020204" pitchFamily="34" charset="0"/>
          <a:cs typeface="Arial" panose="020B0604020202020204" pitchFamily="34" charset="0"/>
        </a:defRPr>
      </a:pPr>
      <a:endParaRPr lang="en-US"/>
    </a:p>
  </c:txPr>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Figure AA3: Drug misuse deaths by drugs and age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stacked"/>
        <c:varyColors val="0"/>
        <c:ser>
          <c:idx val="0"/>
          <c:order val="0"/>
          <c:tx>
            <c:strRef>
              <c:f>'AA data'!$A$15</c:f>
              <c:strCache>
                <c:ptCount val="1"/>
                <c:pt idx="0">
                  <c:v>under 35</c:v>
                </c:pt>
              </c:strCache>
            </c:strRef>
          </c:tx>
          <c:spPr>
            <a:solidFill>
              <a:srgbClr val="6C297F"/>
            </a:solidFill>
            <a:ln>
              <a:noFill/>
            </a:ln>
            <a:effectLst/>
          </c:spPr>
          <c:invertIfNegative val="0"/>
          <c:dLbls>
            <c:dLbl>
              <c:idx val="3"/>
              <c:layout>
                <c:manualLayout>
                  <c:x val="0"/>
                  <c:y val="-5.231037201818530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3333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91-4BF9-8EE0-8BAC0E092244}"/>
                </c:ext>
              </c:extLst>
            </c:dLbl>
            <c:dLbl>
              <c:idx val="9"/>
              <c:layout>
                <c:manualLayout>
                  <c:x val="-1.0022662901080863E-16"/>
                  <c:y val="-2.929380833018372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3333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91-4BF9-8EE0-8BAC0E092244}"/>
                </c:ext>
              </c:extLst>
            </c:dLbl>
            <c:dLbl>
              <c:idx val="10"/>
              <c:layout>
                <c:manualLayout>
                  <c:x val="-1.0022662901080863E-16"/>
                  <c:y val="-5.858761666036753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3333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91-4BF9-8EE0-8BAC0E09224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'AA data'!$B$5:$M$5</c:f>
              <c:strCache>
                <c:ptCount val="12"/>
                <c:pt idx="1">
                  <c:v>Methadone</c:v>
                </c:pt>
                <c:pt idx="3">
                  <c:v>Codeine </c:v>
                </c:pt>
                <c:pt idx="8">
                  <c:v>Cocaine</c:v>
                </c:pt>
                <c:pt idx="10">
                  <c:v>Amphetamines</c:v>
                </c:pt>
                <c:pt idx="11">
                  <c:v>Alcohol</c:v>
                </c:pt>
              </c:strCache>
            </c:strRef>
          </c:cat>
          <c:val>
            <c:numRef>
              <c:f>'AA data'!$B$15:$M$15</c:f>
              <c:numCache>
                <c:formatCode>General</c:formatCode>
                <c:ptCount val="12"/>
                <c:pt idx="0">
                  <c:v>99</c:v>
                </c:pt>
                <c:pt idx="1">
                  <c:v>105</c:v>
                </c:pt>
                <c:pt idx="2">
                  <c:v>34</c:v>
                </c:pt>
                <c:pt idx="3">
                  <c:v>16</c:v>
                </c:pt>
                <c:pt idx="4">
                  <c:v>33</c:v>
                </c:pt>
                <c:pt idx="5">
                  <c:v>55</c:v>
                </c:pt>
                <c:pt idx="6">
                  <c:v>200</c:v>
                </c:pt>
                <c:pt idx="7">
                  <c:v>82</c:v>
                </c:pt>
                <c:pt idx="8">
                  <c:v>103</c:v>
                </c:pt>
                <c:pt idx="9">
                  <c:v>12</c:v>
                </c:pt>
                <c:pt idx="10">
                  <c:v>13</c:v>
                </c:pt>
                <c:pt idx="11">
                  <c:v>46</c:v>
                </c:pt>
              </c:numCache>
            </c:numRef>
          </c:val>
          <c:extLst>
            <c:ext xmlns:c16="http://schemas.microsoft.com/office/drawing/2014/chart" uri="{C3380CC4-5D6E-409C-BE32-E72D297353CC}">
              <c16:uniqueId val="{00000003-6A91-4BF9-8EE0-8BAC0E092244}"/>
            </c:ext>
          </c:extLst>
        </c:ser>
        <c:ser>
          <c:idx val="1"/>
          <c:order val="1"/>
          <c:tx>
            <c:strRef>
              <c:f>'AA data'!$A$16</c:f>
              <c:strCache>
                <c:ptCount val="1"/>
                <c:pt idx="0">
                  <c:v>35-44</c:v>
                </c:pt>
              </c:strCache>
            </c:strRef>
          </c:tx>
          <c:spPr>
            <a:solidFill>
              <a:srgbClr val="949494"/>
            </a:solidFill>
            <a:ln>
              <a:noFill/>
            </a:ln>
            <a:effectLst/>
          </c:spPr>
          <c:invertIfNegative val="0"/>
          <c:dLbls>
            <c:dLbl>
              <c:idx val="3"/>
              <c:layout>
                <c:manualLayout>
                  <c:x val="0"/>
                  <c:y val="-6.6957276183277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91-4BF9-8EE0-8BAC0E092244}"/>
                </c:ext>
              </c:extLst>
            </c:dLbl>
            <c:dLbl>
              <c:idx val="9"/>
              <c:layout>
                <c:manualLayout>
                  <c:x val="0"/>
                  <c:y val="-4.60331273760030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91-4BF9-8EE0-8BAC0E092244}"/>
                </c:ext>
              </c:extLst>
            </c:dLbl>
            <c:dLbl>
              <c:idx val="10"/>
              <c:layout>
                <c:manualLayout>
                  <c:x val="-1.0022662901080863E-16"/>
                  <c:y val="-7.95117654676415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A91-4BF9-8EE0-8BAC0E09224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'AA data'!$B$5:$M$5</c:f>
              <c:strCache>
                <c:ptCount val="12"/>
                <c:pt idx="1">
                  <c:v>Methadone</c:v>
                </c:pt>
                <c:pt idx="3">
                  <c:v>Codeine </c:v>
                </c:pt>
                <c:pt idx="8">
                  <c:v>Cocaine</c:v>
                </c:pt>
                <c:pt idx="10">
                  <c:v>Amphetamines</c:v>
                </c:pt>
                <c:pt idx="11">
                  <c:v>Alcohol</c:v>
                </c:pt>
              </c:strCache>
            </c:strRef>
          </c:cat>
          <c:val>
            <c:numRef>
              <c:f>'AA data'!$B$16:$M$16</c:f>
              <c:numCache>
                <c:formatCode>General</c:formatCode>
                <c:ptCount val="12"/>
                <c:pt idx="0">
                  <c:v>170</c:v>
                </c:pt>
                <c:pt idx="1">
                  <c:v>229</c:v>
                </c:pt>
                <c:pt idx="2">
                  <c:v>48</c:v>
                </c:pt>
                <c:pt idx="3">
                  <c:v>14</c:v>
                </c:pt>
                <c:pt idx="4">
                  <c:v>34</c:v>
                </c:pt>
                <c:pt idx="5">
                  <c:v>69</c:v>
                </c:pt>
                <c:pt idx="6">
                  <c:v>288</c:v>
                </c:pt>
                <c:pt idx="7">
                  <c:v>166</c:v>
                </c:pt>
                <c:pt idx="8">
                  <c:v>153</c:v>
                </c:pt>
                <c:pt idx="9">
                  <c:v>4</c:v>
                </c:pt>
                <c:pt idx="10">
                  <c:v>11</c:v>
                </c:pt>
                <c:pt idx="11">
                  <c:v>52</c:v>
                </c:pt>
              </c:numCache>
            </c:numRef>
          </c:val>
          <c:extLst>
            <c:ext xmlns:c16="http://schemas.microsoft.com/office/drawing/2014/chart" uri="{C3380CC4-5D6E-409C-BE32-E72D297353CC}">
              <c16:uniqueId val="{00000007-6A91-4BF9-8EE0-8BAC0E092244}"/>
            </c:ext>
          </c:extLst>
        </c:ser>
        <c:ser>
          <c:idx val="2"/>
          <c:order val="2"/>
          <c:tx>
            <c:strRef>
              <c:f>'AA data'!$A$17</c:f>
              <c:strCache>
                <c:ptCount val="1"/>
                <c:pt idx="0">
                  <c:v>45 and over</c:v>
                </c:pt>
              </c:strCache>
            </c:strRef>
          </c:tx>
          <c:spPr>
            <a:solidFill>
              <a:srgbClr val="333333"/>
            </a:solidFill>
            <a:ln>
              <a:noFill/>
            </a:ln>
            <a:effectLst/>
          </c:spPr>
          <c:invertIfNegative val="0"/>
          <c:dLbls>
            <c:dLbl>
              <c:idx val="3"/>
              <c:layout>
                <c:manualLayout>
                  <c:x val="0"/>
                  <c:y val="-7.532693570618680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3333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A91-4BF9-8EE0-8BAC0E092244}"/>
                </c:ext>
              </c:extLst>
            </c:dLbl>
            <c:dLbl>
              <c:idx val="9"/>
              <c:layout>
                <c:manualLayout>
                  <c:x val="0"/>
                  <c:y val="-7.74193505869142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3333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A91-4BF9-8EE0-8BAC0E092244}"/>
                </c:ext>
              </c:extLst>
            </c:dLbl>
            <c:dLbl>
              <c:idx val="10"/>
              <c:layout>
                <c:manualLayout>
                  <c:x val="-1.3667425477825498E-3"/>
                  <c:y val="-9.834349939418815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3333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A91-4BF9-8EE0-8BAC0E09224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'AA data'!$B$5:$M$5</c:f>
              <c:strCache>
                <c:ptCount val="12"/>
                <c:pt idx="1">
                  <c:v>Methadone</c:v>
                </c:pt>
                <c:pt idx="3">
                  <c:v>Codeine </c:v>
                </c:pt>
                <c:pt idx="8">
                  <c:v>Cocaine</c:v>
                </c:pt>
                <c:pt idx="10">
                  <c:v>Amphetamines</c:v>
                </c:pt>
                <c:pt idx="11">
                  <c:v>Alcohol</c:v>
                </c:pt>
              </c:strCache>
            </c:strRef>
          </c:cat>
          <c:val>
            <c:numRef>
              <c:f>'AA data'!$B$17:$M$17</c:f>
              <c:numCache>
                <c:formatCode>General</c:formatCode>
                <c:ptCount val="12"/>
                <c:pt idx="0">
                  <c:v>211</c:v>
                </c:pt>
                <c:pt idx="1">
                  <c:v>301</c:v>
                </c:pt>
                <c:pt idx="2">
                  <c:v>46</c:v>
                </c:pt>
                <c:pt idx="3">
                  <c:v>29</c:v>
                </c:pt>
                <c:pt idx="4">
                  <c:v>69</c:v>
                </c:pt>
                <c:pt idx="5">
                  <c:v>90</c:v>
                </c:pt>
                <c:pt idx="6">
                  <c:v>354</c:v>
                </c:pt>
                <c:pt idx="7">
                  <c:v>225</c:v>
                </c:pt>
                <c:pt idx="8">
                  <c:v>147</c:v>
                </c:pt>
                <c:pt idx="9">
                  <c:v>4</c:v>
                </c:pt>
                <c:pt idx="10">
                  <c:v>18</c:v>
                </c:pt>
                <c:pt idx="11">
                  <c:v>57</c:v>
                </c:pt>
              </c:numCache>
            </c:numRef>
          </c:val>
          <c:extLst>
            <c:ext xmlns:c16="http://schemas.microsoft.com/office/drawing/2014/chart" uri="{C3380CC4-5D6E-409C-BE32-E72D297353CC}">
              <c16:uniqueId val="{0000000B-6A91-4BF9-8EE0-8BAC0E092244}"/>
            </c:ext>
          </c:extLst>
        </c:ser>
        <c:dLbls>
          <c:showLegendKey val="0"/>
          <c:showVal val="0"/>
          <c:showCatName val="0"/>
          <c:showSerName val="0"/>
          <c:showPercent val="0"/>
          <c:showBubbleSize val="0"/>
        </c:dLbls>
        <c:gapWidth val="83"/>
        <c:overlap val="100"/>
        <c:axId val="735740000"/>
        <c:axId val="735740328"/>
      </c:barChart>
      <c:catAx>
        <c:axId val="735740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35740328"/>
        <c:crosses val="autoZero"/>
        <c:auto val="1"/>
        <c:lblAlgn val="ctr"/>
        <c:lblOffset val="100"/>
        <c:noMultiLvlLbl val="0"/>
      </c:catAx>
      <c:valAx>
        <c:axId val="735740328"/>
        <c:scaling>
          <c:orientation val="minMax"/>
          <c:max val="900"/>
        </c:scaling>
        <c:delete val="0"/>
        <c:axPos val="l"/>
        <c:numFmt formatCode="General" sourceLinked="1"/>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35740000"/>
        <c:crosses val="autoZero"/>
        <c:crossBetween val="between"/>
      </c:valAx>
      <c:spPr>
        <a:noFill/>
        <a:ln>
          <a:noFill/>
        </a:ln>
        <a:effectLst/>
      </c:spPr>
    </c:plotArea>
    <c:legend>
      <c:legendPos val="r"/>
      <c:layout>
        <c:manualLayout>
          <c:xMode val="edge"/>
          <c:yMode val="edge"/>
          <c:x val="0.83848374657924252"/>
          <c:y val="0.11237899004570692"/>
          <c:w val="0.10274632386611218"/>
          <c:h val="0.11403875284164769"/>
        </c:manualLayout>
      </c:layout>
      <c:overlay val="1"/>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Arial" panose="020B0604020202020204" pitchFamily="34" charset="0"/>
          <a:cs typeface="Arial" panose="020B0604020202020204" pitchFamily="34" charset="0"/>
        </a:defRPr>
      </a:pPr>
      <a:endParaRPr lang="en-US"/>
    </a:p>
  </c:txPr>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 Volatile substance and helium deaths, Scotland, 2021</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2412495384553466E-2"/>
          <c:y val="7.7963543212980491E-2"/>
          <c:w val="0.79911370512389623"/>
          <c:h val="0.80663269156058237"/>
        </c:manualLayout>
      </c:layout>
      <c:lineChart>
        <c:grouping val="standard"/>
        <c:varyColors val="0"/>
        <c:ser>
          <c:idx val="0"/>
          <c:order val="0"/>
          <c:tx>
            <c:v>volatile substances</c:v>
          </c:tx>
          <c:spPr>
            <a:ln w="28575" cap="rnd">
              <a:solidFill>
                <a:srgbClr val="6C297F"/>
              </a:solidFill>
              <a:round/>
            </a:ln>
            <a:effectLst/>
          </c:spPr>
          <c:marker>
            <c:symbol val="none"/>
          </c:marker>
          <c:dLbls>
            <c:dLbl>
              <c:idx val="21"/>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0B4-4EB5-9164-C961A773C96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H!$A$8:$A$29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VSA!$B$8:$B$29</c:f>
              <c:numCache>
                <c:formatCode>General</c:formatCode>
                <c:ptCount val="22"/>
                <c:pt idx="0">
                  <c:v>9</c:v>
                </c:pt>
                <c:pt idx="1">
                  <c:v>10</c:v>
                </c:pt>
                <c:pt idx="2">
                  <c:v>10</c:v>
                </c:pt>
                <c:pt idx="3">
                  <c:v>9</c:v>
                </c:pt>
                <c:pt idx="4">
                  <c:v>1</c:v>
                </c:pt>
                <c:pt idx="5">
                  <c:v>7</c:v>
                </c:pt>
                <c:pt idx="6">
                  <c:v>8</c:v>
                </c:pt>
                <c:pt idx="7">
                  <c:v>12</c:v>
                </c:pt>
                <c:pt idx="8">
                  <c:v>6</c:v>
                </c:pt>
                <c:pt idx="9">
                  <c:v>16</c:v>
                </c:pt>
                <c:pt idx="10">
                  <c:v>10</c:v>
                </c:pt>
                <c:pt idx="11">
                  <c:v>25</c:v>
                </c:pt>
                <c:pt idx="12">
                  <c:v>18</c:v>
                </c:pt>
                <c:pt idx="13">
                  <c:v>12</c:v>
                </c:pt>
                <c:pt idx="14">
                  <c:v>14</c:v>
                </c:pt>
                <c:pt idx="15">
                  <c:v>9</c:v>
                </c:pt>
                <c:pt idx="16">
                  <c:v>13</c:v>
                </c:pt>
                <c:pt idx="17">
                  <c:v>8</c:v>
                </c:pt>
                <c:pt idx="18">
                  <c:v>14</c:v>
                </c:pt>
                <c:pt idx="19">
                  <c:v>7</c:v>
                </c:pt>
                <c:pt idx="20">
                  <c:v>8</c:v>
                </c:pt>
                <c:pt idx="21">
                  <c:v>12</c:v>
                </c:pt>
              </c:numCache>
            </c:numRef>
          </c:val>
          <c:smooth val="0"/>
          <c:extLst>
            <c:ext xmlns:c16="http://schemas.microsoft.com/office/drawing/2014/chart" uri="{C3380CC4-5D6E-409C-BE32-E72D297353CC}">
              <c16:uniqueId val="{00000000-50B4-4EB5-9164-C961A773C965}"/>
            </c:ext>
          </c:extLst>
        </c:ser>
        <c:ser>
          <c:idx val="1"/>
          <c:order val="1"/>
          <c:tx>
            <c:v>helium deaths</c:v>
          </c:tx>
          <c:spPr>
            <a:ln w="28575" cap="rnd">
              <a:solidFill>
                <a:srgbClr val="6C297F"/>
              </a:solidFill>
              <a:prstDash val="sysDash"/>
              <a:round/>
            </a:ln>
            <a:effectLst/>
          </c:spPr>
          <c:marker>
            <c:symbol val="none"/>
          </c:marker>
          <c:dLbls>
            <c:dLbl>
              <c:idx val="21"/>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50B4-4EB5-9164-C961A773C96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H!$A$8:$A$29</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H!$B$8:$B$29</c:f>
              <c:numCache>
                <c:formatCode>General</c:formatCode>
                <c:ptCount val="22"/>
                <c:pt idx="0">
                  <c:v>0</c:v>
                </c:pt>
                <c:pt idx="1">
                  <c:v>0</c:v>
                </c:pt>
                <c:pt idx="2">
                  <c:v>0</c:v>
                </c:pt>
                <c:pt idx="3">
                  <c:v>0</c:v>
                </c:pt>
                <c:pt idx="4">
                  <c:v>0</c:v>
                </c:pt>
                <c:pt idx="5">
                  <c:v>1</c:v>
                </c:pt>
                <c:pt idx="6">
                  <c:v>1</c:v>
                </c:pt>
                <c:pt idx="7">
                  <c:v>3</c:v>
                </c:pt>
                <c:pt idx="8">
                  <c:v>4</c:v>
                </c:pt>
                <c:pt idx="9">
                  <c:v>3</c:v>
                </c:pt>
                <c:pt idx="10">
                  <c:v>6</c:v>
                </c:pt>
                <c:pt idx="11">
                  <c:v>6</c:v>
                </c:pt>
                <c:pt idx="12">
                  <c:v>10</c:v>
                </c:pt>
                <c:pt idx="13">
                  <c:v>7</c:v>
                </c:pt>
                <c:pt idx="14">
                  <c:v>10</c:v>
                </c:pt>
                <c:pt idx="15">
                  <c:v>5</c:v>
                </c:pt>
                <c:pt idx="16">
                  <c:v>5</c:v>
                </c:pt>
                <c:pt idx="17">
                  <c:v>6</c:v>
                </c:pt>
                <c:pt idx="18">
                  <c:v>5</c:v>
                </c:pt>
                <c:pt idx="19">
                  <c:v>2</c:v>
                </c:pt>
                <c:pt idx="20">
                  <c:v>2</c:v>
                </c:pt>
                <c:pt idx="21">
                  <c:v>4</c:v>
                </c:pt>
              </c:numCache>
            </c:numRef>
          </c:val>
          <c:smooth val="0"/>
          <c:extLst>
            <c:ext xmlns:c16="http://schemas.microsoft.com/office/drawing/2014/chart" uri="{C3380CC4-5D6E-409C-BE32-E72D297353CC}">
              <c16:uniqueId val="{00000001-50B4-4EB5-9164-C961A773C965}"/>
            </c:ext>
          </c:extLst>
        </c:ser>
        <c:dLbls>
          <c:showLegendKey val="0"/>
          <c:showVal val="0"/>
          <c:showCatName val="0"/>
          <c:showSerName val="0"/>
          <c:showPercent val="0"/>
          <c:showBubbleSize val="0"/>
        </c:dLbls>
        <c:smooth val="0"/>
        <c:axId val="413011864"/>
        <c:axId val="413006944"/>
      </c:lineChart>
      <c:catAx>
        <c:axId val="413011864"/>
        <c:scaling>
          <c:orientation val="minMax"/>
        </c:scaling>
        <c:delete val="0"/>
        <c:axPos val="b"/>
        <c:numFmt formatCode="General" sourceLinked="1"/>
        <c:majorTickMark val="none"/>
        <c:minorTickMark val="out"/>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13006944"/>
        <c:crosses val="autoZero"/>
        <c:auto val="1"/>
        <c:lblAlgn val="ctr"/>
        <c:lblOffset val="100"/>
        <c:noMultiLvlLbl val="0"/>
      </c:catAx>
      <c:valAx>
        <c:axId val="413006944"/>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130118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0"/>
              <a:t>Figure 3: </a:t>
            </a:r>
            <a:r>
              <a:rPr lang="en-GB" sz="1200" b="0" i="0" baseline="0">
                <a:effectLst/>
              </a:rPr>
              <a:t>Drug misuse deaths in Scotland, age specific mortality rates</a:t>
            </a:r>
          </a:p>
          <a:p>
            <a:pPr>
              <a:defRPr sz="1200"/>
            </a:pPr>
            <a:r>
              <a:rPr lang="en-GB" sz="1200" b="0" i="0" baseline="0">
                <a:effectLst/>
              </a:rPr>
              <a:t> per 100,000 population by age group, 2021 </a:t>
            </a:r>
            <a:endParaRPr lang="en-GB" sz="1200">
              <a:effectLst/>
            </a:endParaRPr>
          </a:p>
        </c:rich>
      </c:tx>
      <c:layout>
        <c:manualLayout>
          <c:xMode val="edge"/>
          <c:yMode val="edge"/>
          <c:x val="0.22433759304677078"/>
          <c:y val="2.0645405725957891E-3"/>
        </c:manualLayout>
      </c:layout>
      <c:overlay val="0"/>
      <c:spPr>
        <a:solidFill>
          <a:sysClr val="window" lastClr="FFFFFF"/>
        </a:solid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498429499591241E-2"/>
          <c:y val="8.6318156360162088E-2"/>
          <c:w val="0.78462178907964375"/>
          <c:h val="0.80916630975521364"/>
        </c:manualLayout>
      </c:layout>
      <c:lineChart>
        <c:grouping val="standard"/>
        <c:varyColors val="0"/>
        <c:ser>
          <c:idx val="1"/>
          <c:order val="0"/>
          <c:tx>
            <c:strRef>
              <c:f>'Fig 3 data'!$B$4</c:f>
              <c:strCache>
                <c:ptCount val="1"/>
                <c:pt idx="0">
                  <c:v>15 to 24</c:v>
                </c:pt>
              </c:strCache>
            </c:strRef>
          </c:tx>
          <c:spPr>
            <a:ln w="28575" cap="rnd" cmpd="sng">
              <a:solidFill>
                <a:srgbClr val="949494"/>
              </a:solidFill>
              <a:prstDash val="sysDash"/>
              <a:round/>
            </a:ln>
            <a:effectLst/>
          </c:spPr>
          <c:marker>
            <c:symbol val="none"/>
          </c:marker>
          <c:dLbls>
            <c:dLbl>
              <c:idx val="21"/>
              <c:layout>
                <c:manualLayout>
                  <c:x val="-1.0018099206310814E-16"/>
                  <c:y val="8.368200836820083E-3"/>
                </c:manualLayout>
              </c:layout>
              <c:tx>
                <c:rich>
                  <a:bodyPr/>
                  <a:lstStyle/>
                  <a:p>
                    <a:fld id="{7DA30F4F-2A0D-4E6B-B8C9-EB5DFBD64934}" type="SERIESNAME">
                      <a:rPr lang="en-US"/>
                      <a:pPr/>
                      <a:t>[SERIES NAME]</a:t>
                    </a:fld>
                    <a:r>
                      <a:rPr lang="en-US" baseline="0"/>
                      <a:t>
</a:t>
                    </a:r>
                    <a:fld id="{31B70395-022E-4748-A3E2-88D8924FA9B9}" type="VALUE">
                      <a:rPr lang="en-US" b="1" baseline="0"/>
                      <a:pPr/>
                      <a:t>[VALUE]</a:t>
                    </a:fld>
                    <a:endParaRPr lang="en-US" baseline="0"/>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2040-4E60-9B35-5FC19FB057F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 3 data'!$A$5:$A$26</c:f>
              <c:numCache>
                <c:formatCode>0</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'Fig 3 data'!$B$5:$B$26</c:f>
              <c:numCache>
                <c:formatCode>0</c:formatCode>
                <c:ptCount val="22"/>
                <c:pt idx="0">
                  <c:v>11.633447596099449</c:v>
                </c:pt>
                <c:pt idx="1">
                  <c:v>12.480252764612954</c:v>
                </c:pt>
                <c:pt idx="2">
                  <c:v>15.581906290415569</c:v>
                </c:pt>
                <c:pt idx="3">
                  <c:v>12.010865213454633</c:v>
                </c:pt>
                <c:pt idx="4">
                  <c:v>12.410635761629992</c:v>
                </c:pt>
                <c:pt idx="5">
                  <c:v>7.1379213461815914</c:v>
                </c:pt>
                <c:pt idx="6">
                  <c:v>10.399820339335587</c:v>
                </c:pt>
                <c:pt idx="7">
                  <c:v>14.012074234180517</c:v>
                </c:pt>
                <c:pt idx="8">
                  <c:v>13.613253389996034</c:v>
                </c:pt>
                <c:pt idx="9">
                  <c:v>10.13183127710999</c:v>
                </c:pt>
                <c:pt idx="10">
                  <c:v>9.4814520916812661</c:v>
                </c:pt>
                <c:pt idx="11">
                  <c:v>8.3765278136829142</c:v>
                </c:pt>
                <c:pt idx="12">
                  <c:v>6.6640300286987904</c:v>
                </c:pt>
                <c:pt idx="13">
                  <c:v>4.6798951703481846</c:v>
                </c:pt>
                <c:pt idx="14">
                  <c:v>6.796569800771854</c:v>
                </c:pt>
                <c:pt idx="15">
                  <c:v>4.4665921242069935</c:v>
                </c:pt>
                <c:pt idx="16">
                  <c:v>6.338407580735467</c:v>
                </c:pt>
                <c:pt idx="17">
                  <c:v>5.5671624018594326</c:v>
                </c:pt>
                <c:pt idx="18">
                  <c:v>10.075757098685743</c:v>
                </c:pt>
                <c:pt idx="19">
                  <c:v>12.074723472944676</c:v>
                </c:pt>
                <c:pt idx="20">
                  <c:v>12.502504508114606</c:v>
                </c:pt>
                <c:pt idx="21">
                  <c:v>11.370872373328481</c:v>
                </c:pt>
              </c:numCache>
            </c:numRef>
          </c:val>
          <c:smooth val="0"/>
          <c:extLst>
            <c:ext xmlns:c16="http://schemas.microsoft.com/office/drawing/2014/chart" uri="{C3380CC4-5D6E-409C-BE32-E72D297353CC}">
              <c16:uniqueId val="{00000001-6EE6-4E23-89E6-C97F2E81C30B}"/>
            </c:ext>
          </c:extLst>
        </c:ser>
        <c:ser>
          <c:idx val="2"/>
          <c:order val="1"/>
          <c:tx>
            <c:strRef>
              <c:f>'Fig 3 data'!$C$4</c:f>
              <c:strCache>
                <c:ptCount val="1"/>
                <c:pt idx="0">
                  <c:v>25 to 34</c:v>
                </c:pt>
              </c:strCache>
            </c:strRef>
          </c:tx>
          <c:spPr>
            <a:ln w="28575" cap="rnd">
              <a:solidFill>
                <a:srgbClr val="333333"/>
              </a:solidFill>
              <a:prstDash val="sysDash"/>
              <a:round/>
            </a:ln>
            <a:effectLst/>
          </c:spPr>
          <c:marker>
            <c:symbol val="none"/>
          </c:marker>
          <c:dLbls>
            <c:dLbl>
              <c:idx val="21"/>
              <c:layout>
                <c:manualLayout>
                  <c:x val="-1.0018099206310814E-16"/>
                  <c:y val="-8.368200836820161E-3"/>
                </c:manualLayout>
              </c:layout>
              <c:tx>
                <c:rich>
                  <a:bodyPr/>
                  <a:lstStyle/>
                  <a:p>
                    <a:fld id="{6252B142-D375-4507-A4C9-E0A4DA750605}" type="SERIESNAME">
                      <a:rPr lang="en-US"/>
                      <a:pPr/>
                      <a:t>[SERIES NAME]</a:t>
                    </a:fld>
                    <a:r>
                      <a:rPr lang="en-US" baseline="0"/>
                      <a:t>
</a:t>
                    </a:r>
                    <a:fld id="{F624C033-693A-459D-9AE0-4F13A5491CB3}" type="VALUE">
                      <a:rPr lang="en-US" b="1" baseline="0"/>
                      <a:pPr/>
                      <a:t>[VALUE]</a:t>
                    </a:fld>
                    <a:endParaRPr lang="en-US" baseline="0"/>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2040-4E60-9B35-5FC19FB057F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 3 data'!$A$5:$A$26</c:f>
              <c:numCache>
                <c:formatCode>0</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'Fig 3 data'!$C$5:$C$26</c:f>
              <c:numCache>
                <c:formatCode>0</c:formatCode>
                <c:ptCount val="22"/>
                <c:pt idx="0">
                  <c:v>17.580454998918661</c:v>
                </c:pt>
                <c:pt idx="1">
                  <c:v>20.11141725157372</c:v>
                </c:pt>
                <c:pt idx="2">
                  <c:v>22.767077912511922</c:v>
                </c:pt>
                <c:pt idx="3">
                  <c:v>18.871948459634744</c:v>
                </c:pt>
                <c:pt idx="4">
                  <c:v>21.564454278669004</c:v>
                </c:pt>
                <c:pt idx="5">
                  <c:v>16.330068366459297</c:v>
                </c:pt>
                <c:pt idx="6">
                  <c:v>24.293822743435147</c:v>
                </c:pt>
                <c:pt idx="7">
                  <c:v>23.349949930812063</c:v>
                </c:pt>
                <c:pt idx="8">
                  <c:v>32.814572780700679</c:v>
                </c:pt>
                <c:pt idx="9">
                  <c:v>27.408777275967893</c:v>
                </c:pt>
                <c:pt idx="10">
                  <c:v>24.452588557099833</c:v>
                </c:pt>
                <c:pt idx="11">
                  <c:v>27.457154155505979</c:v>
                </c:pt>
                <c:pt idx="12">
                  <c:v>25.137114876614987</c:v>
                </c:pt>
                <c:pt idx="13">
                  <c:v>19.919628628836694</c:v>
                </c:pt>
                <c:pt idx="14">
                  <c:v>22.388911071815642</c:v>
                </c:pt>
                <c:pt idx="15">
                  <c:v>22.900141334614617</c:v>
                </c:pt>
                <c:pt idx="16">
                  <c:v>27.409071438507954</c:v>
                </c:pt>
                <c:pt idx="17">
                  <c:v>25.090597400342858</c:v>
                </c:pt>
                <c:pt idx="18">
                  <c:v>29.182434595036565</c:v>
                </c:pt>
                <c:pt idx="19">
                  <c:v>29.266294009189615</c:v>
                </c:pt>
                <c:pt idx="20">
                  <c:v>34.607925481149998</c:v>
                </c:pt>
                <c:pt idx="21">
                  <c:v>28.247426235095503</c:v>
                </c:pt>
              </c:numCache>
            </c:numRef>
          </c:val>
          <c:smooth val="0"/>
          <c:extLst>
            <c:ext xmlns:c16="http://schemas.microsoft.com/office/drawing/2014/chart" uri="{C3380CC4-5D6E-409C-BE32-E72D297353CC}">
              <c16:uniqueId val="{00000003-6EE6-4E23-89E6-C97F2E81C30B}"/>
            </c:ext>
          </c:extLst>
        </c:ser>
        <c:ser>
          <c:idx val="3"/>
          <c:order val="2"/>
          <c:tx>
            <c:strRef>
              <c:f>'Fig 3 data'!$D$4</c:f>
              <c:strCache>
                <c:ptCount val="1"/>
                <c:pt idx="0">
                  <c:v>35 to 44</c:v>
                </c:pt>
              </c:strCache>
            </c:strRef>
          </c:tx>
          <c:spPr>
            <a:ln w="28575" cap="rnd">
              <a:solidFill>
                <a:srgbClr val="6C297F"/>
              </a:solidFill>
              <a:round/>
            </a:ln>
            <a:effectLst/>
          </c:spPr>
          <c:marker>
            <c:symbol val="none"/>
          </c:marker>
          <c:dLbls>
            <c:dLbl>
              <c:idx val="21"/>
              <c:layout>
                <c:manualLayout>
                  <c:x val="-1.3661202185793352E-3"/>
                  <c:y val="-1.2552301255230163E-2"/>
                </c:manualLayout>
              </c:layout>
              <c:tx>
                <c:rich>
                  <a:bodyPr/>
                  <a:lstStyle/>
                  <a:p>
                    <a:fld id="{500507B6-D3E6-4C46-822C-12218FE99BF5}" type="SERIESNAME">
                      <a:rPr lang="en-US"/>
                      <a:pPr/>
                      <a:t>[SERIES NAME]</a:t>
                    </a:fld>
                    <a:r>
                      <a:rPr lang="en-US" baseline="0"/>
                      <a:t>
</a:t>
                    </a:r>
                    <a:fld id="{D857F227-DD80-423D-B4AF-4B8D78A84723}" type="VALUE">
                      <a:rPr lang="en-US" b="1" baseline="0"/>
                      <a:pPr/>
                      <a:t>[VALUE]</a:t>
                    </a:fld>
                    <a:endParaRPr lang="en-US" baseline="0"/>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0-2040-4E60-9B35-5FC19FB057F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 3 data'!$A$5:$A$26</c:f>
              <c:numCache>
                <c:formatCode>0</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'Fig 3 data'!$D$5:$D$26</c:f>
              <c:numCache>
                <c:formatCode>0</c:formatCode>
                <c:ptCount val="22"/>
                <c:pt idx="0">
                  <c:v>8.9105612103899734</c:v>
                </c:pt>
                <c:pt idx="1">
                  <c:v>8.9500332429806164</c:v>
                </c:pt>
                <c:pt idx="2">
                  <c:v>11.661984971250671</c:v>
                </c:pt>
                <c:pt idx="3">
                  <c:v>10.211632940962893</c:v>
                </c:pt>
                <c:pt idx="4">
                  <c:v>11.558805422587414</c:v>
                </c:pt>
                <c:pt idx="5">
                  <c:v>15.827535137756083</c:v>
                </c:pt>
                <c:pt idx="6">
                  <c:v>15.991639017080834</c:v>
                </c:pt>
                <c:pt idx="7">
                  <c:v>18.886818521757867</c:v>
                </c:pt>
                <c:pt idx="8">
                  <c:v>22.375046936161677</c:v>
                </c:pt>
                <c:pt idx="9">
                  <c:v>24.817870968080804</c:v>
                </c:pt>
                <c:pt idx="10">
                  <c:v>21.246582729217682</c:v>
                </c:pt>
                <c:pt idx="11">
                  <c:v>29.05044774687742</c:v>
                </c:pt>
                <c:pt idx="12">
                  <c:v>28.12879880134566</c:v>
                </c:pt>
                <c:pt idx="13">
                  <c:v>26.729189727856173</c:v>
                </c:pt>
                <c:pt idx="14">
                  <c:v>31.516102064822554</c:v>
                </c:pt>
                <c:pt idx="15">
                  <c:v>37.166287043145729</c:v>
                </c:pt>
                <c:pt idx="16">
                  <c:v>49.144037115019593</c:v>
                </c:pt>
                <c:pt idx="17">
                  <c:v>54.209846315085699</c:v>
                </c:pt>
                <c:pt idx="18">
                  <c:v>66.414332273007986</c:v>
                </c:pt>
                <c:pt idx="19">
                  <c:v>69.796444399467816</c:v>
                </c:pt>
                <c:pt idx="20">
                  <c:v>61.467695637852337</c:v>
                </c:pt>
                <c:pt idx="21">
                  <c:v>63.535612432764161</c:v>
                </c:pt>
              </c:numCache>
            </c:numRef>
          </c:val>
          <c:smooth val="0"/>
          <c:extLst>
            <c:ext xmlns:c16="http://schemas.microsoft.com/office/drawing/2014/chart" uri="{C3380CC4-5D6E-409C-BE32-E72D297353CC}">
              <c16:uniqueId val="{00000005-6EE6-4E23-89E6-C97F2E81C30B}"/>
            </c:ext>
          </c:extLst>
        </c:ser>
        <c:ser>
          <c:idx val="4"/>
          <c:order val="3"/>
          <c:tx>
            <c:strRef>
              <c:f>'Fig 3 data'!$E$4</c:f>
              <c:strCache>
                <c:ptCount val="1"/>
                <c:pt idx="0">
                  <c:v>45 to 54</c:v>
                </c:pt>
              </c:strCache>
            </c:strRef>
          </c:tx>
          <c:spPr>
            <a:ln w="28575" cap="rnd">
              <a:solidFill>
                <a:srgbClr val="BF78D3"/>
              </a:solidFill>
              <a:prstDash val="solid"/>
              <a:round/>
            </a:ln>
            <a:effectLst/>
          </c:spPr>
          <c:marker>
            <c:symbol val="none"/>
          </c:marker>
          <c:dLbls>
            <c:dLbl>
              <c:idx val="21"/>
              <c:layout>
                <c:manualLayout>
                  <c:x val="-1.0018099206310814E-16"/>
                  <c:y val="1.0460251046025104E-2"/>
                </c:manualLayout>
              </c:layout>
              <c:tx>
                <c:rich>
                  <a:bodyPr/>
                  <a:lstStyle/>
                  <a:p>
                    <a:fld id="{3D6BA39F-0D13-4C16-9AD6-F4F10AF672C3}" type="SERIESNAME">
                      <a:rPr lang="en-US"/>
                      <a:pPr/>
                      <a:t>[SERIES NAME]</a:t>
                    </a:fld>
                    <a:r>
                      <a:rPr lang="en-US" baseline="0"/>
                      <a:t>
</a:t>
                    </a:r>
                    <a:fld id="{5EF1B363-9567-40DB-94A8-435C9CA5713E}" type="VALUE">
                      <a:rPr lang="en-US" b="1" baseline="0"/>
                      <a:pPr/>
                      <a:t>[VALUE]</a:t>
                    </a:fld>
                    <a:endParaRPr lang="en-US" baseline="0"/>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2040-4E60-9B35-5FC19FB057F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 3 data'!$A$5:$A$26</c:f>
              <c:numCache>
                <c:formatCode>0</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'Fig 3 data'!$E$5:$E$26</c:f>
              <c:numCache>
                <c:formatCode>0</c:formatCode>
                <c:ptCount val="22"/>
                <c:pt idx="0">
                  <c:v>2.3556467059961514</c:v>
                </c:pt>
                <c:pt idx="1">
                  <c:v>4.4986801452928571</c:v>
                </c:pt>
                <c:pt idx="2">
                  <c:v>3.9519327878690302</c:v>
                </c:pt>
                <c:pt idx="3">
                  <c:v>2.9189495284437035</c:v>
                </c:pt>
                <c:pt idx="4">
                  <c:v>5.0543997828052207</c:v>
                </c:pt>
                <c:pt idx="5">
                  <c:v>5.2652325311680421</c:v>
                </c:pt>
                <c:pt idx="6">
                  <c:v>7.5493222386256882</c:v>
                </c:pt>
                <c:pt idx="7">
                  <c:v>6.1468272126870511</c:v>
                </c:pt>
                <c:pt idx="8">
                  <c:v>9.4928035190223756</c:v>
                </c:pt>
                <c:pt idx="9">
                  <c:v>10.226396689794056</c:v>
                </c:pt>
                <c:pt idx="10">
                  <c:v>9.7741653377231348</c:v>
                </c:pt>
                <c:pt idx="11">
                  <c:v>11.927632263483934</c:v>
                </c:pt>
                <c:pt idx="12">
                  <c:v>14.465900099751815</c:v>
                </c:pt>
                <c:pt idx="13">
                  <c:v>15.620060155975672</c:v>
                </c:pt>
                <c:pt idx="14">
                  <c:v>18.446666076705725</c:v>
                </c:pt>
                <c:pt idx="15">
                  <c:v>22.84327639989964</c:v>
                </c:pt>
                <c:pt idx="16">
                  <c:v>26.785423722873499</c:v>
                </c:pt>
                <c:pt idx="17">
                  <c:v>33.833300299576202</c:v>
                </c:pt>
                <c:pt idx="18">
                  <c:v>44.289026334640184</c:v>
                </c:pt>
                <c:pt idx="19">
                  <c:v>52.062296406259016</c:v>
                </c:pt>
                <c:pt idx="20">
                  <c:v>56.390193220526029</c:v>
                </c:pt>
                <c:pt idx="21">
                  <c:v>57.959947204256622</c:v>
                </c:pt>
              </c:numCache>
            </c:numRef>
          </c:val>
          <c:smooth val="0"/>
          <c:extLst>
            <c:ext xmlns:c16="http://schemas.microsoft.com/office/drawing/2014/chart" uri="{C3380CC4-5D6E-409C-BE32-E72D297353CC}">
              <c16:uniqueId val="{00000007-6EE6-4E23-89E6-C97F2E81C30B}"/>
            </c:ext>
          </c:extLst>
        </c:ser>
        <c:ser>
          <c:idx val="5"/>
          <c:order val="4"/>
          <c:tx>
            <c:strRef>
              <c:f>'Fig 3 data'!$F$4</c:f>
              <c:strCache>
                <c:ptCount val="1"/>
                <c:pt idx="0">
                  <c:v>55 to 64</c:v>
                </c:pt>
              </c:strCache>
            </c:strRef>
          </c:tx>
          <c:spPr>
            <a:ln w="28575" cap="rnd">
              <a:solidFill>
                <a:srgbClr val="333333"/>
              </a:solidFill>
              <a:round/>
            </a:ln>
            <a:effectLst/>
          </c:spPr>
          <c:marker>
            <c:symbol val="none"/>
          </c:marker>
          <c:dLbls>
            <c:dLbl>
              <c:idx val="21"/>
              <c:tx>
                <c:rich>
                  <a:bodyPr/>
                  <a:lstStyle/>
                  <a:p>
                    <a:fld id="{1182096C-E720-4D3C-AF7A-306BE04361D7}" type="SERIESNAME">
                      <a:rPr lang="en-US"/>
                      <a:pPr/>
                      <a:t>[SERIES NAME]</a:t>
                    </a:fld>
                    <a:r>
                      <a:rPr lang="en-US" baseline="0"/>
                      <a:t>
</a:t>
                    </a:r>
                    <a:fld id="{4AAC7DE9-9175-43CE-921C-65B001EBD047}" type="VALUE">
                      <a:rPr lang="en-US" b="1" baseline="0"/>
                      <a:pPr/>
                      <a:t>[VALUE]</a:t>
                    </a:fld>
                    <a:endParaRPr lang="en-US" baseline="0"/>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2040-4E60-9B35-5FC19FB057F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 3 data'!$A$5:$A$26</c:f>
              <c:numCache>
                <c:formatCode>0</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'Fig 3 data'!$F$5:$F$26</c:f>
              <c:numCache>
                <c:formatCode>0</c:formatCode>
                <c:ptCount val="22"/>
                <c:pt idx="0">
                  <c:v>0.54922019885432671</c:v>
                </c:pt>
                <c:pt idx="1">
                  <c:v>1.4500923527567162</c:v>
                </c:pt>
                <c:pt idx="2">
                  <c:v>1.2192445560730572</c:v>
                </c:pt>
                <c:pt idx="3">
                  <c:v>1.8660007871130593</c:v>
                </c:pt>
                <c:pt idx="4">
                  <c:v>0.33145289060065891</c:v>
                </c:pt>
                <c:pt idx="5">
                  <c:v>1.7893889236825624</c:v>
                </c:pt>
                <c:pt idx="6">
                  <c:v>2.3926268810034994</c:v>
                </c:pt>
                <c:pt idx="7">
                  <c:v>1.7302044944421113</c:v>
                </c:pt>
                <c:pt idx="8">
                  <c:v>2.6452927016374361</c:v>
                </c:pt>
                <c:pt idx="9">
                  <c:v>3.0799224475527707</c:v>
                </c:pt>
                <c:pt idx="10">
                  <c:v>3.0368183861132367</c:v>
                </c:pt>
                <c:pt idx="11">
                  <c:v>3.8899619531798195</c:v>
                </c:pt>
                <c:pt idx="12">
                  <c:v>5.1365801555779482</c:v>
                </c:pt>
                <c:pt idx="13">
                  <c:v>5.8758744129775469</c:v>
                </c:pt>
                <c:pt idx="14">
                  <c:v>5.5185744776370953</c:v>
                </c:pt>
                <c:pt idx="15">
                  <c:v>8.9729898296308725</c:v>
                </c:pt>
                <c:pt idx="16">
                  <c:v>9.5324341070492355</c:v>
                </c:pt>
                <c:pt idx="17">
                  <c:v>9.04086328943335</c:v>
                </c:pt>
                <c:pt idx="18">
                  <c:v>12.448718196982984</c:v>
                </c:pt>
                <c:pt idx="19">
                  <c:v>13.28244440348271</c:v>
                </c:pt>
                <c:pt idx="20">
                  <c:v>18.486181247032569</c:v>
                </c:pt>
                <c:pt idx="21">
                  <c:v>19.946564204315809</c:v>
                </c:pt>
              </c:numCache>
            </c:numRef>
          </c:val>
          <c:smooth val="0"/>
          <c:extLst>
            <c:ext xmlns:c16="http://schemas.microsoft.com/office/drawing/2014/chart" uri="{C3380CC4-5D6E-409C-BE32-E72D297353CC}">
              <c16:uniqueId val="{00000009-6EE6-4E23-89E6-C97F2E81C30B}"/>
            </c:ext>
          </c:extLst>
        </c:ser>
        <c:dLbls>
          <c:showLegendKey val="0"/>
          <c:showVal val="0"/>
          <c:showCatName val="0"/>
          <c:showSerName val="0"/>
          <c:showPercent val="0"/>
          <c:showBubbleSize val="0"/>
        </c:dLbls>
        <c:smooth val="0"/>
        <c:axId val="420181848"/>
        <c:axId val="420183816"/>
      </c:lineChart>
      <c:catAx>
        <c:axId val="420181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solidFill>
            <a:schemeClr val="bg1"/>
          </a:solid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0183816"/>
        <c:crosses val="autoZero"/>
        <c:auto val="1"/>
        <c:lblAlgn val="ctr"/>
        <c:lblOffset val="100"/>
        <c:tickLblSkip val="2"/>
        <c:noMultiLvlLbl val="0"/>
      </c:catAx>
      <c:valAx>
        <c:axId val="4201838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rate per 100,000</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ysClr val="windowText" lastClr="000000">
                <a:alpha val="50000"/>
              </a:sysClr>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0181848"/>
        <c:crosses val="autoZero"/>
        <c:crossBetween val="between"/>
      </c:valAx>
      <c:spPr>
        <a:solidFill>
          <a:srgbClr val="FFFFFF"/>
        </a:solidFill>
        <a:ln>
          <a:solidFill>
            <a:schemeClr val="bg1"/>
          </a:solid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0" i="0" u="none" strike="noStrike" baseline="0">
                <a:effectLst/>
              </a:rPr>
              <a:t>Figure 4: Drug misuse deaths in Scottish Index of Multiple Deprivation (SIMD) quintiles, age-standardised death rates per 100,000 population, 2001 to 2021</a:t>
            </a:r>
            <a:r>
              <a:rPr lang="en-GB" sz="1200" b="0" i="0" u="none" strike="noStrike" baseline="0"/>
              <a:t> </a:t>
            </a:r>
            <a:endParaRPr lang="en-GB" sz="1200" b="0"/>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688373994234331E-2"/>
          <c:y val="0.10839966395413962"/>
          <c:w val="0.74591271890194055"/>
          <c:h val="0.78290070174282611"/>
        </c:manualLayout>
      </c:layout>
      <c:lineChart>
        <c:grouping val="standard"/>
        <c:varyColors val="0"/>
        <c:ser>
          <c:idx val="0"/>
          <c:order val="0"/>
          <c:tx>
            <c:strRef>
              <c:f>'Fig 4 data'!$B$5</c:f>
              <c:strCache>
                <c:ptCount val="1"/>
                <c:pt idx="0">
                  <c:v>Scotland</c:v>
                </c:pt>
              </c:strCache>
            </c:strRef>
          </c:tx>
          <c:spPr>
            <a:ln w="28575" cap="rnd">
              <a:solidFill>
                <a:srgbClr val="969696"/>
              </a:solidFill>
              <a:prstDash val="sysDot"/>
              <a:round/>
            </a:ln>
            <a:effectLst/>
          </c:spPr>
          <c:marker>
            <c:symbol val="none"/>
          </c:marker>
          <c:dLbls>
            <c:dLbl>
              <c:idx val="20"/>
              <c:tx>
                <c:rich>
                  <a:bodyPr/>
                  <a:lstStyle/>
                  <a:p>
                    <a:fld id="{2A1A06DD-3256-43CE-A963-68161F5D885A}" type="SERIESNAME">
                      <a:rPr lang="en-US"/>
                      <a:pPr/>
                      <a:t>[SERIES NAME]</a:t>
                    </a:fld>
                    <a:r>
                      <a:rPr lang="en-US" baseline="0"/>
                      <a:t>, </a:t>
                    </a:r>
                    <a:fld id="{B49E0E54-90E5-434D-A1F9-6B068029ADA5}" type="VALUE">
                      <a:rPr lang="en-US" b="1" baseline="0"/>
                      <a:pPr/>
                      <a:t>[VALUE]</a:t>
                    </a:fld>
                    <a:endParaRPr lang="en-US" baseline="0"/>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2A87-4FA3-8E34-A4FC35B43AA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 4 data'!$A$6:$A$26</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'Fig 4 data'!$B$6:$B$26</c:f>
              <c:numCache>
                <c:formatCode>General</c:formatCode>
                <c:ptCount val="21"/>
                <c:pt idx="0">
                  <c:v>6.2</c:v>
                </c:pt>
                <c:pt idx="1">
                  <c:v>7.1</c:v>
                </c:pt>
                <c:pt idx="2">
                  <c:v>5.9</c:v>
                </c:pt>
                <c:pt idx="3">
                  <c:v>6.7</c:v>
                </c:pt>
                <c:pt idx="4">
                  <c:v>6.3</c:v>
                </c:pt>
                <c:pt idx="5">
                  <c:v>7.9</c:v>
                </c:pt>
                <c:pt idx="6">
                  <c:v>8.5</c:v>
                </c:pt>
                <c:pt idx="7">
                  <c:v>10.7</c:v>
                </c:pt>
                <c:pt idx="8">
                  <c:v>10.1</c:v>
                </c:pt>
                <c:pt idx="9">
                  <c:v>9</c:v>
                </c:pt>
                <c:pt idx="10">
                  <c:v>10.9</c:v>
                </c:pt>
                <c:pt idx="11">
                  <c:v>10.9</c:v>
                </c:pt>
                <c:pt idx="12">
                  <c:v>9.9</c:v>
                </c:pt>
                <c:pt idx="13">
                  <c:v>11.5</c:v>
                </c:pt>
                <c:pt idx="14">
                  <c:v>13.3</c:v>
                </c:pt>
                <c:pt idx="15">
                  <c:v>16.399999999999999</c:v>
                </c:pt>
                <c:pt idx="16">
                  <c:v>17.7</c:v>
                </c:pt>
                <c:pt idx="17">
                  <c:v>22.5</c:v>
                </c:pt>
                <c:pt idx="18">
                  <c:v>24.4</c:v>
                </c:pt>
                <c:pt idx="19">
                  <c:v>25.2</c:v>
                </c:pt>
                <c:pt idx="20" formatCode="0.0">
                  <c:v>25</c:v>
                </c:pt>
              </c:numCache>
            </c:numRef>
          </c:val>
          <c:smooth val="0"/>
          <c:extLst>
            <c:ext xmlns:c16="http://schemas.microsoft.com/office/drawing/2014/chart" uri="{C3380CC4-5D6E-409C-BE32-E72D297353CC}">
              <c16:uniqueId val="{00000000-993B-426C-87F1-DE206B346134}"/>
            </c:ext>
          </c:extLst>
        </c:ser>
        <c:ser>
          <c:idx val="1"/>
          <c:order val="1"/>
          <c:tx>
            <c:strRef>
              <c:f>'Fig 4 data'!$C$3</c:f>
              <c:strCache>
                <c:ptCount val="1"/>
                <c:pt idx="0">
                  <c:v>Quintile 1 (most dep)</c:v>
                </c:pt>
              </c:strCache>
            </c:strRef>
          </c:tx>
          <c:spPr>
            <a:ln w="28575" cap="rnd">
              <a:solidFill>
                <a:srgbClr val="6C297F"/>
              </a:solidFill>
              <a:round/>
            </a:ln>
            <a:effectLst/>
          </c:spPr>
          <c:marker>
            <c:symbol val="none"/>
          </c:marker>
          <c:dLbls>
            <c:dLbl>
              <c:idx val="20"/>
              <c:tx>
                <c:rich>
                  <a:bodyPr/>
                  <a:lstStyle/>
                  <a:p>
                    <a:fld id="{6DEE5635-C505-4A0C-A35A-0750282C611F}" type="SERIESNAME">
                      <a:rPr lang="en-US"/>
                      <a:pPr/>
                      <a:t>[SERIES NAME]</a:t>
                    </a:fld>
                    <a:r>
                      <a:rPr lang="en-US" baseline="0"/>
                      <a:t>
</a:t>
                    </a:r>
                    <a:fld id="{BE826175-E2AD-4493-8D9A-CD04928966CF}" type="VALUE">
                      <a:rPr lang="en-US" b="1" baseline="0"/>
                      <a:pPr/>
                      <a:t>[VALUE]</a:t>
                    </a:fld>
                    <a:endParaRPr lang="en-US" baseline="0"/>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0-2A87-4FA3-8E34-A4FC35B43AA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 data'!$A$6:$A$26</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'Fig 4 data'!$C$6:$C$26</c:f>
              <c:numCache>
                <c:formatCode>General</c:formatCode>
                <c:ptCount val="21"/>
                <c:pt idx="0">
                  <c:v>16.600000000000001</c:v>
                </c:pt>
                <c:pt idx="1">
                  <c:v>18.3</c:v>
                </c:pt>
                <c:pt idx="2">
                  <c:v>15.1</c:v>
                </c:pt>
                <c:pt idx="3">
                  <c:v>17.3</c:v>
                </c:pt>
                <c:pt idx="4">
                  <c:v>15.3</c:v>
                </c:pt>
                <c:pt idx="5">
                  <c:v>19.899999999999999</c:v>
                </c:pt>
                <c:pt idx="6">
                  <c:v>20.3</c:v>
                </c:pt>
                <c:pt idx="7">
                  <c:v>26.4</c:v>
                </c:pt>
                <c:pt idx="8">
                  <c:v>25.1</c:v>
                </c:pt>
                <c:pt idx="9">
                  <c:v>22.7</c:v>
                </c:pt>
                <c:pt idx="10">
                  <c:v>25.3</c:v>
                </c:pt>
                <c:pt idx="11">
                  <c:v>27.6</c:v>
                </c:pt>
                <c:pt idx="12">
                  <c:v>23.3</c:v>
                </c:pt>
                <c:pt idx="13">
                  <c:v>32.1</c:v>
                </c:pt>
                <c:pt idx="14">
                  <c:v>34</c:v>
                </c:pt>
                <c:pt idx="15">
                  <c:v>41.6</c:v>
                </c:pt>
                <c:pt idx="16">
                  <c:v>46.4</c:v>
                </c:pt>
                <c:pt idx="17">
                  <c:v>62.1</c:v>
                </c:pt>
                <c:pt idx="18">
                  <c:v>68.5</c:v>
                </c:pt>
                <c:pt idx="19">
                  <c:v>68.5</c:v>
                </c:pt>
                <c:pt idx="20">
                  <c:v>64.3</c:v>
                </c:pt>
              </c:numCache>
            </c:numRef>
          </c:val>
          <c:smooth val="0"/>
          <c:extLst>
            <c:ext xmlns:c16="http://schemas.microsoft.com/office/drawing/2014/chart" uri="{C3380CC4-5D6E-409C-BE32-E72D297353CC}">
              <c16:uniqueId val="{00000001-993B-426C-87F1-DE206B346134}"/>
            </c:ext>
          </c:extLst>
        </c:ser>
        <c:ser>
          <c:idx val="2"/>
          <c:order val="2"/>
          <c:tx>
            <c:strRef>
              <c:f>'Fig 4 data'!$D$5</c:f>
              <c:strCache>
                <c:ptCount val="1"/>
                <c:pt idx="0">
                  <c:v>Quintile 2</c:v>
                </c:pt>
              </c:strCache>
            </c:strRef>
          </c:tx>
          <c:spPr>
            <a:ln w="28575" cap="rnd">
              <a:solidFill>
                <a:srgbClr val="6C297F"/>
              </a:solidFill>
              <a:prstDash val="solid"/>
              <a:round/>
            </a:ln>
            <a:effectLst/>
          </c:spPr>
          <c:marker>
            <c:symbol val="none"/>
          </c:marker>
          <c:dLbls>
            <c:dLbl>
              <c:idx val="20"/>
              <c:tx>
                <c:rich>
                  <a:bodyPr/>
                  <a:lstStyle/>
                  <a:p>
                    <a:fld id="{D2A20557-566C-43DD-B1C7-E121C7B80DB4}" type="SERIESNAME">
                      <a:rPr lang="en-US"/>
                      <a:pPr/>
                      <a:t>[SERIES NAME]</a:t>
                    </a:fld>
                    <a:r>
                      <a:rPr lang="en-US" baseline="0"/>
                      <a:t>, </a:t>
                    </a:r>
                    <a:fld id="{4F7B1A10-48D9-4161-9FE0-67A9BF314BDE}" type="VALUE">
                      <a:rPr lang="en-US" b="1" baseline="0"/>
                      <a:pPr/>
                      <a:t>[VALUE]</a:t>
                    </a:fld>
                    <a:endParaRPr lang="en-US" baseline="0"/>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2A87-4FA3-8E34-A4FC35B43AA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 4 data'!$A$6:$A$26</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'Fig 4 data'!$D$6:$D$26</c:f>
              <c:numCache>
                <c:formatCode>General</c:formatCode>
                <c:ptCount val="21"/>
                <c:pt idx="0">
                  <c:v>7.1</c:v>
                </c:pt>
                <c:pt idx="1">
                  <c:v>8</c:v>
                </c:pt>
                <c:pt idx="2">
                  <c:v>6.2</c:v>
                </c:pt>
                <c:pt idx="3">
                  <c:v>7.7</c:v>
                </c:pt>
                <c:pt idx="4">
                  <c:v>6.3</c:v>
                </c:pt>
                <c:pt idx="5">
                  <c:v>9.3000000000000007</c:v>
                </c:pt>
                <c:pt idx="6">
                  <c:v>11.8</c:v>
                </c:pt>
                <c:pt idx="7">
                  <c:v>14.6</c:v>
                </c:pt>
                <c:pt idx="8">
                  <c:v>11</c:v>
                </c:pt>
                <c:pt idx="9">
                  <c:v>9.6</c:v>
                </c:pt>
                <c:pt idx="10">
                  <c:v>13.5</c:v>
                </c:pt>
                <c:pt idx="11">
                  <c:v>13.4</c:v>
                </c:pt>
                <c:pt idx="12">
                  <c:v>13.3</c:v>
                </c:pt>
                <c:pt idx="13">
                  <c:v>11.7</c:v>
                </c:pt>
                <c:pt idx="14">
                  <c:v>16.100000000000001</c:v>
                </c:pt>
                <c:pt idx="15">
                  <c:v>21.2</c:v>
                </c:pt>
                <c:pt idx="16">
                  <c:v>22.1</c:v>
                </c:pt>
                <c:pt idx="17">
                  <c:v>26.8</c:v>
                </c:pt>
                <c:pt idx="18">
                  <c:v>30.6</c:v>
                </c:pt>
                <c:pt idx="19">
                  <c:v>30.7</c:v>
                </c:pt>
                <c:pt idx="20">
                  <c:v>34.299999999999997</c:v>
                </c:pt>
              </c:numCache>
            </c:numRef>
          </c:val>
          <c:smooth val="0"/>
          <c:extLst>
            <c:ext xmlns:c16="http://schemas.microsoft.com/office/drawing/2014/chart" uri="{C3380CC4-5D6E-409C-BE32-E72D297353CC}">
              <c16:uniqueId val="{00000002-993B-426C-87F1-DE206B346134}"/>
            </c:ext>
          </c:extLst>
        </c:ser>
        <c:ser>
          <c:idx val="3"/>
          <c:order val="3"/>
          <c:tx>
            <c:strRef>
              <c:f>'Fig 4 data'!$E$5</c:f>
              <c:strCache>
                <c:ptCount val="1"/>
                <c:pt idx="0">
                  <c:v>Quintile 3</c:v>
                </c:pt>
              </c:strCache>
            </c:strRef>
          </c:tx>
          <c:spPr>
            <a:ln w="28575" cap="rnd">
              <a:solidFill>
                <a:srgbClr val="6C297F"/>
              </a:solidFill>
              <a:round/>
            </a:ln>
            <a:effectLst/>
          </c:spPr>
          <c:marker>
            <c:symbol val="none"/>
          </c:marker>
          <c:dLbls>
            <c:dLbl>
              <c:idx val="20"/>
              <c:tx>
                <c:rich>
                  <a:bodyPr/>
                  <a:lstStyle/>
                  <a:p>
                    <a:fld id="{E8818475-B85B-41DD-9D58-7360233CA1EE}" type="SERIESNAME">
                      <a:rPr lang="en-US"/>
                      <a:pPr/>
                      <a:t>[SERIES NAME]</a:t>
                    </a:fld>
                    <a:r>
                      <a:rPr lang="en-US" baseline="0"/>
                      <a:t>, </a:t>
                    </a:r>
                    <a:fld id="{DA73FC07-7644-4D34-9AA7-00E9E074C6D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AD9-48F3-926D-1EA1506CCB1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4 data'!$A$6:$A$26</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'Fig 4 data'!$E$6:$E$26</c:f>
              <c:numCache>
                <c:formatCode>General</c:formatCode>
                <c:ptCount val="21"/>
                <c:pt idx="0">
                  <c:v>3.1</c:v>
                </c:pt>
                <c:pt idx="1">
                  <c:v>4.5999999999999996</c:v>
                </c:pt>
                <c:pt idx="2">
                  <c:v>4.3</c:v>
                </c:pt>
                <c:pt idx="3">
                  <c:v>4.3</c:v>
                </c:pt>
                <c:pt idx="4">
                  <c:v>5.3</c:v>
                </c:pt>
                <c:pt idx="5">
                  <c:v>5.6</c:v>
                </c:pt>
                <c:pt idx="6">
                  <c:v>5.6</c:v>
                </c:pt>
                <c:pt idx="7">
                  <c:v>5.2</c:v>
                </c:pt>
                <c:pt idx="8">
                  <c:v>7.8</c:v>
                </c:pt>
                <c:pt idx="9">
                  <c:v>7.3</c:v>
                </c:pt>
                <c:pt idx="10">
                  <c:v>9.4</c:v>
                </c:pt>
                <c:pt idx="11">
                  <c:v>7.7</c:v>
                </c:pt>
                <c:pt idx="12">
                  <c:v>7.4</c:v>
                </c:pt>
                <c:pt idx="13">
                  <c:v>6.8</c:v>
                </c:pt>
                <c:pt idx="14">
                  <c:v>9.5</c:v>
                </c:pt>
                <c:pt idx="15">
                  <c:v>11.5</c:v>
                </c:pt>
                <c:pt idx="16">
                  <c:v>13</c:v>
                </c:pt>
                <c:pt idx="17">
                  <c:v>16.100000000000001</c:v>
                </c:pt>
                <c:pt idx="18">
                  <c:v>14.2</c:v>
                </c:pt>
                <c:pt idx="19">
                  <c:v>16.8</c:v>
                </c:pt>
                <c:pt idx="20">
                  <c:v>18.3</c:v>
                </c:pt>
              </c:numCache>
            </c:numRef>
          </c:val>
          <c:smooth val="0"/>
          <c:extLst>
            <c:ext xmlns:c16="http://schemas.microsoft.com/office/drawing/2014/chart" uri="{C3380CC4-5D6E-409C-BE32-E72D297353CC}">
              <c16:uniqueId val="{00000000-EAD9-48F3-926D-1EA1506CCB13}"/>
            </c:ext>
          </c:extLst>
        </c:ser>
        <c:ser>
          <c:idx val="4"/>
          <c:order val="4"/>
          <c:tx>
            <c:strRef>
              <c:f>'Fig 4 data'!$F$5</c:f>
              <c:strCache>
                <c:ptCount val="1"/>
                <c:pt idx="0">
                  <c:v>Quintile 4</c:v>
                </c:pt>
              </c:strCache>
            </c:strRef>
          </c:tx>
          <c:spPr>
            <a:ln w="28575" cap="rnd">
              <a:solidFill>
                <a:srgbClr val="6C297F"/>
              </a:solidFill>
              <a:round/>
            </a:ln>
            <a:effectLst/>
          </c:spPr>
          <c:marker>
            <c:symbol val="none"/>
          </c:marker>
          <c:dLbls>
            <c:dLbl>
              <c:idx val="20"/>
              <c:layout>
                <c:manualLayout>
                  <c:x val="-1.0018099206310814E-16"/>
                  <c:y val="-1.2552301255230125E-2"/>
                </c:manualLayout>
              </c:layout>
              <c:tx>
                <c:rich>
                  <a:bodyPr/>
                  <a:lstStyle/>
                  <a:p>
                    <a:fld id="{80348D1F-2EDD-418F-9005-42FDEFEA38BF}" type="SERIESNAME">
                      <a:rPr lang="en-US"/>
                      <a:pPr/>
                      <a:t>[SERIES NAME]</a:t>
                    </a:fld>
                    <a:r>
                      <a:rPr lang="en-US" baseline="0"/>
                      <a:t>, </a:t>
                    </a:r>
                    <a:fld id="{4F7B91D3-568C-4118-A9B3-35E03FB5B7D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AD9-48F3-926D-1EA1506CCB1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 4 data'!$A$6:$A$26</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'Fig 4 data'!$F$6:$F$26</c:f>
              <c:numCache>
                <c:formatCode>General</c:formatCode>
                <c:ptCount val="21"/>
                <c:pt idx="0">
                  <c:v>2.1</c:v>
                </c:pt>
                <c:pt idx="1">
                  <c:v>2.7</c:v>
                </c:pt>
                <c:pt idx="2">
                  <c:v>2.2000000000000002</c:v>
                </c:pt>
                <c:pt idx="3">
                  <c:v>2.8</c:v>
                </c:pt>
                <c:pt idx="4">
                  <c:v>3</c:v>
                </c:pt>
                <c:pt idx="5">
                  <c:v>2.7</c:v>
                </c:pt>
                <c:pt idx="6">
                  <c:v>3.1</c:v>
                </c:pt>
                <c:pt idx="7">
                  <c:v>4.5</c:v>
                </c:pt>
                <c:pt idx="8">
                  <c:v>4.8</c:v>
                </c:pt>
                <c:pt idx="9">
                  <c:v>3.7</c:v>
                </c:pt>
                <c:pt idx="10">
                  <c:v>3.9</c:v>
                </c:pt>
                <c:pt idx="11">
                  <c:v>3.9</c:v>
                </c:pt>
                <c:pt idx="12">
                  <c:v>4.3</c:v>
                </c:pt>
                <c:pt idx="13">
                  <c:v>5.2</c:v>
                </c:pt>
                <c:pt idx="14">
                  <c:v>4.8</c:v>
                </c:pt>
                <c:pt idx="15">
                  <c:v>6.6</c:v>
                </c:pt>
                <c:pt idx="16">
                  <c:v>5.7</c:v>
                </c:pt>
                <c:pt idx="17">
                  <c:v>6.9</c:v>
                </c:pt>
                <c:pt idx="18">
                  <c:v>8.1999999999999993</c:v>
                </c:pt>
                <c:pt idx="19">
                  <c:v>9.3000000000000007</c:v>
                </c:pt>
                <c:pt idx="20">
                  <c:v>7.4</c:v>
                </c:pt>
              </c:numCache>
            </c:numRef>
          </c:val>
          <c:smooth val="0"/>
          <c:extLst>
            <c:ext xmlns:c16="http://schemas.microsoft.com/office/drawing/2014/chart" uri="{C3380CC4-5D6E-409C-BE32-E72D297353CC}">
              <c16:uniqueId val="{00000001-EAD9-48F3-926D-1EA1506CCB13}"/>
            </c:ext>
          </c:extLst>
        </c:ser>
        <c:ser>
          <c:idx val="5"/>
          <c:order val="5"/>
          <c:tx>
            <c:strRef>
              <c:f>'Fig 4 data'!$G$4</c:f>
              <c:strCache>
                <c:ptCount val="1"/>
                <c:pt idx="0">
                  <c:v>Quintile 5 (least dep)</c:v>
                </c:pt>
              </c:strCache>
            </c:strRef>
          </c:tx>
          <c:spPr>
            <a:ln w="28575" cap="rnd">
              <a:solidFill>
                <a:srgbClr val="6C297F"/>
              </a:solidFill>
              <a:round/>
            </a:ln>
            <a:effectLst/>
          </c:spPr>
          <c:marker>
            <c:symbol val="none"/>
          </c:marker>
          <c:dLbls>
            <c:dLbl>
              <c:idx val="20"/>
              <c:layout>
                <c:manualLayout>
                  <c:x val="-1.0018099206310814E-16"/>
                  <c:y val="1.8828451882845036E-2"/>
                </c:manualLayout>
              </c:layout>
              <c:tx>
                <c:rich>
                  <a:bodyPr/>
                  <a:lstStyle/>
                  <a:p>
                    <a:fld id="{792F43DF-E5DA-4123-9E25-247AC85661F4}" type="SERIESNAME">
                      <a:rPr lang="en-US"/>
                      <a:pPr/>
                      <a:t>[SERIES NAME]</a:t>
                    </a:fld>
                    <a:endParaRPr lang="en-US" baseline="0"/>
                  </a:p>
                  <a:p>
                    <a:fld id="{EF85FE20-D3FE-4D58-9E58-1B50CD4C136C}" type="VALUE">
                      <a:rPr lang="en-US" b="1"/>
                      <a:pPr/>
                      <a:t>[VALUE]</a:t>
                    </a:fld>
                    <a:endParaRPr lang="en-GB"/>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6-EAD9-48F3-926D-1EA1506CCB1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 4 data'!$A$6:$A$26</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'Fig 4 data'!$G$6:$G$26</c:f>
              <c:numCache>
                <c:formatCode>General</c:formatCode>
                <c:ptCount val="21"/>
                <c:pt idx="0">
                  <c:v>1.6</c:v>
                </c:pt>
                <c:pt idx="1">
                  <c:v>1.5</c:v>
                </c:pt>
                <c:pt idx="2">
                  <c:v>1.7</c:v>
                </c:pt>
                <c:pt idx="3">
                  <c:v>1.2</c:v>
                </c:pt>
                <c:pt idx="4">
                  <c:v>1.8</c:v>
                </c:pt>
                <c:pt idx="5">
                  <c:v>2</c:v>
                </c:pt>
                <c:pt idx="6">
                  <c:v>1.6</c:v>
                </c:pt>
                <c:pt idx="7">
                  <c:v>2.6</c:v>
                </c:pt>
                <c:pt idx="8">
                  <c:v>2.2000000000000002</c:v>
                </c:pt>
                <c:pt idx="9">
                  <c:v>1.9</c:v>
                </c:pt>
                <c:pt idx="10">
                  <c:v>3</c:v>
                </c:pt>
                <c:pt idx="11">
                  <c:v>2.2000000000000002</c:v>
                </c:pt>
                <c:pt idx="12">
                  <c:v>1.9</c:v>
                </c:pt>
                <c:pt idx="13">
                  <c:v>2.6</c:v>
                </c:pt>
                <c:pt idx="14">
                  <c:v>3.1</c:v>
                </c:pt>
                <c:pt idx="15">
                  <c:v>2.5</c:v>
                </c:pt>
                <c:pt idx="16">
                  <c:v>3.2</c:v>
                </c:pt>
                <c:pt idx="17">
                  <c:v>3.6</c:v>
                </c:pt>
                <c:pt idx="18">
                  <c:v>3.5</c:v>
                </c:pt>
                <c:pt idx="19">
                  <c:v>3.7</c:v>
                </c:pt>
                <c:pt idx="20">
                  <c:v>4.2</c:v>
                </c:pt>
              </c:numCache>
            </c:numRef>
          </c:val>
          <c:smooth val="0"/>
          <c:extLst>
            <c:ext xmlns:c16="http://schemas.microsoft.com/office/drawing/2014/chart" uri="{C3380CC4-5D6E-409C-BE32-E72D297353CC}">
              <c16:uniqueId val="{00000002-EAD9-48F3-926D-1EA1506CCB13}"/>
            </c:ext>
          </c:extLst>
        </c:ser>
        <c:dLbls>
          <c:showLegendKey val="0"/>
          <c:showVal val="0"/>
          <c:showCatName val="0"/>
          <c:showSerName val="0"/>
          <c:showPercent val="0"/>
          <c:showBubbleSize val="0"/>
        </c:dLbls>
        <c:smooth val="0"/>
        <c:axId val="744278448"/>
        <c:axId val="744275824"/>
      </c:lineChart>
      <c:catAx>
        <c:axId val="7442784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b="1"/>
                  <a:t>Year</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44275824"/>
        <c:crosses val="autoZero"/>
        <c:auto val="1"/>
        <c:lblAlgn val="ctr"/>
        <c:lblOffset val="100"/>
        <c:tickLblSkip val="2"/>
        <c:noMultiLvlLbl val="0"/>
      </c:catAx>
      <c:valAx>
        <c:axId val="74427582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b="1"/>
                  <a:t>Age-standardised</a:t>
                </a:r>
                <a:r>
                  <a:rPr lang="en-GB" b="1" baseline="0"/>
                  <a:t> death rates</a:t>
                </a:r>
                <a:endParaRPr lang="en-GB" b="1"/>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442784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5a: Drug misuse deaths for selected NHS</a:t>
            </a:r>
            <a:r>
              <a:rPr lang="en-GB" sz="1200" baseline="0"/>
              <a:t> Board areas, age standardised death rates per 100,000 population, 2017-2021</a:t>
            </a:r>
            <a:endParaRPr lang="en-GB" sz="1200"/>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949494"/>
            </a:solidFill>
            <a:ln>
              <a:solidFill>
                <a:schemeClr val="tx1"/>
              </a:solidFill>
            </a:ln>
            <a:effectLst/>
          </c:spPr>
          <c:invertIfNegative val="0"/>
          <c:dPt>
            <c:idx val="3"/>
            <c:invertIfNegative val="0"/>
            <c:bubble3D val="0"/>
            <c:spPr>
              <a:solidFill>
                <a:srgbClr val="949494"/>
              </a:solidFill>
              <a:ln>
                <a:solidFill>
                  <a:schemeClr val="tx1"/>
                </a:solidFill>
              </a:ln>
              <a:effectLst/>
            </c:spPr>
            <c:extLst>
              <c:ext xmlns:c16="http://schemas.microsoft.com/office/drawing/2014/chart" uri="{C3380CC4-5D6E-409C-BE32-E72D297353CC}">
                <c16:uniqueId val="{00000000-6F94-436F-99B6-661D0A2B071B}"/>
              </c:ext>
            </c:extLst>
          </c:dPt>
          <c:dPt>
            <c:idx val="4"/>
            <c:invertIfNegative val="0"/>
            <c:bubble3D val="0"/>
            <c:spPr>
              <a:solidFill>
                <a:srgbClr val="6C297F"/>
              </a:solidFill>
              <a:ln>
                <a:solidFill>
                  <a:schemeClr val="tx1"/>
                </a:solidFill>
              </a:ln>
              <a:effectLst/>
            </c:spPr>
            <c:extLst>
              <c:ext xmlns:c16="http://schemas.microsoft.com/office/drawing/2014/chart" uri="{C3380CC4-5D6E-409C-BE32-E72D297353CC}">
                <c16:uniqueId val="{00000002-B86B-4215-BCF2-604FDF20F07B}"/>
              </c:ext>
            </c:extLst>
          </c:dPt>
          <c:errBars>
            <c:errBarType val="both"/>
            <c:errValType val="cust"/>
            <c:noEndCap val="0"/>
            <c:plus>
              <c:numRef>
                <c:f>'Fig 5a data'!$G$8:$G$23</c:f>
                <c:numCache>
                  <c:formatCode>General</c:formatCode>
                  <c:ptCount val="16"/>
                  <c:pt idx="0">
                    <c:v>1.5999999999999943</c:v>
                  </c:pt>
                  <c:pt idx="1">
                    <c:v>2.6999999999999993</c:v>
                  </c:pt>
                  <c:pt idx="2">
                    <c:v>2.3999999999999986</c:v>
                  </c:pt>
                  <c:pt idx="3">
                    <c:v>1.6999999999999993</c:v>
                  </c:pt>
                  <c:pt idx="4">
                    <c:v>0.60000000000000142</c:v>
                  </c:pt>
                  <c:pt idx="5">
                    <c:v>2.5</c:v>
                  </c:pt>
                  <c:pt idx="6">
                    <c:v>3.8000000000000007</c:v>
                  </c:pt>
                  <c:pt idx="7">
                    <c:v>2.1000000000000014</c:v>
                  </c:pt>
                  <c:pt idx="8">
                    <c:v>3.8000000000000007</c:v>
                  </c:pt>
                  <c:pt idx="9">
                    <c:v>1.2999999999999972</c:v>
                  </c:pt>
                  <c:pt idx="10">
                    <c:v>1.5</c:v>
                  </c:pt>
                  <c:pt idx="11">
                    <c:v>2</c:v>
                  </c:pt>
                  <c:pt idx="12">
                    <c:v>5.9</c:v>
                  </c:pt>
                  <c:pt idx="13">
                    <c:v>6.1</c:v>
                  </c:pt>
                </c:numCache>
              </c:numRef>
            </c:plus>
            <c:minus>
              <c:numRef>
                <c:f>'Fig 5a data'!$F$8:$F$23</c:f>
                <c:numCache>
                  <c:formatCode>General</c:formatCode>
                  <c:ptCount val="16"/>
                  <c:pt idx="0">
                    <c:v>1.5</c:v>
                  </c:pt>
                  <c:pt idx="1">
                    <c:v>2.6000000000000014</c:v>
                  </c:pt>
                  <c:pt idx="2">
                    <c:v>2.3000000000000007</c:v>
                  </c:pt>
                  <c:pt idx="3">
                    <c:v>1.6999999999999993</c:v>
                  </c:pt>
                  <c:pt idx="4">
                    <c:v>0.59999999999999787</c:v>
                  </c:pt>
                  <c:pt idx="5">
                    <c:v>2.4000000000000021</c:v>
                  </c:pt>
                  <c:pt idx="6">
                    <c:v>3.8000000000000007</c:v>
                  </c:pt>
                  <c:pt idx="7">
                    <c:v>2.1000000000000014</c:v>
                  </c:pt>
                  <c:pt idx="8">
                    <c:v>3.9000000000000004</c:v>
                  </c:pt>
                  <c:pt idx="9">
                    <c:v>1.2000000000000011</c:v>
                  </c:pt>
                  <c:pt idx="10">
                    <c:v>1.5000000000000018</c:v>
                  </c:pt>
                  <c:pt idx="11">
                    <c:v>2</c:v>
                  </c:pt>
                  <c:pt idx="12">
                    <c:v>5.9</c:v>
                  </c:pt>
                  <c:pt idx="13">
                    <c:v>6.2</c:v>
                  </c:pt>
                </c:numCache>
              </c:numRef>
            </c:minus>
            <c:spPr>
              <a:noFill/>
              <a:ln w="19050" cap="flat" cmpd="sng" algn="ctr">
                <a:solidFill>
                  <a:schemeClr val="tx1"/>
                </a:solidFill>
                <a:round/>
              </a:ln>
              <a:effectLst/>
            </c:spPr>
          </c:errBars>
          <c:cat>
            <c:strRef>
              <c:f>'Fig 5a data'!$A$8:$A$21</c:f>
              <c:strCache>
                <c:ptCount val="14"/>
                <c:pt idx="0">
                  <c:v>Greater Glasgow &amp; Clyde</c:v>
                </c:pt>
                <c:pt idx="1">
                  <c:v>Ayrshire &amp; Arran</c:v>
                </c:pt>
                <c:pt idx="2">
                  <c:v>Tayside</c:v>
                </c:pt>
                <c:pt idx="3">
                  <c:v>Lanarkshire</c:v>
                </c:pt>
                <c:pt idx="4">
                  <c:v>Scotland</c:v>
                </c:pt>
                <c:pt idx="5">
                  <c:v>Forth Valley</c:v>
                </c:pt>
                <c:pt idx="6">
                  <c:v>Dumfries &amp; Galloway</c:v>
                </c:pt>
                <c:pt idx="7">
                  <c:v>Fife</c:v>
                </c:pt>
                <c:pt idx="8">
                  <c:v>Borders</c:v>
                </c:pt>
                <c:pt idx="9">
                  <c:v>Lothian</c:v>
                </c:pt>
                <c:pt idx="10">
                  <c:v>Grampian</c:v>
                </c:pt>
                <c:pt idx="11">
                  <c:v>Highland</c:v>
                </c:pt>
                <c:pt idx="12">
                  <c:v>Shetland</c:v>
                </c:pt>
                <c:pt idx="13">
                  <c:v>Western Isles</c:v>
                </c:pt>
              </c:strCache>
            </c:strRef>
          </c:cat>
          <c:val>
            <c:numRef>
              <c:f>'Fig 5a data'!$B$8:$B$21</c:f>
              <c:numCache>
                <c:formatCode>0.0</c:formatCode>
                <c:ptCount val="14"/>
                <c:pt idx="0">
                  <c:v>33.700000000000003</c:v>
                </c:pt>
                <c:pt idx="1">
                  <c:v>28.1</c:v>
                </c:pt>
                <c:pt idx="2">
                  <c:v>27</c:v>
                </c:pt>
                <c:pt idx="3">
                  <c:v>23.7</c:v>
                </c:pt>
                <c:pt idx="4">
                  <c:v>22.9</c:v>
                </c:pt>
                <c:pt idx="5">
                  <c:v>22.3</c:v>
                </c:pt>
                <c:pt idx="6">
                  <c:v>22.2</c:v>
                </c:pt>
                <c:pt idx="7">
                  <c:v>20</c:v>
                </c:pt>
                <c:pt idx="8">
                  <c:v>18</c:v>
                </c:pt>
                <c:pt idx="9">
                  <c:v>17.100000000000001</c:v>
                </c:pt>
                <c:pt idx="10">
                  <c:v>16.100000000000001</c:v>
                </c:pt>
                <c:pt idx="11">
                  <c:v>14.5</c:v>
                </c:pt>
                <c:pt idx="12">
                  <c:v>10.4</c:v>
                </c:pt>
                <c:pt idx="13">
                  <c:v>10.4</c:v>
                </c:pt>
              </c:numCache>
            </c:numRef>
          </c:val>
          <c:extLst>
            <c:ext xmlns:c16="http://schemas.microsoft.com/office/drawing/2014/chart" uri="{C3380CC4-5D6E-409C-BE32-E72D297353CC}">
              <c16:uniqueId val="{00000000-C1C4-4A7A-AC79-E98AC18986EF}"/>
            </c:ext>
          </c:extLst>
        </c:ser>
        <c:dLbls>
          <c:showLegendKey val="0"/>
          <c:showVal val="0"/>
          <c:showCatName val="0"/>
          <c:showSerName val="0"/>
          <c:showPercent val="0"/>
          <c:showBubbleSize val="0"/>
        </c:dLbls>
        <c:gapWidth val="148"/>
        <c:overlap val="-27"/>
        <c:axId val="630562904"/>
        <c:axId val="630563560"/>
      </c:barChart>
      <c:catAx>
        <c:axId val="630562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NHS</a:t>
                </a:r>
                <a:r>
                  <a:rPr lang="en-GB" baseline="0"/>
                  <a:t> Board Area</a:t>
                </a:r>
                <a:endParaRPr lang="en-GB"/>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0563560"/>
        <c:crosses val="autoZero"/>
        <c:auto val="1"/>
        <c:lblAlgn val="ctr"/>
        <c:lblOffset val="100"/>
        <c:noMultiLvlLbl val="0"/>
      </c:catAx>
      <c:valAx>
        <c:axId val="63056356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200" b="0" i="0" u="none" strike="noStrike" baseline="0">
                    <a:effectLst/>
                  </a:rPr>
                  <a:t>age-standardised death rate (per 100,000 population)</a:t>
                </a:r>
                <a:endParaRPr lang="en-GB"/>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05629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0">
                <a:effectLst/>
              </a:rPr>
              <a:t>Figure 5b: Drug misuse deaths for selected NHS Board areas, age standardised death rates per 100,000 population, change between 2000-2004 and 2017-2021</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3.7885211213131625E-2"/>
          <c:y val="9.8553316104368793E-2"/>
          <c:w val="0.93803211773807504"/>
          <c:h val="0.78669382264513321"/>
        </c:manualLayout>
      </c:layout>
      <c:scatterChart>
        <c:scatterStyle val="lineMarker"/>
        <c:varyColors val="0"/>
        <c:ser>
          <c:idx val="2"/>
          <c:order val="0"/>
          <c:tx>
            <c:strRef>
              <c:f>'Fig 5b data'!$A$6</c:f>
              <c:strCache>
                <c:ptCount val="1"/>
                <c:pt idx="0">
                  <c:v>Grampian</c:v>
                </c:pt>
              </c:strCache>
            </c:strRef>
          </c:tx>
          <c:spPr>
            <a:ln w="19050" cap="rnd">
              <a:solidFill>
                <a:srgbClr val="949494"/>
              </a:solidFill>
              <a:round/>
              <a:tailEnd type="triangle"/>
            </a:ln>
            <a:effectLst/>
          </c:spPr>
          <c:marker>
            <c:symbol val="circle"/>
            <c:size val="12"/>
            <c:spPr>
              <a:solidFill>
                <a:schemeClr val="accent3"/>
              </a:solidFill>
              <a:ln w="9525">
                <a:solidFill>
                  <a:srgbClr val="93A7CC"/>
                </a:solidFill>
              </a:ln>
              <a:effectLst/>
            </c:spPr>
          </c:marker>
          <c:dPt>
            <c:idx val="0"/>
            <c:marker>
              <c:symbol val="circle"/>
              <c:size val="12"/>
              <c:spPr>
                <a:solidFill>
                  <a:srgbClr val="949494"/>
                </a:solidFill>
                <a:ln w="9525">
                  <a:solidFill>
                    <a:srgbClr val="949494"/>
                  </a:solidFill>
                </a:ln>
                <a:effectLst/>
              </c:spPr>
            </c:marker>
            <c:bubble3D val="0"/>
            <c:extLst>
              <c:ext xmlns:c16="http://schemas.microsoft.com/office/drawing/2014/chart" uri="{C3380CC4-5D6E-409C-BE32-E72D297353CC}">
                <c16:uniqueId val="{00000006-94AA-4691-91C2-805413C5CB9A}"/>
              </c:ext>
            </c:extLst>
          </c:dPt>
          <c:dPt>
            <c:idx val="1"/>
            <c:marker>
              <c:symbol val="none"/>
            </c:marker>
            <c:bubble3D val="0"/>
            <c:extLst>
              <c:ext xmlns:c16="http://schemas.microsoft.com/office/drawing/2014/chart" uri="{C3380CC4-5D6E-409C-BE32-E72D297353CC}">
                <c16:uniqueId val="{00000007-94AA-4691-91C2-805413C5CB9A}"/>
              </c:ext>
            </c:extLst>
          </c:dPt>
          <c:dLbls>
            <c:dLbl>
              <c:idx val="0"/>
              <c:layout>
                <c:manualLayout>
                  <c:x val="0.20526569424723554"/>
                  <c:y val="0"/>
                </c:manualLayout>
              </c:layout>
              <c:tx>
                <c:rich>
                  <a:bodyPr/>
                  <a:lstStyle/>
                  <a:p>
                    <a:fld id="{24C2AB23-281A-4541-A1D6-35E4FB08759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94AA-4691-91C2-805413C5CB9A}"/>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4AA-4691-91C2-805413C5CB9A}"/>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5b data'!$D$6:$E$6</c:f>
              <c:numCache>
                <c:formatCode>0.0</c:formatCode>
                <c:ptCount val="2"/>
                <c:pt idx="0">
                  <c:v>6.9</c:v>
                </c:pt>
                <c:pt idx="1">
                  <c:v>16.100000000000001</c:v>
                </c:pt>
              </c:numCache>
            </c:numRef>
          </c:xVal>
          <c:yVal>
            <c:numRef>
              <c:f>'Fig 5b data'!$B$6:$C$6</c:f>
              <c:numCache>
                <c:formatCode>General</c:formatCode>
                <c:ptCount val="2"/>
                <c:pt idx="0">
                  <c:v>1</c:v>
                </c:pt>
                <c:pt idx="1">
                  <c:v>1</c:v>
                </c:pt>
              </c:numCache>
            </c:numRef>
          </c:yVal>
          <c:smooth val="0"/>
          <c:extLst>
            <c:ext xmlns:c15="http://schemas.microsoft.com/office/drawing/2012/chart" uri="{02D57815-91ED-43cb-92C2-25804820EDAC}">
              <c15:datalabelsRange>
                <c15:f>'Fig 5b data'!$A$6</c15:f>
                <c15:dlblRangeCache>
                  <c:ptCount val="1"/>
                  <c:pt idx="0">
                    <c:v>Grampian</c:v>
                  </c:pt>
                </c15:dlblRangeCache>
              </c15:datalabelsRange>
            </c:ext>
            <c:ext xmlns:c16="http://schemas.microsoft.com/office/drawing/2014/chart" uri="{C3380CC4-5D6E-409C-BE32-E72D297353CC}">
              <c16:uniqueId val="{00000008-94AA-4691-91C2-805413C5CB9A}"/>
            </c:ext>
          </c:extLst>
        </c:ser>
        <c:ser>
          <c:idx val="4"/>
          <c:order val="1"/>
          <c:tx>
            <c:strRef>
              <c:f>'Fig 5b data'!$A$7</c:f>
              <c:strCache>
                <c:ptCount val="1"/>
                <c:pt idx="0">
                  <c:v>Highland</c:v>
                </c:pt>
              </c:strCache>
            </c:strRef>
          </c:tx>
          <c:spPr>
            <a:ln w="19050" cap="rnd">
              <a:solidFill>
                <a:srgbClr val="949494"/>
              </a:solidFill>
              <a:round/>
              <a:tailEnd type="triangle"/>
            </a:ln>
            <a:effectLst/>
          </c:spPr>
          <c:marker>
            <c:symbol val="circle"/>
            <c:size val="12"/>
            <c:spPr>
              <a:solidFill>
                <a:schemeClr val="accent5"/>
              </a:solidFill>
              <a:ln w="9525">
                <a:solidFill>
                  <a:srgbClr val="93A7CC"/>
                </a:solidFill>
              </a:ln>
              <a:effectLst/>
            </c:spPr>
          </c:marker>
          <c:dPt>
            <c:idx val="0"/>
            <c:marker>
              <c:symbol val="circle"/>
              <c:size val="12"/>
              <c:spPr>
                <a:solidFill>
                  <a:srgbClr val="949494"/>
                </a:solidFill>
                <a:ln w="9525">
                  <a:solidFill>
                    <a:srgbClr val="949494"/>
                  </a:solidFill>
                </a:ln>
                <a:effectLst/>
              </c:spPr>
            </c:marker>
            <c:bubble3D val="0"/>
            <c:extLst>
              <c:ext xmlns:c16="http://schemas.microsoft.com/office/drawing/2014/chart" uri="{C3380CC4-5D6E-409C-BE32-E72D297353CC}">
                <c16:uniqueId val="{0000000C-94AA-4691-91C2-805413C5CB9A}"/>
              </c:ext>
            </c:extLst>
          </c:dPt>
          <c:dPt>
            <c:idx val="1"/>
            <c:marker>
              <c:symbol val="none"/>
            </c:marker>
            <c:bubble3D val="0"/>
            <c:extLst>
              <c:ext xmlns:c16="http://schemas.microsoft.com/office/drawing/2014/chart" uri="{C3380CC4-5D6E-409C-BE32-E72D297353CC}">
                <c16:uniqueId val="{0000000D-94AA-4691-91C2-805413C5CB9A}"/>
              </c:ext>
            </c:extLst>
          </c:dPt>
          <c:dLbls>
            <c:dLbl>
              <c:idx val="0"/>
              <c:layout>
                <c:manualLayout>
                  <c:x val="0.28180456951077837"/>
                  <c:y val="1.6472836291418769E-6"/>
                </c:manualLayout>
              </c:layout>
              <c:tx>
                <c:rich>
                  <a:bodyPr/>
                  <a:lstStyle/>
                  <a:p>
                    <a:fld id="{C8C971D4-E55B-40F5-AC8C-CEDBF86F654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94AA-4691-91C2-805413C5CB9A}"/>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4AA-4691-91C2-805413C5CB9A}"/>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5b data'!$D$7:$E$7</c:f>
              <c:numCache>
                <c:formatCode>0.0</c:formatCode>
                <c:ptCount val="2"/>
                <c:pt idx="0">
                  <c:v>2</c:v>
                </c:pt>
                <c:pt idx="1">
                  <c:v>14.5</c:v>
                </c:pt>
              </c:numCache>
            </c:numRef>
          </c:xVal>
          <c:yVal>
            <c:numRef>
              <c:f>'Fig 5b data'!$B$7:$C$7</c:f>
              <c:numCache>
                <c:formatCode>General</c:formatCode>
                <c:ptCount val="2"/>
                <c:pt idx="0">
                  <c:v>2</c:v>
                </c:pt>
                <c:pt idx="1">
                  <c:v>2</c:v>
                </c:pt>
              </c:numCache>
            </c:numRef>
          </c:yVal>
          <c:smooth val="0"/>
          <c:extLst>
            <c:ext xmlns:c15="http://schemas.microsoft.com/office/drawing/2012/chart" uri="{02D57815-91ED-43cb-92C2-25804820EDAC}">
              <c15:datalabelsRange>
                <c15:f>'Fig 5b data'!$A$7</c15:f>
                <c15:dlblRangeCache>
                  <c:ptCount val="1"/>
                  <c:pt idx="0">
                    <c:v>Highland</c:v>
                  </c:pt>
                </c15:dlblRangeCache>
              </c15:datalabelsRange>
            </c:ext>
            <c:ext xmlns:c16="http://schemas.microsoft.com/office/drawing/2014/chart" uri="{C3380CC4-5D6E-409C-BE32-E72D297353CC}">
              <c16:uniqueId val="{0000000E-94AA-4691-91C2-805413C5CB9A}"/>
            </c:ext>
          </c:extLst>
        </c:ser>
        <c:ser>
          <c:idx val="5"/>
          <c:order val="2"/>
          <c:tx>
            <c:strRef>
              <c:f>'Fig 5b data'!$A$8</c:f>
              <c:strCache>
                <c:ptCount val="1"/>
                <c:pt idx="0">
                  <c:v>Lothian</c:v>
                </c:pt>
              </c:strCache>
            </c:strRef>
          </c:tx>
          <c:spPr>
            <a:ln w="19050" cap="rnd">
              <a:solidFill>
                <a:srgbClr val="949494"/>
              </a:solidFill>
              <a:round/>
              <a:tailEnd type="triangle"/>
            </a:ln>
            <a:effectLst/>
          </c:spPr>
          <c:marker>
            <c:symbol val="circle"/>
            <c:size val="12"/>
            <c:spPr>
              <a:solidFill>
                <a:schemeClr val="accent6"/>
              </a:solidFill>
              <a:ln w="9525">
                <a:solidFill>
                  <a:srgbClr val="93A7CC"/>
                </a:solidFill>
              </a:ln>
              <a:effectLst/>
            </c:spPr>
          </c:marker>
          <c:dPt>
            <c:idx val="0"/>
            <c:marker>
              <c:symbol val="circle"/>
              <c:size val="12"/>
              <c:spPr>
                <a:solidFill>
                  <a:srgbClr val="949494"/>
                </a:solidFill>
                <a:ln w="9525">
                  <a:solidFill>
                    <a:srgbClr val="949494"/>
                  </a:solidFill>
                </a:ln>
                <a:effectLst/>
              </c:spPr>
            </c:marker>
            <c:bubble3D val="0"/>
            <c:extLst>
              <c:ext xmlns:c16="http://schemas.microsoft.com/office/drawing/2014/chart" uri="{C3380CC4-5D6E-409C-BE32-E72D297353CC}">
                <c16:uniqueId val="{0000000F-94AA-4691-91C2-805413C5CB9A}"/>
              </c:ext>
            </c:extLst>
          </c:dPt>
          <c:dPt>
            <c:idx val="1"/>
            <c:marker>
              <c:symbol val="none"/>
            </c:marker>
            <c:bubble3D val="0"/>
            <c:extLst>
              <c:ext xmlns:c16="http://schemas.microsoft.com/office/drawing/2014/chart" uri="{C3380CC4-5D6E-409C-BE32-E72D297353CC}">
                <c16:uniqueId val="{00000010-94AA-4691-91C2-805413C5CB9A}"/>
              </c:ext>
            </c:extLst>
          </c:dPt>
          <c:dLbls>
            <c:dLbl>
              <c:idx val="0"/>
              <c:layout>
                <c:manualLayout>
                  <c:x val="0.28181102362204724"/>
                  <c:y val="-3.7887523474558796E-6"/>
                </c:manualLayout>
              </c:layout>
              <c:tx>
                <c:rich>
                  <a:bodyPr/>
                  <a:lstStyle/>
                  <a:p>
                    <a:fld id="{BC9948C6-C944-4C04-9963-A451F7C91B6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94AA-4691-91C2-805413C5CB9A}"/>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4AA-4691-91C2-805413C5CB9A}"/>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5b data'!$D$8:$E$8</c:f>
              <c:numCache>
                <c:formatCode>0.0</c:formatCode>
                <c:ptCount val="2"/>
                <c:pt idx="0">
                  <c:v>4.5999999999999996</c:v>
                </c:pt>
                <c:pt idx="1">
                  <c:v>17.2</c:v>
                </c:pt>
              </c:numCache>
            </c:numRef>
          </c:xVal>
          <c:yVal>
            <c:numRef>
              <c:f>'Fig 5b data'!$B$8:$C$8</c:f>
              <c:numCache>
                <c:formatCode>General</c:formatCode>
                <c:ptCount val="2"/>
                <c:pt idx="0">
                  <c:v>3</c:v>
                </c:pt>
                <c:pt idx="1">
                  <c:v>3</c:v>
                </c:pt>
              </c:numCache>
            </c:numRef>
          </c:yVal>
          <c:smooth val="0"/>
          <c:extLst>
            <c:ext xmlns:c15="http://schemas.microsoft.com/office/drawing/2012/chart" uri="{02D57815-91ED-43cb-92C2-25804820EDAC}">
              <c15:datalabelsRange>
                <c15:f>'Fig 5b data'!$A$8</c15:f>
                <c15:dlblRangeCache>
                  <c:ptCount val="1"/>
                  <c:pt idx="0">
                    <c:v>Lothian</c:v>
                  </c:pt>
                </c15:dlblRangeCache>
              </c15:datalabelsRange>
            </c:ext>
            <c:ext xmlns:c16="http://schemas.microsoft.com/office/drawing/2014/chart" uri="{C3380CC4-5D6E-409C-BE32-E72D297353CC}">
              <c16:uniqueId val="{00000011-94AA-4691-91C2-805413C5CB9A}"/>
            </c:ext>
          </c:extLst>
        </c:ser>
        <c:ser>
          <c:idx val="6"/>
          <c:order val="3"/>
          <c:tx>
            <c:strRef>
              <c:f>'Fig 5b data'!$A$9</c:f>
              <c:strCache>
                <c:ptCount val="1"/>
                <c:pt idx="0">
                  <c:v>Dumfries &amp; Galloway</c:v>
                </c:pt>
              </c:strCache>
            </c:strRef>
          </c:tx>
          <c:spPr>
            <a:ln w="19050" cap="rnd">
              <a:solidFill>
                <a:srgbClr val="949494"/>
              </a:solidFill>
              <a:round/>
              <a:tailEnd type="triangle"/>
            </a:ln>
            <a:effectLst/>
          </c:spPr>
          <c:marker>
            <c:symbol val="circle"/>
            <c:size val="12"/>
            <c:spPr>
              <a:solidFill>
                <a:schemeClr val="accent1">
                  <a:lumMod val="60000"/>
                </a:schemeClr>
              </a:solidFill>
              <a:ln w="9525">
                <a:solidFill>
                  <a:srgbClr val="93A7CC"/>
                </a:solidFill>
              </a:ln>
              <a:effectLst/>
            </c:spPr>
          </c:marker>
          <c:dPt>
            <c:idx val="0"/>
            <c:marker>
              <c:symbol val="circle"/>
              <c:size val="12"/>
              <c:spPr>
                <a:solidFill>
                  <a:srgbClr val="949494"/>
                </a:solidFill>
                <a:ln w="9525">
                  <a:solidFill>
                    <a:srgbClr val="949494"/>
                  </a:solidFill>
                </a:ln>
                <a:effectLst/>
              </c:spPr>
            </c:marker>
            <c:bubble3D val="0"/>
            <c:extLst>
              <c:ext xmlns:c16="http://schemas.microsoft.com/office/drawing/2014/chart" uri="{C3380CC4-5D6E-409C-BE32-E72D297353CC}">
                <c16:uniqueId val="{00000012-94AA-4691-91C2-805413C5CB9A}"/>
              </c:ext>
            </c:extLst>
          </c:dPt>
          <c:dPt>
            <c:idx val="1"/>
            <c:marker>
              <c:symbol val="none"/>
            </c:marker>
            <c:bubble3D val="0"/>
            <c:extLst>
              <c:ext xmlns:c16="http://schemas.microsoft.com/office/drawing/2014/chart" uri="{C3380CC4-5D6E-409C-BE32-E72D297353CC}">
                <c16:uniqueId val="{00000013-94AA-4691-91C2-805413C5CB9A}"/>
              </c:ext>
            </c:extLst>
          </c:dPt>
          <c:dLbls>
            <c:dLbl>
              <c:idx val="0"/>
              <c:layout>
                <c:manualLayout>
                  <c:x val="0.35766398821049006"/>
                  <c:y val="-1.0486607584093829E-3"/>
                </c:manualLayout>
              </c:layout>
              <c:tx>
                <c:rich>
                  <a:bodyPr/>
                  <a:lstStyle/>
                  <a:p>
                    <a:fld id="{D82155F9-CF52-4519-B1FF-8BE3CA94188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manualLayout>
                      <c:w val="0.16818655929831203"/>
                      <c:h val="4.147340947114006E-2"/>
                    </c:manualLayout>
                  </c15:layout>
                  <c15:dlblFieldTable/>
                  <c15:showDataLabelsRange val="1"/>
                </c:ext>
                <c:ext xmlns:c16="http://schemas.microsoft.com/office/drawing/2014/chart" uri="{C3380CC4-5D6E-409C-BE32-E72D297353CC}">
                  <c16:uniqueId val="{00000012-94AA-4691-91C2-805413C5CB9A}"/>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4AA-4691-91C2-805413C5CB9A}"/>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5b data'!$D$9:$E$9</c:f>
              <c:numCache>
                <c:formatCode>0.0</c:formatCode>
                <c:ptCount val="2"/>
                <c:pt idx="0">
                  <c:v>6.4</c:v>
                </c:pt>
                <c:pt idx="1">
                  <c:v>22.2</c:v>
                </c:pt>
              </c:numCache>
            </c:numRef>
          </c:xVal>
          <c:yVal>
            <c:numRef>
              <c:f>'Fig 5b data'!$B$9:$C$9</c:f>
              <c:numCache>
                <c:formatCode>General</c:formatCode>
                <c:ptCount val="2"/>
                <c:pt idx="0">
                  <c:v>4</c:v>
                </c:pt>
                <c:pt idx="1">
                  <c:v>4</c:v>
                </c:pt>
              </c:numCache>
            </c:numRef>
          </c:yVal>
          <c:smooth val="0"/>
          <c:extLst>
            <c:ext xmlns:c15="http://schemas.microsoft.com/office/drawing/2012/chart" uri="{02D57815-91ED-43cb-92C2-25804820EDAC}">
              <c15:datalabelsRange>
                <c15:f>'Fig 5b data'!$A$9</c15:f>
                <c15:dlblRangeCache>
                  <c:ptCount val="1"/>
                  <c:pt idx="0">
                    <c:v>Dumfries &amp; Galloway</c:v>
                  </c:pt>
                </c15:dlblRangeCache>
              </c15:datalabelsRange>
            </c:ext>
            <c:ext xmlns:c16="http://schemas.microsoft.com/office/drawing/2014/chart" uri="{C3380CC4-5D6E-409C-BE32-E72D297353CC}">
              <c16:uniqueId val="{00000014-94AA-4691-91C2-805413C5CB9A}"/>
            </c:ext>
          </c:extLst>
        </c:ser>
        <c:ser>
          <c:idx val="7"/>
          <c:order val="4"/>
          <c:tx>
            <c:strRef>
              <c:f>'Fig 5b data'!$A$10</c:f>
              <c:strCache>
                <c:ptCount val="1"/>
                <c:pt idx="0">
                  <c:v>Fife</c:v>
                </c:pt>
              </c:strCache>
            </c:strRef>
          </c:tx>
          <c:spPr>
            <a:ln w="19050" cap="rnd">
              <a:solidFill>
                <a:srgbClr val="949494"/>
              </a:solidFill>
              <a:round/>
              <a:tailEnd type="triangle"/>
            </a:ln>
            <a:effectLst/>
          </c:spPr>
          <c:marker>
            <c:symbol val="circle"/>
            <c:size val="12"/>
            <c:spPr>
              <a:solidFill>
                <a:srgbClr val="949494"/>
              </a:solidFill>
              <a:ln w="9525">
                <a:solidFill>
                  <a:srgbClr val="949494"/>
                </a:solidFill>
              </a:ln>
              <a:effectLst/>
            </c:spPr>
          </c:marker>
          <c:dPt>
            <c:idx val="0"/>
            <c:marker>
              <c:symbol val="circle"/>
              <c:size val="12"/>
              <c:spPr>
                <a:solidFill>
                  <a:srgbClr val="949494"/>
                </a:solidFill>
                <a:ln w="9525">
                  <a:solidFill>
                    <a:srgbClr val="949494"/>
                  </a:solidFill>
                </a:ln>
                <a:effectLst/>
              </c:spPr>
            </c:marker>
            <c:bubble3D val="0"/>
            <c:extLst>
              <c:ext xmlns:c16="http://schemas.microsoft.com/office/drawing/2014/chart" uri="{C3380CC4-5D6E-409C-BE32-E72D297353CC}">
                <c16:uniqueId val="{00000015-94AA-4691-91C2-805413C5CB9A}"/>
              </c:ext>
            </c:extLst>
          </c:dPt>
          <c:dPt>
            <c:idx val="1"/>
            <c:marker>
              <c:symbol val="none"/>
            </c:marker>
            <c:bubble3D val="0"/>
            <c:extLst>
              <c:ext xmlns:c16="http://schemas.microsoft.com/office/drawing/2014/chart" uri="{C3380CC4-5D6E-409C-BE32-E72D297353CC}">
                <c16:uniqueId val="{00000016-94AA-4691-91C2-805413C5CB9A}"/>
              </c:ext>
            </c:extLst>
          </c:dPt>
          <c:dLbls>
            <c:dLbl>
              <c:idx val="0"/>
              <c:layout>
                <c:manualLayout>
                  <c:x val="0.37476119788305151"/>
                  <c:y val="-7.6707621537861041E-17"/>
                </c:manualLayout>
              </c:layout>
              <c:tx>
                <c:rich>
                  <a:bodyPr/>
                  <a:lstStyle/>
                  <a:p>
                    <a:fld id="{B409E71D-AFBD-429D-896D-4CB4FA415B1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94AA-4691-91C2-805413C5CB9A}"/>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4AA-4691-91C2-805413C5CB9A}"/>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5b data'!$D$10:$E$10</c:f>
              <c:numCache>
                <c:formatCode>0.0</c:formatCode>
                <c:ptCount val="2"/>
                <c:pt idx="0">
                  <c:v>3.6</c:v>
                </c:pt>
                <c:pt idx="1">
                  <c:v>20</c:v>
                </c:pt>
              </c:numCache>
            </c:numRef>
          </c:xVal>
          <c:yVal>
            <c:numRef>
              <c:f>'Fig 5b data'!$B$10:$C$10</c:f>
              <c:numCache>
                <c:formatCode>General</c:formatCode>
                <c:ptCount val="2"/>
                <c:pt idx="0">
                  <c:v>5</c:v>
                </c:pt>
                <c:pt idx="1">
                  <c:v>5</c:v>
                </c:pt>
              </c:numCache>
            </c:numRef>
          </c:yVal>
          <c:smooth val="0"/>
          <c:extLst>
            <c:ext xmlns:c15="http://schemas.microsoft.com/office/drawing/2012/chart" uri="{02D57815-91ED-43cb-92C2-25804820EDAC}">
              <c15:datalabelsRange>
                <c15:f>'Fig 5b data'!$A$10</c15:f>
                <c15:dlblRangeCache>
                  <c:ptCount val="1"/>
                  <c:pt idx="0">
                    <c:v>Fife</c:v>
                  </c:pt>
                </c15:dlblRangeCache>
              </c15:datalabelsRange>
            </c:ext>
            <c:ext xmlns:c16="http://schemas.microsoft.com/office/drawing/2014/chart" uri="{C3380CC4-5D6E-409C-BE32-E72D297353CC}">
              <c16:uniqueId val="{00000017-94AA-4691-91C2-805413C5CB9A}"/>
            </c:ext>
          </c:extLst>
        </c:ser>
        <c:ser>
          <c:idx val="8"/>
          <c:order val="5"/>
          <c:tx>
            <c:strRef>
              <c:f>'Fig 5b data'!$A$11</c:f>
              <c:strCache>
                <c:ptCount val="1"/>
                <c:pt idx="0">
                  <c:v>Scotland</c:v>
                </c:pt>
              </c:strCache>
            </c:strRef>
          </c:tx>
          <c:spPr>
            <a:ln w="19050" cap="rnd">
              <a:solidFill>
                <a:srgbClr val="6C297F"/>
              </a:solidFill>
              <a:round/>
              <a:tailEnd type="triangle"/>
            </a:ln>
            <a:effectLst/>
          </c:spPr>
          <c:marker>
            <c:symbol val="circle"/>
            <c:size val="12"/>
            <c:spPr>
              <a:solidFill>
                <a:srgbClr val="6C297F"/>
              </a:solidFill>
              <a:ln w="9525">
                <a:solidFill>
                  <a:srgbClr val="6C297F"/>
                </a:solidFill>
              </a:ln>
              <a:effectLst/>
            </c:spPr>
          </c:marker>
          <c:dPt>
            <c:idx val="0"/>
            <c:marker>
              <c:symbol val="circle"/>
              <c:size val="12"/>
              <c:spPr>
                <a:solidFill>
                  <a:srgbClr val="6C297F"/>
                </a:solidFill>
                <a:ln w="9525">
                  <a:solidFill>
                    <a:srgbClr val="6C297F"/>
                  </a:solidFill>
                </a:ln>
                <a:effectLst/>
              </c:spPr>
            </c:marker>
            <c:bubble3D val="0"/>
            <c:extLst>
              <c:ext xmlns:c16="http://schemas.microsoft.com/office/drawing/2014/chart" uri="{C3380CC4-5D6E-409C-BE32-E72D297353CC}">
                <c16:uniqueId val="{00000018-94AA-4691-91C2-805413C5CB9A}"/>
              </c:ext>
            </c:extLst>
          </c:dPt>
          <c:dPt>
            <c:idx val="1"/>
            <c:marker>
              <c:symbol val="none"/>
            </c:marker>
            <c:bubble3D val="0"/>
            <c:extLst>
              <c:ext xmlns:c16="http://schemas.microsoft.com/office/drawing/2014/chart" uri="{C3380CC4-5D6E-409C-BE32-E72D297353CC}">
                <c16:uniqueId val="{00000019-94AA-4691-91C2-805413C5CB9A}"/>
              </c:ext>
            </c:extLst>
          </c:dPt>
          <c:dLbls>
            <c:dLbl>
              <c:idx val="0"/>
              <c:layout>
                <c:manualLayout>
                  <c:x val="0.38022126844800136"/>
                  <c:y val="2.0920502092050207E-3"/>
                </c:manualLayout>
              </c:layout>
              <c:tx>
                <c:rich>
                  <a:bodyPr/>
                  <a:lstStyle/>
                  <a:p>
                    <a:fld id="{144EA9F8-FE25-4B61-9680-048C21A797A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94AA-4691-91C2-805413C5CB9A}"/>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4AA-4691-91C2-805413C5CB9A}"/>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5b data'!$D$11:$E$11</c:f>
              <c:numCache>
                <c:formatCode>0.0</c:formatCode>
                <c:ptCount val="2"/>
                <c:pt idx="0">
                  <c:v>6.3</c:v>
                </c:pt>
                <c:pt idx="1">
                  <c:v>22.9</c:v>
                </c:pt>
              </c:numCache>
            </c:numRef>
          </c:xVal>
          <c:yVal>
            <c:numRef>
              <c:f>'Fig 5b data'!$B$11:$C$11</c:f>
              <c:numCache>
                <c:formatCode>General</c:formatCode>
                <c:ptCount val="2"/>
                <c:pt idx="0">
                  <c:v>6</c:v>
                </c:pt>
                <c:pt idx="1">
                  <c:v>6</c:v>
                </c:pt>
              </c:numCache>
            </c:numRef>
          </c:yVal>
          <c:smooth val="0"/>
          <c:extLst>
            <c:ext xmlns:c15="http://schemas.microsoft.com/office/drawing/2012/chart" uri="{02D57815-91ED-43cb-92C2-25804820EDAC}">
              <c15:datalabelsRange>
                <c15:f>'Fig 5b data'!$A$11</c15:f>
                <c15:dlblRangeCache>
                  <c:ptCount val="1"/>
                  <c:pt idx="0">
                    <c:v>Scotland</c:v>
                  </c:pt>
                </c15:dlblRangeCache>
              </c15:datalabelsRange>
            </c:ext>
            <c:ext xmlns:c16="http://schemas.microsoft.com/office/drawing/2014/chart" uri="{C3380CC4-5D6E-409C-BE32-E72D297353CC}">
              <c16:uniqueId val="{0000001A-94AA-4691-91C2-805413C5CB9A}"/>
            </c:ext>
          </c:extLst>
        </c:ser>
        <c:ser>
          <c:idx val="10"/>
          <c:order val="6"/>
          <c:tx>
            <c:strRef>
              <c:f>'Fig 5b data'!$A$12</c:f>
              <c:strCache>
                <c:ptCount val="1"/>
                <c:pt idx="0">
                  <c:v>Forth Valley</c:v>
                </c:pt>
              </c:strCache>
            </c:strRef>
          </c:tx>
          <c:spPr>
            <a:ln w="19050" cap="rnd">
              <a:solidFill>
                <a:srgbClr val="949494"/>
              </a:solidFill>
              <a:round/>
              <a:tailEnd type="triangle"/>
            </a:ln>
            <a:effectLst/>
          </c:spPr>
          <c:marker>
            <c:symbol val="circle"/>
            <c:size val="12"/>
            <c:spPr>
              <a:solidFill>
                <a:srgbClr val="949494"/>
              </a:solidFill>
              <a:ln w="9525">
                <a:solidFill>
                  <a:srgbClr val="949494"/>
                </a:solidFill>
              </a:ln>
              <a:effectLst/>
            </c:spPr>
          </c:marker>
          <c:dPt>
            <c:idx val="0"/>
            <c:marker>
              <c:symbol val="circle"/>
              <c:size val="12"/>
              <c:spPr>
                <a:solidFill>
                  <a:srgbClr val="949494"/>
                </a:solidFill>
                <a:ln w="9525">
                  <a:solidFill>
                    <a:srgbClr val="949494"/>
                  </a:solidFill>
                </a:ln>
                <a:effectLst/>
              </c:spPr>
            </c:marker>
            <c:bubble3D val="0"/>
            <c:extLst>
              <c:ext xmlns:c16="http://schemas.microsoft.com/office/drawing/2014/chart" uri="{C3380CC4-5D6E-409C-BE32-E72D297353CC}">
                <c16:uniqueId val="{0000001E-94AA-4691-91C2-805413C5CB9A}"/>
              </c:ext>
            </c:extLst>
          </c:dPt>
          <c:dPt>
            <c:idx val="1"/>
            <c:marker>
              <c:symbol val="none"/>
            </c:marker>
            <c:bubble3D val="0"/>
            <c:extLst>
              <c:ext xmlns:c16="http://schemas.microsoft.com/office/drawing/2014/chart" uri="{C3380CC4-5D6E-409C-BE32-E72D297353CC}">
                <c16:uniqueId val="{0000001F-94AA-4691-91C2-805413C5CB9A}"/>
              </c:ext>
            </c:extLst>
          </c:dPt>
          <c:dLbls>
            <c:dLbl>
              <c:idx val="0"/>
              <c:layout>
                <c:manualLayout>
                  <c:x val="0.4075405533324728"/>
                  <c:y val="0"/>
                </c:manualLayout>
              </c:layout>
              <c:tx>
                <c:rich>
                  <a:bodyPr/>
                  <a:lstStyle/>
                  <a:p>
                    <a:fld id="{18351CD9-8F3D-4011-A91F-2181C2A66CF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94AA-4691-91C2-805413C5CB9A}"/>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4AA-4691-91C2-805413C5CB9A}"/>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5b data'!$D$12:$E$12</c:f>
              <c:numCache>
                <c:formatCode>0.0</c:formatCode>
                <c:ptCount val="2"/>
                <c:pt idx="0">
                  <c:v>4.5</c:v>
                </c:pt>
                <c:pt idx="1">
                  <c:v>22.3</c:v>
                </c:pt>
              </c:numCache>
            </c:numRef>
          </c:xVal>
          <c:yVal>
            <c:numRef>
              <c:f>'Fig 5b data'!$B$12:$C$12</c:f>
              <c:numCache>
                <c:formatCode>General</c:formatCode>
                <c:ptCount val="2"/>
                <c:pt idx="0">
                  <c:v>7</c:v>
                </c:pt>
                <c:pt idx="1">
                  <c:v>7</c:v>
                </c:pt>
              </c:numCache>
            </c:numRef>
          </c:yVal>
          <c:smooth val="0"/>
          <c:extLst>
            <c:ext xmlns:c15="http://schemas.microsoft.com/office/drawing/2012/chart" uri="{02D57815-91ED-43cb-92C2-25804820EDAC}">
              <c15:datalabelsRange>
                <c15:f>'Fig 5b data'!$A$12</c15:f>
                <c15:dlblRangeCache>
                  <c:ptCount val="1"/>
                  <c:pt idx="0">
                    <c:v>Forth Valley</c:v>
                  </c:pt>
                </c15:dlblRangeCache>
              </c15:datalabelsRange>
            </c:ext>
            <c:ext xmlns:c16="http://schemas.microsoft.com/office/drawing/2014/chart" uri="{C3380CC4-5D6E-409C-BE32-E72D297353CC}">
              <c16:uniqueId val="{00000020-94AA-4691-91C2-805413C5CB9A}"/>
            </c:ext>
          </c:extLst>
        </c:ser>
        <c:ser>
          <c:idx val="11"/>
          <c:order val="7"/>
          <c:tx>
            <c:strRef>
              <c:f>'Fig 5b data'!$A$13</c:f>
              <c:strCache>
                <c:ptCount val="1"/>
                <c:pt idx="0">
                  <c:v>Lanarkshire</c:v>
                </c:pt>
              </c:strCache>
            </c:strRef>
          </c:tx>
          <c:spPr>
            <a:ln w="19050" cap="rnd">
              <a:solidFill>
                <a:srgbClr val="949494"/>
              </a:solidFill>
              <a:round/>
              <a:tailEnd type="triangle"/>
            </a:ln>
            <a:effectLst/>
          </c:spPr>
          <c:marker>
            <c:symbol val="circle"/>
            <c:size val="12"/>
            <c:spPr>
              <a:solidFill>
                <a:srgbClr val="949494"/>
              </a:solidFill>
              <a:ln w="9525">
                <a:solidFill>
                  <a:srgbClr val="949494"/>
                </a:solidFill>
              </a:ln>
              <a:effectLst/>
            </c:spPr>
          </c:marker>
          <c:dPt>
            <c:idx val="1"/>
            <c:marker>
              <c:symbol val="none"/>
            </c:marker>
            <c:bubble3D val="0"/>
            <c:extLst>
              <c:ext xmlns:c16="http://schemas.microsoft.com/office/drawing/2014/chart" uri="{C3380CC4-5D6E-409C-BE32-E72D297353CC}">
                <c16:uniqueId val="{00000022-94AA-4691-91C2-805413C5CB9A}"/>
              </c:ext>
            </c:extLst>
          </c:dPt>
          <c:dLbls>
            <c:dLbl>
              <c:idx val="0"/>
              <c:tx>
                <c:rich>
                  <a:bodyPr/>
                  <a:lstStyle/>
                  <a:p>
                    <a:endParaRPr lang="en-US"/>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4AA-4691-91C2-805413C5CB9A}"/>
                </c:ext>
              </c:extLst>
            </c:dLbl>
            <c:dLbl>
              <c:idx val="1"/>
              <c:layout>
                <c:manualLayout>
                  <c:x val="-6.8359373948705497E-3"/>
                  <c:y val="-2.0958084820505113E-3"/>
                </c:manualLayout>
              </c:layout>
              <c:tx>
                <c:rich>
                  <a:bodyPr/>
                  <a:lstStyle/>
                  <a:p>
                    <a:r>
                      <a:rPr lang="en-US"/>
                      <a:t>Lanarkshire</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4AA-4691-91C2-805413C5CB9A}"/>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'Fig 5b data'!$D$13:$E$13</c:f>
              <c:numCache>
                <c:formatCode>0.0</c:formatCode>
                <c:ptCount val="2"/>
                <c:pt idx="0">
                  <c:v>4.4000000000000004</c:v>
                </c:pt>
                <c:pt idx="1">
                  <c:v>23.7</c:v>
                </c:pt>
              </c:numCache>
            </c:numRef>
          </c:xVal>
          <c:yVal>
            <c:numRef>
              <c:f>'Fig 5b data'!$B$13:$C$13</c:f>
              <c:numCache>
                <c:formatCode>General</c:formatCode>
                <c:ptCount val="2"/>
                <c:pt idx="0">
                  <c:v>8</c:v>
                </c:pt>
                <c:pt idx="1">
                  <c:v>8</c:v>
                </c:pt>
              </c:numCache>
            </c:numRef>
          </c:yVal>
          <c:smooth val="0"/>
          <c:extLst>
            <c:ext xmlns:c16="http://schemas.microsoft.com/office/drawing/2014/chart" uri="{C3380CC4-5D6E-409C-BE32-E72D297353CC}">
              <c16:uniqueId val="{00000023-94AA-4691-91C2-805413C5CB9A}"/>
            </c:ext>
          </c:extLst>
        </c:ser>
        <c:ser>
          <c:idx val="12"/>
          <c:order val="8"/>
          <c:tx>
            <c:strRef>
              <c:f>'Fig 5b data'!$A$14</c:f>
              <c:strCache>
                <c:ptCount val="1"/>
                <c:pt idx="0">
                  <c:v>Ayrshire &amp; Arran</c:v>
                </c:pt>
              </c:strCache>
            </c:strRef>
          </c:tx>
          <c:spPr>
            <a:ln w="19050" cap="rnd">
              <a:solidFill>
                <a:srgbClr val="949494"/>
              </a:solidFill>
              <a:round/>
              <a:tailEnd type="triangle"/>
            </a:ln>
            <a:effectLst/>
          </c:spPr>
          <c:marker>
            <c:symbol val="circle"/>
            <c:size val="12"/>
            <c:spPr>
              <a:solidFill>
                <a:srgbClr val="949494"/>
              </a:solidFill>
              <a:ln w="9525">
                <a:solidFill>
                  <a:srgbClr val="949494"/>
                </a:solidFill>
              </a:ln>
              <a:effectLst/>
            </c:spPr>
          </c:marker>
          <c:dPt>
            <c:idx val="0"/>
            <c:marker>
              <c:symbol val="circle"/>
              <c:size val="12"/>
              <c:spPr>
                <a:solidFill>
                  <a:srgbClr val="949494"/>
                </a:solidFill>
                <a:ln w="9525">
                  <a:solidFill>
                    <a:srgbClr val="949494"/>
                  </a:solidFill>
                </a:ln>
                <a:effectLst/>
              </c:spPr>
            </c:marker>
            <c:bubble3D val="0"/>
            <c:extLst>
              <c:ext xmlns:c16="http://schemas.microsoft.com/office/drawing/2014/chart" uri="{C3380CC4-5D6E-409C-BE32-E72D297353CC}">
                <c16:uniqueId val="{00000024-94AA-4691-91C2-805413C5CB9A}"/>
              </c:ext>
            </c:extLst>
          </c:dPt>
          <c:dPt>
            <c:idx val="1"/>
            <c:marker>
              <c:symbol val="none"/>
            </c:marker>
            <c:bubble3D val="0"/>
            <c:extLst>
              <c:ext xmlns:c16="http://schemas.microsoft.com/office/drawing/2014/chart" uri="{C3380CC4-5D6E-409C-BE32-E72D297353CC}">
                <c16:uniqueId val="{00000025-94AA-4691-91C2-805413C5CB9A}"/>
              </c:ext>
            </c:extLst>
          </c:dPt>
          <c:dLbls>
            <c:dLbl>
              <c:idx val="0"/>
              <c:layout>
                <c:manualLayout>
                  <c:x val="0.48271018889032302"/>
                  <c:y val="0"/>
                </c:manualLayout>
              </c:layout>
              <c:tx>
                <c:rich>
                  <a:bodyPr/>
                  <a:lstStyle/>
                  <a:p>
                    <a:fld id="{2C4EB7B9-628F-4D7B-88AA-16728B3A603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94AA-4691-91C2-805413C5CB9A}"/>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4AA-4691-91C2-805413C5CB9A}"/>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5b data'!$D$14:$E$14</c:f>
              <c:numCache>
                <c:formatCode>0.0</c:formatCode>
                <c:ptCount val="2"/>
                <c:pt idx="0">
                  <c:v>7.1</c:v>
                </c:pt>
                <c:pt idx="1">
                  <c:v>28.1</c:v>
                </c:pt>
              </c:numCache>
            </c:numRef>
          </c:xVal>
          <c:yVal>
            <c:numRef>
              <c:f>'Fig 5b data'!$B$14:$C$14</c:f>
              <c:numCache>
                <c:formatCode>General</c:formatCode>
                <c:ptCount val="2"/>
                <c:pt idx="0">
                  <c:v>9</c:v>
                </c:pt>
                <c:pt idx="1">
                  <c:v>9</c:v>
                </c:pt>
              </c:numCache>
            </c:numRef>
          </c:yVal>
          <c:smooth val="0"/>
          <c:extLst>
            <c:ext xmlns:c15="http://schemas.microsoft.com/office/drawing/2012/chart" uri="{02D57815-91ED-43cb-92C2-25804820EDAC}">
              <c15:datalabelsRange>
                <c15:f>'Fig 5b data'!$A$14</c15:f>
                <c15:dlblRangeCache>
                  <c:ptCount val="1"/>
                  <c:pt idx="0">
                    <c:v>Ayrshire &amp; Arran</c:v>
                  </c:pt>
                </c15:dlblRangeCache>
              </c15:datalabelsRange>
            </c:ext>
            <c:ext xmlns:c16="http://schemas.microsoft.com/office/drawing/2014/chart" uri="{C3380CC4-5D6E-409C-BE32-E72D297353CC}">
              <c16:uniqueId val="{00000026-94AA-4691-91C2-805413C5CB9A}"/>
            </c:ext>
          </c:extLst>
        </c:ser>
        <c:ser>
          <c:idx val="13"/>
          <c:order val="9"/>
          <c:tx>
            <c:strRef>
              <c:f>'Fig 5b data'!$A$15</c:f>
              <c:strCache>
                <c:ptCount val="1"/>
                <c:pt idx="0">
                  <c:v>Tayside</c:v>
                </c:pt>
              </c:strCache>
            </c:strRef>
          </c:tx>
          <c:spPr>
            <a:ln w="19050" cap="rnd">
              <a:solidFill>
                <a:srgbClr val="949494"/>
              </a:solidFill>
              <a:round/>
              <a:tailEnd type="triangle"/>
            </a:ln>
            <a:effectLst/>
          </c:spPr>
          <c:marker>
            <c:symbol val="circle"/>
            <c:size val="12"/>
            <c:spPr>
              <a:solidFill>
                <a:srgbClr val="949494"/>
              </a:solidFill>
              <a:ln w="9525">
                <a:solidFill>
                  <a:srgbClr val="949494"/>
                </a:solidFill>
              </a:ln>
              <a:effectLst/>
            </c:spPr>
          </c:marker>
          <c:dPt>
            <c:idx val="0"/>
            <c:marker>
              <c:symbol val="circle"/>
              <c:size val="12"/>
              <c:spPr>
                <a:solidFill>
                  <a:srgbClr val="949494"/>
                </a:solidFill>
                <a:ln w="9525">
                  <a:solidFill>
                    <a:srgbClr val="949494"/>
                  </a:solidFill>
                </a:ln>
                <a:effectLst/>
              </c:spPr>
            </c:marker>
            <c:bubble3D val="0"/>
            <c:extLst>
              <c:ext xmlns:c16="http://schemas.microsoft.com/office/drawing/2014/chart" uri="{C3380CC4-5D6E-409C-BE32-E72D297353CC}">
                <c16:uniqueId val="{00000027-94AA-4691-91C2-805413C5CB9A}"/>
              </c:ext>
            </c:extLst>
          </c:dPt>
          <c:dPt>
            <c:idx val="1"/>
            <c:marker>
              <c:symbol val="none"/>
            </c:marker>
            <c:bubble3D val="0"/>
            <c:extLst>
              <c:ext xmlns:c16="http://schemas.microsoft.com/office/drawing/2014/chart" uri="{C3380CC4-5D6E-409C-BE32-E72D297353CC}">
                <c16:uniqueId val="{00000028-94AA-4691-91C2-805413C5CB9A}"/>
              </c:ext>
            </c:extLst>
          </c:dPt>
          <c:dLbls>
            <c:dLbl>
              <c:idx val="0"/>
              <c:layout>
                <c:manualLayout>
                  <c:x val="0.51823017512155245"/>
                  <c:y val="1.6472836292569382E-6"/>
                </c:manualLayout>
              </c:layout>
              <c:tx>
                <c:rich>
                  <a:bodyPr/>
                  <a:lstStyle/>
                  <a:p>
                    <a:fld id="{E71EB24F-AD5B-4787-9A27-0FF5865CF6B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7-94AA-4691-91C2-805413C5CB9A}"/>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4AA-4691-91C2-805413C5CB9A}"/>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5b data'!$D$15:$E$15</c:f>
              <c:numCache>
                <c:formatCode>0.0</c:formatCode>
                <c:ptCount val="2"/>
                <c:pt idx="0">
                  <c:v>4.5</c:v>
                </c:pt>
                <c:pt idx="1">
                  <c:v>27.1</c:v>
                </c:pt>
              </c:numCache>
            </c:numRef>
          </c:xVal>
          <c:yVal>
            <c:numRef>
              <c:f>'Fig 5b data'!$B$15:$C$15</c:f>
              <c:numCache>
                <c:formatCode>General</c:formatCode>
                <c:ptCount val="2"/>
                <c:pt idx="0">
                  <c:v>10</c:v>
                </c:pt>
                <c:pt idx="1">
                  <c:v>10</c:v>
                </c:pt>
              </c:numCache>
            </c:numRef>
          </c:yVal>
          <c:smooth val="0"/>
          <c:extLst>
            <c:ext xmlns:c15="http://schemas.microsoft.com/office/drawing/2012/chart" uri="{02D57815-91ED-43cb-92C2-25804820EDAC}">
              <c15:datalabelsRange>
                <c15:f>'Fig 5b data'!$A$15</c15:f>
                <c15:dlblRangeCache>
                  <c:ptCount val="1"/>
                  <c:pt idx="0">
                    <c:v>Tayside</c:v>
                  </c:pt>
                </c15:dlblRangeCache>
              </c15:datalabelsRange>
            </c:ext>
            <c:ext xmlns:c16="http://schemas.microsoft.com/office/drawing/2014/chart" uri="{C3380CC4-5D6E-409C-BE32-E72D297353CC}">
              <c16:uniqueId val="{00000029-94AA-4691-91C2-805413C5CB9A}"/>
            </c:ext>
          </c:extLst>
        </c:ser>
        <c:ser>
          <c:idx val="14"/>
          <c:order val="10"/>
          <c:tx>
            <c:strRef>
              <c:f>'Fig 5b data'!$A$16</c:f>
              <c:strCache>
                <c:ptCount val="1"/>
                <c:pt idx="0">
                  <c:v>Greater Glasgow and Clyde</c:v>
                </c:pt>
              </c:strCache>
            </c:strRef>
          </c:tx>
          <c:spPr>
            <a:ln w="19050" cap="rnd">
              <a:solidFill>
                <a:srgbClr val="949494"/>
              </a:solidFill>
              <a:round/>
              <a:tailEnd type="triangle"/>
            </a:ln>
            <a:effectLst/>
          </c:spPr>
          <c:marker>
            <c:symbol val="circle"/>
            <c:size val="12"/>
            <c:spPr>
              <a:solidFill>
                <a:schemeClr val="accent3">
                  <a:lumMod val="80000"/>
                  <a:lumOff val="20000"/>
                </a:schemeClr>
              </a:solidFill>
              <a:ln w="9525">
                <a:solidFill>
                  <a:srgbClr val="93A7CC"/>
                </a:solidFill>
              </a:ln>
              <a:effectLst/>
            </c:spPr>
          </c:marker>
          <c:dPt>
            <c:idx val="0"/>
            <c:marker>
              <c:symbol val="circle"/>
              <c:size val="12"/>
              <c:spPr>
                <a:solidFill>
                  <a:srgbClr val="949494"/>
                </a:solidFill>
                <a:ln w="9525">
                  <a:solidFill>
                    <a:srgbClr val="949494"/>
                  </a:solidFill>
                </a:ln>
                <a:effectLst/>
              </c:spPr>
            </c:marker>
            <c:bubble3D val="0"/>
            <c:extLst>
              <c:ext xmlns:c16="http://schemas.microsoft.com/office/drawing/2014/chart" uri="{C3380CC4-5D6E-409C-BE32-E72D297353CC}">
                <c16:uniqueId val="{0000002A-94AA-4691-91C2-805413C5CB9A}"/>
              </c:ext>
            </c:extLst>
          </c:dPt>
          <c:dPt>
            <c:idx val="1"/>
            <c:marker>
              <c:symbol val="none"/>
            </c:marker>
            <c:bubble3D val="0"/>
            <c:extLst>
              <c:ext xmlns:c16="http://schemas.microsoft.com/office/drawing/2014/chart" uri="{C3380CC4-5D6E-409C-BE32-E72D297353CC}">
                <c16:uniqueId val="{0000002B-94AA-4691-91C2-805413C5CB9A}"/>
              </c:ext>
            </c:extLst>
          </c:dPt>
          <c:dLbls>
            <c:dLbl>
              <c:idx val="0"/>
              <c:layout>
                <c:manualLayout>
                  <c:x val="0.56682898558062278"/>
                  <c:y val="9.386607110278047E-3"/>
                </c:manualLayout>
              </c:layout>
              <c:tx>
                <c:rich>
                  <a:bodyPr/>
                  <a:lstStyle/>
                  <a:p>
                    <a:fld id="{FA80772C-00FA-480C-A782-EC5053A3B24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manualLayout>
                      <c:w val="0.14449722899012868"/>
                      <c:h val="0.10355642105463854"/>
                    </c:manualLayout>
                  </c15:layout>
                  <c15:dlblFieldTable/>
                  <c15:showDataLabelsRange val="1"/>
                </c:ext>
                <c:ext xmlns:c16="http://schemas.microsoft.com/office/drawing/2014/chart" uri="{C3380CC4-5D6E-409C-BE32-E72D297353CC}">
                  <c16:uniqueId val="{0000002A-94AA-4691-91C2-805413C5CB9A}"/>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4AA-4691-91C2-805413C5CB9A}"/>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5b data'!$D$16:$E$16</c:f>
              <c:numCache>
                <c:formatCode>0.0</c:formatCode>
                <c:ptCount val="2"/>
                <c:pt idx="0">
                  <c:v>8.9</c:v>
                </c:pt>
                <c:pt idx="1">
                  <c:v>33.700000000000003</c:v>
                </c:pt>
              </c:numCache>
            </c:numRef>
          </c:xVal>
          <c:yVal>
            <c:numRef>
              <c:f>'Fig 5b data'!$B$16:$C$16</c:f>
              <c:numCache>
                <c:formatCode>General</c:formatCode>
                <c:ptCount val="2"/>
                <c:pt idx="0">
                  <c:v>11</c:v>
                </c:pt>
                <c:pt idx="1">
                  <c:v>11</c:v>
                </c:pt>
              </c:numCache>
            </c:numRef>
          </c:yVal>
          <c:smooth val="0"/>
          <c:extLst>
            <c:ext xmlns:c15="http://schemas.microsoft.com/office/drawing/2012/chart" uri="{02D57815-91ED-43cb-92C2-25804820EDAC}">
              <c15:datalabelsRange>
                <c15:f>'Fig 5b data'!$A$16</c15:f>
                <c15:dlblRangeCache>
                  <c:ptCount val="1"/>
                  <c:pt idx="0">
                    <c:v>Greater Glasgow and Clyde</c:v>
                  </c:pt>
                </c15:dlblRangeCache>
              </c15:datalabelsRange>
            </c:ext>
            <c:ext xmlns:c16="http://schemas.microsoft.com/office/drawing/2014/chart" uri="{C3380CC4-5D6E-409C-BE32-E72D297353CC}">
              <c16:uniqueId val="{0000002C-94AA-4691-91C2-805413C5CB9A}"/>
            </c:ext>
          </c:extLst>
        </c:ser>
        <c:dLbls>
          <c:dLblPos val="r"/>
          <c:showLegendKey val="0"/>
          <c:showVal val="1"/>
          <c:showCatName val="0"/>
          <c:showSerName val="0"/>
          <c:showPercent val="0"/>
          <c:showBubbleSize val="0"/>
        </c:dLbls>
        <c:axId val="566687200"/>
        <c:axId val="566691464"/>
      </c:scatterChart>
      <c:valAx>
        <c:axId val="566687200"/>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200" b="1" i="0" u="none" strike="noStrike" baseline="0">
                    <a:effectLst/>
                  </a:rPr>
                  <a:t>Age-standardised death rate (per 100,000 population)</a:t>
                </a:r>
                <a:endParaRPr lang="en-GB" b="1"/>
              </a:p>
            </c:rich>
          </c:tx>
          <c:layout>
            <c:manualLayout>
              <c:xMode val="edge"/>
              <c:yMode val="edge"/>
              <c:x val="0.3032486962515043"/>
              <c:y val="0.94177396775773281"/>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66691464"/>
        <c:crosses val="autoZero"/>
        <c:crossBetween val="midCat"/>
      </c:valAx>
      <c:valAx>
        <c:axId val="566691464"/>
        <c:scaling>
          <c:orientation val="minMax"/>
        </c:scaling>
        <c:delete val="1"/>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200" b="1" i="0" baseline="0">
                    <a:effectLst/>
                  </a:rPr>
                  <a:t>NHS Board Area</a:t>
                </a:r>
                <a:endParaRPr lang="en-GB" sz="1000" b="1">
                  <a:effectLst/>
                </a:endParaRP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56668720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0"/>
              <a:t>Figure 6a: Drug</a:t>
            </a:r>
            <a:r>
              <a:rPr lang="en-GB" sz="1200" b="0" baseline="0"/>
              <a:t> misuse</a:t>
            </a:r>
            <a:r>
              <a:rPr lang="en-GB" sz="1200" b="0"/>
              <a:t> deaths for selected council areas,</a:t>
            </a:r>
            <a:r>
              <a:rPr lang="en-GB" sz="1200" b="0" baseline="0"/>
              <a:t> </a:t>
            </a:r>
            <a:r>
              <a:rPr lang="en-GB" sz="1200" b="0"/>
              <a:t>age-standardised death rates per 100,000 population, </a:t>
            </a:r>
            <a:r>
              <a:rPr lang="en-GB" sz="1200" b="0" baseline="0"/>
              <a:t> 2017-2021</a:t>
            </a:r>
            <a:endParaRPr lang="en-GB" sz="1200" b="0"/>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949494"/>
            </a:solidFill>
            <a:ln>
              <a:solidFill>
                <a:schemeClr val="tx1"/>
              </a:solidFill>
            </a:ln>
            <a:effectLst/>
          </c:spPr>
          <c:invertIfNegative val="0"/>
          <c:dPt>
            <c:idx val="11"/>
            <c:invertIfNegative val="0"/>
            <c:bubble3D val="0"/>
            <c:spPr>
              <a:solidFill>
                <a:srgbClr val="6C297F"/>
              </a:solidFill>
              <a:ln>
                <a:solidFill>
                  <a:schemeClr val="tx1"/>
                </a:solidFill>
              </a:ln>
              <a:effectLst/>
            </c:spPr>
            <c:extLst>
              <c:ext xmlns:c16="http://schemas.microsoft.com/office/drawing/2014/chart" uri="{C3380CC4-5D6E-409C-BE32-E72D297353CC}">
                <c16:uniqueId val="{00000004-ADA2-446D-ACD3-E0E8FB35C966}"/>
              </c:ext>
            </c:extLst>
          </c:dPt>
          <c:dPt>
            <c:idx val="12"/>
            <c:invertIfNegative val="0"/>
            <c:bubble3D val="0"/>
            <c:spPr>
              <a:solidFill>
                <a:srgbClr val="949494"/>
              </a:solidFill>
              <a:ln>
                <a:solidFill>
                  <a:schemeClr val="tx1"/>
                </a:solidFill>
              </a:ln>
              <a:effectLst/>
            </c:spPr>
            <c:extLst>
              <c:ext xmlns:c16="http://schemas.microsoft.com/office/drawing/2014/chart" uri="{C3380CC4-5D6E-409C-BE32-E72D297353CC}">
                <c16:uniqueId val="{00000002-ABB9-4042-BC80-C129347BEC01}"/>
              </c:ext>
            </c:extLst>
          </c:dPt>
          <c:dPt>
            <c:idx val="17"/>
            <c:invertIfNegative val="0"/>
            <c:bubble3D val="0"/>
            <c:spPr>
              <a:solidFill>
                <a:srgbClr val="949494"/>
              </a:solidFill>
              <a:ln>
                <a:solidFill>
                  <a:schemeClr val="tx1"/>
                </a:solidFill>
              </a:ln>
              <a:effectLst/>
            </c:spPr>
            <c:extLst>
              <c:ext xmlns:c16="http://schemas.microsoft.com/office/drawing/2014/chart" uri="{C3380CC4-5D6E-409C-BE32-E72D297353CC}">
                <c16:uniqueId val="{00000000-4548-49AD-A358-273454C5F0EC}"/>
              </c:ext>
            </c:extLst>
          </c:dPt>
          <c:errBars>
            <c:errBarType val="both"/>
            <c:errValType val="cust"/>
            <c:noEndCap val="0"/>
            <c:plus>
              <c:numRef>
                <c:f>'Fig 6a data'!$H$8:$H$39</c:f>
                <c:numCache>
                  <c:formatCode>General</c:formatCode>
                  <c:ptCount val="32"/>
                  <c:pt idx="0">
                    <c:v>5.1999999999999957</c:v>
                  </c:pt>
                  <c:pt idx="1">
                    <c:v>2.3999999999999986</c:v>
                  </c:pt>
                  <c:pt idx="2">
                    <c:v>6.2999999999999972</c:v>
                  </c:pt>
                  <c:pt idx="3">
                    <c:v>4.5999999999999979</c:v>
                  </c:pt>
                  <c:pt idx="4">
                    <c:v>4.4999999999999964</c:v>
                  </c:pt>
                  <c:pt idx="5">
                    <c:v>5.3000000000000007</c:v>
                  </c:pt>
                  <c:pt idx="6">
                    <c:v>3.6000000000000014</c:v>
                  </c:pt>
                  <c:pt idx="7">
                    <c:v>2.8999999999999986</c:v>
                  </c:pt>
                  <c:pt idx="8">
                    <c:v>2.5</c:v>
                  </c:pt>
                  <c:pt idx="9">
                    <c:v>6.3000000000000007</c:v>
                  </c:pt>
                  <c:pt idx="10">
                    <c:v>2.3000000000000007</c:v>
                  </c:pt>
                  <c:pt idx="11">
                    <c:v>0.60000000000000142</c:v>
                  </c:pt>
                  <c:pt idx="12">
                    <c:v>4.5999999999999979</c:v>
                  </c:pt>
                  <c:pt idx="13">
                    <c:v>4.3999999999999986</c:v>
                  </c:pt>
                  <c:pt idx="14">
                    <c:v>3.8000000000000007</c:v>
                  </c:pt>
                  <c:pt idx="15">
                    <c:v>4.4000000000000021</c:v>
                  </c:pt>
                  <c:pt idx="16">
                    <c:v>3.1999999999999993</c:v>
                  </c:pt>
                  <c:pt idx="17">
                    <c:v>2.1000000000000014</c:v>
                  </c:pt>
                  <c:pt idx="18">
                    <c:v>1.6999999999999993</c:v>
                  </c:pt>
                  <c:pt idx="19">
                    <c:v>3.1999999999999993</c:v>
                  </c:pt>
                  <c:pt idx="20">
                    <c:v>3.8000000000000007</c:v>
                  </c:pt>
                  <c:pt idx="21">
                    <c:v>3.5</c:v>
                  </c:pt>
                  <c:pt idx="22">
                    <c:v>3.3999999999999986</c:v>
                  </c:pt>
                  <c:pt idx="23">
                    <c:v>3.9999999999999982</c:v>
                  </c:pt>
                  <c:pt idx="24">
                    <c:v>2.5</c:v>
                  </c:pt>
                  <c:pt idx="25">
                    <c:v>2.2999999999999989</c:v>
                  </c:pt>
                  <c:pt idx="26">
                    <c:v>3.5999999999999979</c:v>
                  </c:pt>
                  <c:pt idx="27">
                    <c:v>3</c:v>
                  </c:pt>
                  <c:pt idx="28">
                    <c:v>1.8000000000000007</c:v>
                  </c:pt>
                  <c:pt idx="29">
                    <c:v>6.1</c:v>
                  </c:pt>
                  <c:pt idx="30">
                    <c:v>5.9</c:v>
                  </c:pt>
                  <c:pt idx="31">
                    <c:v>2.7999999999999989</c:v>
                  </c:pt>
                </c:numCache>
              </c:numRef>
            </c:plus>
            <c:minus>
              <c:numRef>
                <c:f>'Fig 6a data'!$G$8:$G$39</c:f>
                <c:numCache>
                  <c:formatCode>General</c:formatCode>
                  <c:ptCount val="32"/>
                  <c:pt idx="0">
                    <c:v>5.2000000000000028</c:v>
                  </c:pt>
                  <c:pt idx="1">
                    <c:v>2.3999999999999986</c:v>
                  </c:pt>
                  <c:pt idx="2">
                    <c:v>6.2000000000000028</c:v>
                  </c:pt>
                  <c:pt idx="3">
                    <c:v>4.5999999999999979</c:v>
                  </c:pt>
                  <c:pt idx="4">
                    <c:v>4.6000000000000014</c:v>
                  </c:pt>
                  <c:pt idx="5">
                    <c:v>5.1999999999999993</c:v>
                  </c:pt>
                  <c:pt idx="6">
                    <c:v>3.6000000000000014</c:v>
                  </c:pt>
                  <c:pt idx="7">
                    <c:v>2.8999999999999986</c:v>
                  </c:pt>
                  <c:pt idx="8">
                    <c:v>2.3999999999999986</c:v>
                  </c:pt>
                  <c:pt idx="9">
                    <c:v>6.3000000000000007</c:v>
                  </c:pt>
                  <c:pt idx="10">
                    <c:v>2.2999999999999972</c:v>
                  </c:pt>
                  <c:pt idx="11">
                    <c:v>0.59999999999999787</c:v>
                  </c:pt>
                  <c:pt idx="12">
                    <c:v>4.5</c:v>
                  </c:pt>
                  <c:pt idx="13">
                    <c:v>4.3000000000000007</c:v>
                  </c:pt>
                  <c:pt idx="14">
                    <c:v>3.8000000000000007</c:v>
                  </c:pt>
                  <c:pt idx="15">
                    <c:v>4.3999999999999986</c:v>
                  </c:pt>
                  <c:pt idx="16">
                    <c:v>3.1999999999999993</c:v>
                  </c:pt>
                  <c:pt idx="17">
                    <c:v>2.1000000000000014</c:v>
                  </c:pt>
                  <c:pt idx="18">
                    <c:v>1.6999999999999993</c:v>
                  </c:pt>
                  <c:pt idx="19">
                    <c:v>3.2000000000000011</c:v>
                  </c:pt>
                  <c:pt idx="20">
                    <c:v>3.9000000000000004</c:v>
                  </c:pt>
                  <c:pt idx="21">
                    <c:v>3.5</c:v>
                  </c:pt>
                  <c:pt idx="22">
                    <c:v>3.5</c:v>
                  </c:pt>
                  <c:pt idx="23">
                    <c:v>4</c:v>
                  </c:pt>
                  <c:pt idx="24">
                    <c:v>2.5</c:v>
                  </c:pt>
                  <c:pt idx="25">
                    <c:v>2.3000000000000007</c:v>
                  </c:pt>
                  <c:pt idx="26">
                    <c:v>3.5</c:v>
                  </c:pt>
                  <c:pt idx="27">
                    <c:v>3.1000000000000014</c:v>
                  </c:pt>
                  <c:pt idx="28">
                    <c:v>1.9000000000000004</c:v>
                  </c:pt>
                  <c:pt idx="29">
                    <c:v>6.2</c:v>
                  </c:pt>
                  <c:pt idx="30">
                    <c:v>5.9</c:v>
                  </c:pt>
                  <c:pt idx="31">
                    <c:v>2.8000000000000007</c:v>
                  </c:pt>
                </c:numCache>
              </c:numRef>
            </c:minus>
            <c:spPr>
              <a:noFill/>
              <a:ln w="9525" cap="flat" cmpd="sng" algn="ctr">
                <a:solidFill>
                  <a:schemeClr val="tx1"/>
                </a:solidFill>
                <a:round/>
              </a:ln>
              <a:effectLst/>
            </c:spPr>
          </c:errBars>
          <c:cat>
            <c:strRef>
              <c:f>'Fig 6a data'!$A$8:$A$39</c:f>
              <c:strCache>
                <c:ptCount val="32"/>
                <c:pt idx="0">
                  <c:v>Dundee City</c:v>
                </c:pt>
                <c:pt idx="1">
                  <c:v>Glasgow City</c:v>
                </c:pt>
                <c:pt idx="2">
                  <c:v>Inverclyde</c:v>
                </c:pt>
                <c:pt idx="3">
                  <c:v>North Ayrshire</c:v>
                </c:pt>
                <c:pt idx="4">
                  <c:v>East Ayrshire</c:v>
                </c:pt>
                <c:pt idx="5">
                  <c:v>West Dunbartonshire</c:v>
                </c:pt>
                <c:pt idx="6">
                  <c:v>Renfrewshire</c:v>
                </c:pt>
                <c:pt idx="7">
                  <c:v>Aberdeen City</c:v>
                </c:pt>
                <c:pt idx="8">
                  <c:v>South Lanarkshire</c:v>
                </c:pt>
                <c:pt idx="9">
                  <c:v>Clackmannanshire</c:v>
                </c:pt>
                <c:pt idx="10">
                  <c:v>North Lanarkshire</c:v>
                </c:pt>
                <c:pt idx="11">
                  <c:v>Scotland</c:v>
                </c:pt>
                <c:pt idx="12">
                  <c:v>Stirling</c:v>
                </c:pt>
                <c:pt idx="13">
                  <c:v>South Ayrshire</c:v>
                </c:pt>
                <c:pt idx="14">
                  <c:v>Dumfries &amp; Galloway</c:v>
                </c:pt>
                <c:pt idx="15">
                  <c:v>Midlothian</c:v>
                </c:pt>
                <c:pt idx="16">
                  <c:v>Falkirk</c:v>
                </c:pt>
                <c:pt idx="17">
                  <c:v>Fife</c:v>
                </c:pt>
                <c:pt idx="18">
                  <c:v>City of Edinburgh</c:v>
                </c:pt>
                <c:pt idx="19">
                  <c:v>Perth &amp; Kinross</c:v>
                </c:pt>
                <c:pt idx="20">
                  <c:v>Scottish Borders</c:v>
                </c:pt>
                <c:pt idx="21">
                  <c:v>Angus</c:v>
                </c:pt>
                <c:pt idx="22">
                  <c:v>East Lothian</c:v>
                </c:pt>
                <c:pt idx="23">
                  <c:v>Argyll &amp; Bute</c:v>
                </c:pt>
                <c:pt idx="24">
                  <c:v>West Lothian</c:v>
                </c:pt>
                <c:pt idx="25">
                  <c:v>Highland</c:v>
                </c:pt>
                <c:pt idx="26">
                  <c:v>Moray</c:v>
                </c:pt>
                <c:pt idx="27">
                  <c:v>East Dunbartonshire</c:v>
                </c:pt>
                <c:pt idx="28">
                  <c:v>Aberdeenshire</c:v>
                </c:pt>
                <c:pt idx="29">
                  <c:v>Na h-Eileanan Siar</c:v>
                </c:pt>
                <c:pt idx="30">
                  <c:v>Shetland Islands</c:v>
                </c:pt>
                <c:pt idx="31">
                  <c:v>East Renfrewshire</c:v>
                </c:pt>
              </c:strCache>
            </c:strRef>
          </c:cat>
          <c:val>
            <c:numRef>
              <c:f>'Fig 6a data'!$B$8:$B$39</c:f>
              <c:numCache>
                <c:formatCode>0.0</c:formatCode>
                <c:ptCount val="32"/>
                <c:pt idx="0">
                  <c:v>45.2</c:v>
                </c:pt>
                <c:pt idx="1">
                  <c:v>44.4</c:v>
                </c:pt>
                <c:pt idx="2">
                  <c:v>35.700000000000003</c:v>
                </c:pt>
                <c:pt idx="3">
                  <c:v>31.2</c:v>
                </c:pt>
                <c:pt idx="4">
                  <c:v>29.8</c:v>
                </c:pt>
                <c:pt idx="5">
                  <c:v>29.7</c:v>
                </c:pt>
                <c:pt idx="6">
                  <c:v>29</c:v>
                </c:pt>
                <c:pt idx="7">
                  <c:v>24</c:v>
                </c:pt>
                <c:pt idx="8">
                  <c:v>23.9</c:v>
                </c:pt>
                <c:pt idx="9">
                  <c:v>23.5</c:v>
                </c:pt>
                <c:pt idx="10">
                  <c:v>23.4</c:v>
                </c:pt>
                <c:pt idx="11">
                  <c:v>22.9</c:v>
                </c:pt>
                <c:pt idx="12">
                  <c:v>22.8</c:v>
                </c:pt>
                <c:pt idx="13">
                  <c:v>22.5</c:v>
                </c:pt>
                <c:pt idx="14">
                  <c:v>22.2</c:v>
                </c:pt>
                <c:pt idx="15">
                  <c:v>21.9</c:v>
                </c:pt>
                <c:pt idx="16">
                  <c:v>21.8</c:v>
                </c:pt>
                <c:pt idx="17">
                  <c:v>20</c:v>
                </c:pt>
                <c:pt idx="18">
                  <c:v>18.3</c:v>
                </c:pt>
                <c:pt idx="19">
                  <c:v>18.3</c:v>
                </c:pt>
                <c:pt idx="20">
                  <c:v>18</c:v>
                </c:pt>
                <c:pt idx="21">
                  <c:v>16.3</c:v>
                </c:pt>
                <c:pt idx="22">
                  <c:v>15.5</c:v>
                </c:pt>
                <c:pt idx="23">
                  <c:v>14.9</c:v>
                </c:pt>
                <c:pt idx="24">
                  <c:v>14.7</c:v>
                </c:pt>
                <c:pt idx="25">
                  <c:v>14.4</c:v>
                </c:pt>
                <c:pt idx="26">
                  <c:v>14.3</c:v>
                </c:pt>
                <c:pt idx="27">
                  <c:v>11.3</c:v>
                </c:pt>
                <c:pt idx="28">
                  <c:v>11</c:v>
                </c:pt>
                <c:pt idx="29">
                  <c:v>10.4</c:v>
                </c:pt>
                <c:pt idx="30">
                  <c:v>10.4</c:v>
                </c:pt>
                <c:pt idx="31">
                  <c:v>8.9</c:v>
                </c:pt>
              </c:numCache>
            </c:numRef>
          </c:val>
          <c:extLst>
            <c:ext xmlns:c16="http://schemas.microsoft.com/office/drawing/2014/chart" uri="{C3380CC4-5D6E-409C-BE32-E72D297353CC}">
              <c16:uniqueId val="{00000000-4824-4DE9-A930-725CA3117764}"/>
            </c:ext>
          </c:extLst>
        </c:ser>
        <c:dLbls>
          <c:showLegendKey val="0"/>
          <c:showVal val="0"/>
          <c:showCatName val="0"/>
          <c:showSerName val="0"/>
          <c:showPercent val="0"/>
          <c:showBubbleSize val="0"/>
        </c:dLbls>
        <c:gapWidth val="120"/>
        <c:overlap val="-27"/>
        <c:axId val="207882752"/>
        <c:axId val="207883080"/>
      </c:barChart>
      <c:catAx>
        <c:axId val="207882752"/>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b="1"/>
                  <a:t>Council</a:t>
                </a:r>
                <a:r>
                  <a:rPr lang="en-GB" b="1" baseline="0"/>
                  <a:t> Area</a:t>
                </a:r>
                <a:endParaRPr lang="en-GB" b="1"/>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07883080"/>
        <c:crosses val="autoZero"/>
        <c:auto val="1"/>
        <c:lblAlgn val="ctr"/>
        <c:lblOffset val="100"/>
        <c:noMultiLvlLbl val="0"/>
      </c:catAx>
      <c:valAx>
        <c:axId val="207883080"/>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b="1"/>
                  <a:t>age-standardised death rate (per 100,000 population)</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078827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0"/>
              <a:t>Figure 6b:</a:t>
            </a:r>
            <a:r>
              <a:rPr lang="en-GB" sz="1200" b="0" baseline="0"/>
              <a:t> </a:t>
            </a:r>
            <a:r>
              <a:rPr lang="en-GB" sz="1200" b="0"/>
              <a:t>Drug-related</a:t>
            </a:r>
            <a:r>
              <a:rPr lang="en-GB" sz="1200" b="0" baseline="0"/>
              <a:t> deaths for selected council areas, age-standardised death rates, change between 2000-2004 and 2017-2021</a:t>
            </a:r>
            <a:endParaRPr lang="en-GB" sz="1200" b="0"/>
          </a:p>
        </c:rich>
      </c:tx>
      <c:layout>
        <c:manualLayout>
          <c:xMode val="edge"/>
          <c:yMode val="edge"/>
          <c:x val="0.12636601265005809"/>
          <c:y val="1.87170955095048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3.6592982229680306E-2"/>
          <c:y val="3.3609527888511841E-2"/>
          <c:w val="0.93791126279863479"/>
          <c:h val="0.8432397127137351"/>
        </c:manualLayout>
      </c:layout>
      <c:scatterChart>
        <c:scatterStyle val="lineMarker"/>
        <c:varyColors val="0"/>
        <c:ser>
          <c:idx val="0"/>
          <c:order val="0"/>
          <c:tx>
            <c:strRef>
              <c:f>'Fig 6b data'!$A$5</c:f>
              <c:strCache>
                <c:ptCount val="1"/>
                <c:pt idx="0">
                  <c:v>East Renfrewshire</c:v>
                </c:pt>
              </c:strCache>
            </c:strRef>
          </c:tx>
          <c:spPr>
            <a:ln w="19050" cap="rnd">
              <a:solidFill>
                <a:srgbClr val="949494"/>
              </a:solidFill>
              <a:round/>
              <a:tailEnd type="triangle"/>
            </a:ln>
            <a:effectLst/>
          </c:spPr>
          <c:marker>
            <c:symbol val="circle"/>
            <c:size val="10"/>
            <c:spPr>
              <a:solidFill>
                <a:srgbClr val="93A7CC"/>
              </a:solidFill>
              <a:ln w="9525">
                <a:solidFill>
                  <a:srgbClr val="93A7CC"/>
                </a:solidFill>
              </a:ln>
              <a:effectLst/>
            </c:spPr>
          </c:marker>
          <c:dPt>
            <c:idx val="0"/>
            <c:marker>
              <c:symbol val="circle"/>
              <c:size val="10"/>
              <c:spPr>
                <a:solidFill>
                  <a:srgbClr val="949494"/>
                </a:solidFill>
                <a:ln w="9525">
                  <a:solidFill>
                    <a:srgbClr val="949494"/>
                  </a:solidFill>
                </a:ln>
                <a:effectLst/>
              </c:spPr>
            </c:marker>
            <c:bubble3D val="0"/>
            <c:extLst>
              <c:ext xmlns:c16="http://schemas.microsoft.com/office/drawing/2014/chart" uri="{C3380CC4-5D6E-409C-BE32-E72D297353CC}">
                <c16:uniqueId val="{00000058-B120-4480-B3D1-E8756E61DF33}"/>
              </c:ext>
            </c:extLst>
          </c:dPt>
          <c:dPt>
            <c:idx val="1"/>
            <c:marker>
              <c:symbol val="none"/>
            </c:marker>
            <c:bubble3D val="0"/>
            <c:extLst>
              <c:ext xmlns:c16="http://schemas.microsoft.com/office/drawing/2014/chart" uri="{C3380CC4-5D6E-409C-BE32-E72D297353CC}">
                <c16:uniqueId val="{00000042-B120-4480-B3D1-E8756E61DF33}"/>
              </c:ext>
            </c:extLst>
          </c:dPt>
          <c:dLbls>
            <c:dLbl>
              <c:idx val="0"/>
              <c:layout>
                <c:manualLayout>
                  <c:x val="6.2841202870119045E-2"/>
                  <c:y val="0"/>
                </c:manualLayout>
              </c:layout>
              <c:tx>
                <c:rich>
                  <a:bodyPr/>
                  <a:lstStyle/>
                  <a:p>
                    <a:fld id="{06F811D8-6C18-4CC2-89B5-56DA9D15103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8-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data'!$D$5:$E$5</c:f>
              <c:numCache>
                <c:formatCode>0.0</c:formatCode>
                <c:ptCount val="2"/>
                <c:pt idx="0">
                  <c:v>5</c:v>
                </c:pt>
                <c:pt idx="1">
                  <c:v>8.9</c:v>
                </c:pt>
              </c:numCache>
            </c:numRef>
          </c:xVal>
          <c:yVal>
            <c:numRef>
              <c:f>'Fig 6b data'!$B$5:$C$5</c:f>
              <c:numCache>
                <c:formatCode>General</c:formatCode>
                <c:ptCount val="2"/>
                <c:pt idx="0">
                  <c:v>1</c:v>
                </c:pt>
                <c:pt idx="1">
                  <c:v>1</c:v>
                </c:pt>
              </c:numCache>
            </c:numRef>
          </c:yVal>
          <c:smooth val="0"/>
          <c:extLst>
            <c:ext xmlns:c15="http://schemas.microsoft.com/office/drawing/2012/chart" uri="{02D57815-91ED-43cb-92C2-25804820EDAC}">
              <c15:datalabelsRange>
                <c15:f>'Fig 6b data'!$A$5</c15:f>
                <c15:dlblRangeCache>
                  <c:ptCount val="1"/>
                  <c:pt idx="0">
                    <c:v>East Renfrewshire</c:v>
                  </c:pt>
                </c15:dlblRangeCache>
              </c15:datalabelsRange>
            </c:ext>
            <c:ext xmlns:c16="http://schemas.microsoft.com/office/drawing/2014/chart" uri="{C3380CC4-5D6E-409C-BE32-E72D297353CC}">
              <c16:uniqueId val="{00000000-B120-4480-B3D1-E8756E61DF33}"/>
            </c:ext>
          </c:extLst>
        </c:ser>
        <c:ser>
          <c:idx val="2"/>
          <c:order val="1"/>
          <c:tx>
            <c:strRef>
              <c:f>'Fig 6b data'!$A$6</c:f>
              <c:strCache>
                <c:ptCount val="1"/>
                <c:pt idx="0">
                  <c:v>Aberdeenshire</c:v>
                </c:pt>
              </c:strCache>
            </c:strRef>
          </c:tx>
          <c:spPr>
            <a:ln w="19050" cap="rnd">
              <a:solidFill>
                <a:srgbClr val="949494"/>
              </a:solidFill>
              <a:round/>
              <a:tailEnd type="triangle"/>
            </a:ln>
            <a:effectLst/>
          </c:spPr>
          <c:marker>
            <c:symbol val="circle"/>
            <c:size val="10"/>
            <c:spPr>
              <a:solidFill>
                <a:srgbClr val="93A7CC"/>
              </a:solidFill>
              <a:ln w="9525">
                <a:solidFill>
                  <a:srgbClr val="93A7CC"/>
                </a:solidFill>
              </a:ln>
              <a:effectLst/>
            </c:spPr>
          </c:marker>
          <c:dPt>
            <c:idx val="0"/>
            <c:marker>
              <c:symbol val="circle"/>
              <c:size val="10"/>
              <c:spPr>
                <a:solidFill>
                  <a:srgbClr val="949494"/>
                </a:solidFill>
                <a:ln w="9525">
                  <a:solidFill>
                    <a:srgbClr val="949494"/>
                  </a:solidFill>
                </a:ln>
                <a:effectLst/>
              </c:spPr>
            </c:marker>
            <c:bubble3D val="0"/>
            <c:extLst>
              <c:ext xmlns:c16="http://schemas.microsoft.com/office/drawing/2014/chart" uri="{C3380CC4-5D6E-409C-BE32-E72D297353CC}">
                <c16:uniqueId val="{0000005A-B120-4480-B3D1-E8756E61DF33}"/>
              </c:ext>
            </c:extLst>
          </c:dPt>
          <c:dPt>
            <c:idx val="1"/>
            <c:marker>
              <c:symbol val="none"/>
            </c:marker>
            <c:bubble3D val="0"/>
            <c:extLst>
              <c:ext xmlns:c16="http://schemas.microsoft.com/office/drawing/2014/chart" uri="{C3380CC4-5D6E-409C-BE32-E72D297353CC}">
                <c16:uniqueId val="{00000040-B120-4480-B3D1-E8756E61DF33}"/>
              </c:ext>
            </c:extLst>
          </c:dPt>
          <c:dLbls>
            <c:dLbl>
              <c:idx val="0"/>
              <c:layout>
                <c:manualLayout>
                  <c:x val="0.11204541542962868"/>
                  <c:y val="-1.9767403551543506E-6"/>
                </c:manualLayout>
              </c:layout>
              <c:tx>
                <c:rich>
                  <a:bodyPr/>
                  <a:lstStyle/>
                  <a:p>
                    <a:fld id="{65DE4E63-ECED-4751-A3C9-58695950B10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A-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data'!$D$6:$E$6</c:f>
              <c:numCache>
                <c:formatCode>0.0</c:formatCode>
                <c:ptCount val="2"/>
                <c:pt idx="0">
                  <c:v>4.5999999999999996</c:v>
                </c:pt>
                <c:pt idx="1">
                  <c:v>11</c:v>
                </c:pt>
              </c:numCache>
            </c:numRef>
          </c:xVal>
          <c:yVal>
            <c:numRef>
              <c:f>'Fig 6b data'!$B$6:$C$6</c:f>
              <c:numCache>
                <c:formatCode>General</c:formatCode>
                <c:ptCount val="2"/>
                <c:pt idx="0">
                  <c:v>2</c:v>
                </c:pt>
                <c:pt idx="1">
                  <c:v>2</c:v>
                </c:pt>
              </c:numCache>
            </c:numRef>
          </c:yVal>
          <c:smooth val="0"/>
          <c:extLst>
            <c:ext xmlns:c15="http://schemas.microsoft.com/office/drawing/2012/chart" uri="{02D57815-91ED-43cb-92C2-25804820EDAC}">
              <c15:datalabelsRange>
                <c15:f>'Fig 6b data'!$A$6</c15:f>
                <c15:dlblRangeCache>
                  <c:ptCount val="1"/>
                  <c:pt idx="0">
                    <c:v>Aberdeenshire</c:v>
                  </c:pt>
                </c15:dlblRangeCache>
              </c15:datalabelsRange>
            </c:ext>
            <c:ext xmlns:c16="http://schemas.microsoft.com/office/drawing/2014/chart" uri="{C3380CC4-5D6E-409C-BE32-E72D297353CC}">
              <c16:uniqueId val="{00000002-B120-4480-B3D1-E8756E61DF33}"/>
            </c:ext>
          </c:extLst>
        </c:ser>
        <c:ser>
          <c:idx val="5"/>
          <c:order val="2"/>
          <c:tx>
            <c:strRef>
              <c:f>'Fig 6b data'!$A$7</c:f>
              <c:strCache>
                <c:ptCount val="1"/>
                <c:pt idx="0">
                  <c:v>East Dunbartonshire</c:v>
                </c:pt>
              </c:strCache>
            </c:strRef>
          </c:tx>
          <c:spPr>
            <a:ln w="19050" cap="rnd">
              <a:solidFill>
                <a:srgbClr val="949494"/>
              </a:solidFill>
              <a:round/>
              <a:tailEnd type="triangle"/>
            </a:ln>
            <a:effectLst/>
          </c:spPr>
          <c:marker>
            <c:symbol val="circle"/>
            <c:size val="10"/>
            <c:spPr>
              <a:solidFill>
                <a:srgbClr val="93A7CC"/>
              </a:solidFill>
              <a:ln w="9525">
                <a:solidFill>
                  <a:srgbClr val="93A7CC"/>
                </a:solidFill>
              </a:ln>
              <a:effectLst/>
            </c:spPr>
          </c:marker>
          <c:dPt>
            <c:idx val="0"/>
            <c:marker>
              <c:symbol val="circle"/>
              <c:size val="10"/>
              <c:spPr>
                <a:solidFill>
                  <a:srgbClr val="949494"/>
                </a:solidFill>
                <a:ln w="9525">
                  <a:solidFill>
                    <a:srgbClr val="949494"/>
                  </a:solidFill>
                </a:ln>
                <a:effectLst/>
              </c:spPr>
            </c:marker>
            <c:bubble3D val="0"/>
            <c:extLst>
              <c:ext xmlns:c16="http://schemas.microsoft.com/office/drawing/2014/chart" uri="{C3380CC4-5D6E-409C-BE32-E72D297353CC}">
                <c16:uniqueId val="{0000005D-B120-4480-B3D1-E8756E61DF33}"/>
              </c:ext>
            </c:extLst>
          </c:dPt>
          <c:dPt>
            <c:idx val="1"/>
            <c:marker>
              <c:symbol val="none"/>
            </c:marker>
            <c:bubble3D val="0"/>
            <c:extLst>
              <c:ext xmlns:c16="http://schemas.microsoft.com/office/drawing/2014/chart" uri="{C3380CC4-5D6E-409C-BE32-E72D297353CC}">
                <c16:uniqueId val="{0000003D-B120-4480-B3D1-E8756E61DF33}"/>
              </c:ext>
            </c:extLst>
          </c:dPt>
          <c:dLbls>
            <c:dLbl>
              <c:idx val="0"/>
              <c:layout>
                <c:manualLayout>
                  <c:x val="0.13266146035024309"/>
                  <c:y val="-1.5341524307572208E-16"/>
                </c:manualLayout>
              </c:layout>
              <c:tx>
                <c:rich>
                  <a:bodyPr/>
                  <a:lstStyle/>
                  <a:p>
                    <a:fld id="{59F9931F-F465-443F-8F81-BFC8BB505F9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D-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data'!$D$7:$E$7</c:f>
              <c:numCache>
                <c:formatCode>0.0</c:formatCode>
                <c:ptCount val="2"/>
                <c:pt idx="0">
                  <c:v>3.8</c:v>
                </c:pt>
                <c:pt idx="1">
                  <c:v>11.3</c:v>
                </c:pt>
              </c:numCache>
            </c:numRef>
          </c:xVal>
          <c:yVal>
            <c:numRef>
              <c:f>'Fig 6b data'!$B$7:$C$7</c:f>
              <c:numCache>
                <c:formatCode>General</c:formatCode>
                <c:ptCount val="2"/>
                <c:pt idx="0">
                  <c:v>3</c:v>
                </c:pt>
                <c:pt idx="1">
                  <c:v>3</c:v>
                </c:pt>
              </c:numCache>
            </c:numRef>
          </c:yVal>
          <c:smooth val="0"/>
          <c:extLst>
            <c:ext xmlns:c15="http://schemas.microsoft.com/office/drawing/2012/chart" uri="{02D57815-91ED-43cb-92C2-25804820EDAC}">
              <c15:datalabelsRange>
                <c15:f>'Fig 6b data'!$A$7</c15:f>
                <c15:dlblRangeCache>
                  <c:ptCount val="1"/>
                  <c:pt idx="0">
                    <c:v>East Dunbartonshire</c:v>
                  </c:pt>
                </c15:dlblRangeCache>
              </c15:datalabelsRange>
            </c:ext>
            <c:ext xmlns:c16="http://schemas.microsoft.com/office/drawing/2014/chart" uri="{C3380CC4-5D6E-409C-BE32-E72D297353CC}">
              <c16:uniqueId val="{00000005-B120-4480-B3D1-E8756E61DF33}"/>
            </c:ext>
          </c:extLst>
        </c:ser>
        <c:ser>
          <c:idx val="6"/>
          <c:order val="3"/>
          <c:tx>
            <c:strRef>
              <c:f>'Fig 6b data'!$A$8</c:f>
              <c:strCache>
                <c:ptCount val="1"/>
                <c:pt idx="0">
                  <c:v>West Lothian</c:v>
                </c:pt>
              </c:strCache>
            </c:strRef>
          </c:tx>
          <c:spPr>
            <a:ln w="19050" cap="rnd">
              <a:solidFill>
                <a:srgbClr val="949494"/>
              </a:solidFill>
              <a:round/>
              <a:tailEnd type="triangle"/>
            </a:ln>
            <a:effectLst/>
          </c:spPr>
          <c:marker>
            <c:symbol val="circle"/>
            <c:size val="10"/>
            <c:spPr>
              <a:solidFill>
                <a:srgbClr val="93A7CC"/>
              </a:solidFill>
              <a:ln w="9525">
                <a:solidFill>
                  <a:srgbClr val="93A7CC"/>
                </a:solidFill>
              </a:ln>
              <a:effectLst/>
            </c:spPr>
          </c:marker>
          <c:dPt>
            <c:idx val="0"/>
            <c:marker>
              <c:symbol val="circle"/>
              <c:size val="10"/>
              <c:spPr>
                <a:solidFill>
                  <a:srgbClr val="949494"/>
                </a:solidFill>
                <a:ln w="9525">
                  <a:solidFill>
                    <a:srgbClr val="949494"/>
                  </a:solidFill>
                </a:ln>
                <a:effectLst/>
              </c:spPr>
            </c:marker>
            <c:bubble3D val="0"/>
            <c:extLst>
              <c:ext xmlns:c16="http://schemas.microsoft.com/office/drawing/2014/chart" uri="{C3380CC4-5D6E-409C-BE32-E72D297353CC}">
                <c16:uniqueId val="{00000064-B120-4480-B3D1-E8756E61DF33}"/>
              </c:ext>
            </c:extLst>
          </c:dPt>
          <c:dPt>
            <c:idx val="1"/>
            <c:marker>
              <c:symbol val="none"/>
            </c:marker>
            <c:bubble3D val="0"/>
            <c:extLst>
              <c:ext xmlns:c16="http://schemas.microsoft.com/office/drawing/2014/chart" uri="{C3380CC4-5D6E-409C-BE32-E72D297353CC}">
                <c16:uniqueId val="{00000022-B7E0-44FE-9A1F-938D13C2EA1E}"/>
              </c:ext>
            </c:extLst>
          </c:dPt>
          <c:dLbls>
            <c:dLbl>
              <c:idx val="0"/>
              <c:layout>
                <c:manualLayout>
                  <c:x val="0.18841454756680004"/>
                  <c:y val="-2.0887556419464303E-3"/>
                </c:manualLayout>
              </c:layout>
              <c:tx>
                <c:rich>
                  <a:bodyPr/>
                  <a:lstStyle/>
                  <a:p>
                    <a:fld id="{767B254C-2E7B-4907-9C89-D39CCA104F8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4-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7E0-44FE-9A1F-938D13C2EA1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data'!$D$8:$E$8</c:f>
              <c:numCache>
                <c:formatCode>0.0</c:formatCode>
                <c:ptCount val="2"/>
                <c:pt idx="0">
                  <c:v>4.3</c:v>
                </c:pt>
                <c:pt idx="1">
                  <c:v>14.7</c:v>
                </c:pt>
              </c:numCache>
            </c:numRef>
          </c:xVal>
          <c:yVal>
            <c:numRef>
              <c:f>'Fig 6b data'!$B$8:$C$8</c:f>
              <c:numCache>
                <c:formatCode>General</c:formatCode>
                <c:ptCount val="2"/>
                <c:pt idx="0">
                  <c:v>4</c:v>
                </c:pt>
                <c:pt idx="1">
                  <c:v>4</c:v>
                </c:pt>
              </c:numCache>
            </c:numRef>
          </c:yVal>
          <c:smooth val="0"/>
          <c:extLst>
            <c:ext xmlns:c15="http://schemas.microsoft.com/office/drawing/2012/chart" uri="{02D57815-91ED-43cb-92C2-25804820EDAC}">
              <c15:datalabelsRange>
                <c15:f>'Fig 6b data'!$A$8</c15:f>
                <c15:dlblRangeCache>
                  <c:ptCount val="1"/>
                  <c:pt idx="0">
                    <c:v>West Lothian</c:v>
                  </c:pt>
                </c15:dlblRangeCache>
              </c15:datalabelsRange>
            </c:ext>
            <c:ext xmlns:c16="http://schemas.microsoft.com/office/drawing/2014/chart" uri="{C3380CC4-5D6E-409C-BE32-E72D297353CC}">
              <c16:uniqueId val="{00000006-B120-4480-B3D1-E8756E61DF33}"/>
            </c:ext>
          </c:extLst>
        </c:ser>
        <c:ser>
          <c:idx val="7"/>
          <c:order val="4"/>
          <c:tx>
            <c:strRef>
              <c:f>'Fig 6b data'!$A$9</c:f>
              <c:strCache>
                <c:ptCount val="1"/>
                <c:pt idx="0">
                  <c:v>Argyll &amp; Bute</c:v>
                </c:pt>
              </c:strCache>
            </c:strRef>
          </c:tx>
          <c:spPr>
            <a:ln w="19050" cap="rnd">
              <a:solidFill>
                <a:srgbClr val="949494"/>
              </a:solidFill>
              <a:round/>
              <a:tailEnd type="triangle"/>
            </a:ln>
            <a:effectLst/>
          </c:spPr>
          <c:marker>
            <c:symbol val="circle"/>
            <c:size val="10"/>
            <c:spPr>
              <a:solidFill>
                <a:srgbClr val="93A7CC"/>
              </a:solidFill>
              <a:ln w="9525">
                <a:solidFill>
                  <a:srgbClr val="93A7CC"/>
                </a:solidFill>
              </a:ln>
              <a:effectLst/>
            </c:spPr>
          </c:marker>
          <c:dPt>
            <c:idx val="0"/>
            <c:marker>
              <c:symbol val="circle"/>
              <c:size val="10"/>
              <c:spPr>
                <a:solidFill>
                  <a:srgbClr val="949494"/>
                </a:solidFill>
                <a:ln w="9525">
                  <a:solidFill>
                    <a:srgbClr val="949494"/>
                  </a:solidFill>
                </a:ln>
                <a:effectLst/>
              </c:spPr>
            </c:marker>
            <c:bubble3D val="0"/>
            <c:extLst>
              <c:ext xmlns:c16="http://schemas.microsoft.com/office/drawing/2014/chart" uri="{C3380CC4-5D6E-409C-BE32-E72D297353CC}">
                <c16:uniqueId val="{0000005E-B120-4480-B3D1-E8756E61DF33}"/>
              </c:ext>
            </c:extLst>
          </c:dPt>
          <c:dPt>
            <c:idx val="1"/>
            <c:marker>
              <c:symbol val="none"/>
            </c:marker>
            <c:bubble3D val="0"/>
            <c:extLst>
              <c:ext xmlns:c16="http://schemas.microsoft.com/office/drawing/2014/chart" uri="{C3380CC4-5D6E-409C-BE32-E72D297353CC}">
                <c16:uniqueId val="{0000003C-B120-4480-B3D1-E8756E61DF33}"/>
              </c:ext>
            </c:extLst>
          </c:dPt>
          <c:dLbls>
            <c:dLbl>
              <c:idx val="0"/>
              <c:layout>
                <c:manualLayout>
                  <c:x val="0.20092336818553419"/>
                  <c:y val="2.0887556419464303E-3"/>
                </c:manualLayout>
              </c:layout>
              <c:tx>
                <c:rich>
                  <a:bodyPr/>
                  <a:lstStyle/>
                  <a:p>
                    <a:fld id="{93C7E064-3938-4906-BF14-4986C9E72F3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E-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data'!$D$9:$E$9</c:f>
              <c:numCache>
                <c:formatCode>0.0</c:formatCode>
                <c:ptCount val="2"/>
                <c:pt idx="0">
                  <c:v>3.7</c:v>
                </c:pt>
                <c:pt idx="1">
                  <c:v>14.9</c:v>
                </c:pt>
              </c:numCache>
            </c:numRef>
          </c:xVal>
          <c:yVal>
            <c:numRef>
              <c:f>'Fig 6b data'!$B$9:$C$9</c:f>
              <c:numCache>
                <c:formatCode>General</c:formatCode>
                <c:ptCount val="2"/>
                <c:pt idx="0">
                  <c:v>5</c:v>
                </c:pt>
                <c:pt idx="1">
                  <c:v>5</c:v>
                </c:pt>
              </c:numCache>
            </c:numRef>
          </c:yVal>
          <c:smooth val="0"/>
          <c:extLst>
            <c:ext xmlns:c15="http://schemas.microsoft.com/office/drawing/2012/chart" uri="{02D57815-91ED-43cb-92C2-25804820EDAC}">
              <c15:datalabelsRange>
                <c15:f>'Fig 6b data'!$A$9</c15:f>
                <c15:dlblRangeCache>
                  <c:ptCount val="1"/>
                  <c:pt idx="0">
                    <c:v>Argyll &amp; Bute</c:v>
                  </c:pt>
                </c15:dlblRangeCache>
              </c15:datalabelsRange>
            </c:ext>
            <c:ext xmlns:c16="http://schemas.microsoft.com/office/drawing/2014/chart" uri="{C3380CC4-5D6E-409C-BE32-E72D297353CC}">
              <c16:uniqueId val="{00000007-B120-4480-B3D1-E8756E61DF33}"/>
            </c:ext>
          </c:extLst>
        </c:ser>
        <c:ser>
          <c:idx val="8"/>
          <c:order val="5"/>
          <c:tx>
            <c:strRef>
              <c:f>'Fig 6b data'!$A$10</c:f>
              <c:strCache>
                <c:ptCount val="1"/>
                <c:pt idx="0">
                  <c:v>Moray</c:v>
                </c:pt>
              </c:strCache>
            </c:strRef>
          </c:tx>
          <c:spPr>
            <a:ln w="19050" cap="rnd">
              <a:solidFill>
                <a:srgbClr val="949494"/>
              </a:solidFill>
              <a:round/>
              <a:tailEnd type="triangle"/>
            </a:ln>
            <a:effectLst/>
          </c:spPr>
          <c:marker>
            <c:symbol val="circle"/>
            <c:size val="10"/>
            <c:spPr>
              <a:solidFill>
                <a:srgbClr val="949494"/>
              </a:solidFill>
              <a:ln w="9525">
                <a:solidFill>
                  <a:srgbClr val="949494"/>
                </a:solidFill>
              </a:ln>
              <a:effectLst/>
            </c:spPr>
          </c:marker>
          <c:dPt>
            <c:idx val="1"/>
            <c:marker>
              <c:symbol val="none"/>
            </c:marker>
            <c:bubble3D val="0"/>
            <c:extLst>
              <c:ext xmlns:c16="http://schemas.microsoft.com/office/drawing/2014/chart" uri="{C3380CC4-5D6E-409C-BE32-E72D297353CC}">
                <c16:uniqueId val="{0000003B-B120-4480-B3D1-E8756E61DF33}"/>
              </c:ext>
            </c:extLst>
          </c:dPt>
          <c:dLbls>
            <c:dLbl>
              <c:idx val="0"/>
              <c:layout>
                <c:manualLayout>
                  <c:x val="0.20234929650187164"/>
                  <c:y val="-2.0940269495601754E-3"/>
                </c:manualLayout>
              </c:layout>
              <c:tx>
                <c:rich>
                  <a:bodyPr/>
                  <a:lstStyle/>
                  <a:p>
                    <a:fld id="{79C52702-6616-4A23-8C1F-5C565C0C2AC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F-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data'!$D$10:$E$10</c:f>
              <c:numCache>
                <c:formatCode>0.0</c:formatCode>
                <c:ptCount val="2"/>
                <c:pt idx="0">
                  <c:v>3</c:v>
                </c:pt>
                <c:pt idx="1">
                  <c:v>14.3</c:v>
                </c:pt>
              </c:numCache>
            </c:numRef>
          </c:xVal>
          <c:yVal>
            <c:numRef>
              <c:f>'Fig 6b data'!$B$10:$C$10</c:f>
              <c:numCache>
                <c:formatCode>General</c:formatCode>
                <c:ptCount val="2"/>
                <c:pt idx="0">
                  <c:v>6</c:v>
                </c:pt>
                <c:pt idx="1">
                  <c:v>6</c:v>
                </c:pt>
              </c:numCache>
            </c:numRef>
          </c:yVal>
          <c:smooth val="0"/>
          <c:extLst>
            <c:ext xmlns:c15="http://schemas.microsoft.com/office/drawing/2012/chart" uri="{02D57815-91ED-43cb-92C2-25804820EDAC}">
              <c15:datalabelsRange>
                <c15:f>'Fig 6b data'!$A$10</c15:f>
                <c15:dlblRangeCache>
                  <c:ptCount val="1"/>
                  <c:pt idx="0">
                    <c:v>Moray</c:v>
                  </c:pt>
                </c15:dlblRangeCache>
              </c15:datalabelsRange>
            </c:ext>
            <c:ext xmlns:c16="http://schemas.microsoft.com/office/drawing/2014/chart" uri="{C3380CC4-5D6E-409C-BE32-E72D297353CC}">
              <c16:uniqueId val="{00000008-B120-4480-B3D1-E8756E61DF33}"/>
            </c:ext>
          </c:extLst>
        </c:ser>
        <c:ser>
          <c:idx val="9"/>
          <c:order val="6"/>
          <c:tx>
            <c:strRef>
              <c:f>'Fig 6b data'!$A$11</c:f>
              <c:strCache>
                <c:ptCount val="1"/>
                <c:pt idx="0">
                  <c:v>Highland</c:v>
                </c:pt>
              </c:strCache>
            </c:strRef>
          </c:tx>
          <c:spPr>
            <a:ln w="19050" cap="rnd">
              <a:solidFill>
                <a:srgbClr val="949494"/>
              </a:solidFill>
              <a:round/>
              <a:tailEnd type="triangle"/>
            </a:ln>
            <a:effectLst/>
          </c:spPr>
          <c:marker>
            <c:symbol val="circle"/>
            <c:size val="10"/>
            <c:spPr>
              <a:solidFill>
                <a:srgbClr val="949494"/>
              </a:solidFill>
              <a:ln w="9525">
                <a:solidFill>
                  <a:srgbClr val="949494"/>
                </a:solidFill>
              </a:ln>
              <a:effectLst/>
            </c:spPr>
          </c:marker>
          <c:dPt>
            <c:idx val="1"/>
            <c:marker>
              <c:symbol val="none"/>
            </c:marker>
            <c:bubble3D val="0"/>
            <c:extLst>
              <c:ext xmlns:c16="http://schemas.microsoft.com/office/drawing/2014/chart" uri="{C3380CC4-5D6E-409C-BE32-E72D297353CC}">
                <c16:uniqueId val="{0000003A-B120-4480-B3D1-E8756E61DF33}"/>
              </c:ext>
            </c:extLst>
          </c:dPt>
          <c:dLbls>
            <c:dLbl>
              <c:idx val="0"/>
              <c:layout>
                <c:manualLayout>
                  <c:x val="0.20780882922421581"/>
                  <c:y val="0"/>
                </c:manualLayout>
              </c:layout>
              <c:tx>
                <c:rich>
                  <a:bodyPr/>
                  <a:lstStyle/>
                  <a:p>
                    <a:fld id="{BC2DFCA6-4A33-497F-8EFD-BC8D78A025D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0-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data'!$D$11:$E$11</c:f>
              <c:numCache>
                <c:formatCode>0.0</c:formatCode>
                <c:ptCount val="2"/>
                <c:pt idx="0">
                  <c:v>2.9</c:v>
                </c:pt>
                <c:pt idx="1">
                  <c:v>14.4</c:v>
                </c:pt>
              </c:numCache>
            </c:numRef>
          </c:xVal>
          <c:yVal>
            <c:numRef>
              <c:f>'Fig 6b data'!$B$11:$C$11</c:f>
              <c:numCache>
                <c:formatCode>General</c:formatCode>
                <c:ptCount val="2"/>
                <c:pt idx="0">
                  <c:v>7</c:v>
                </c:pt>
                <c:pt idx="1">
                  <c:v>7</c:v>
                </c:pt>
              </c:numCache>
            </c:numRef>
          </c:yVal>
          <c:smooth val="0"/>
          <c:extLst>
            <c:ext xmlns:c15="http://schemas.microsoft.com/office/drawing/2012/chart" uri="{02D57815-91ED-43cb-92C2-25804820EDAC}">
              <c15:datalabelsRange>
                <c15:f>'Fig 6b data'!$A$11</c15:f>
                <c15:dlblRangeCache>
                  <c:ptCount val="1"/>
                  <c:pt idx="0">
                    <c:v>Highland</c:v>
                  </c:pt>
                </c15:dlblRangeCache>
              </c15:datalabelsRange>
            </c:ext>
            <c:ext xmlns:c16="http://schemas.microsoft.com/office/drawing/2014/chart" uri="{C3380CC4-5D6E-409C-BE32-E72D297353CC}">
              <c16:uniqueId val="{00000009-B120-4480-B3D1-E8756E61DF33}"/>
            </c:ext>
          </c:extLst>
        </c:ser>
        <c:ser>
          <c:idx val="10"/>
          <c:order val="7"/>
          <c:tx>
            <c:strRef>
              <c:f>'Fig 6b data'!$A$12</c:f>
              <c:strCache>
                <c:ptCount val="1"/>
                <c:pt idx="0">
                  <c:v>East Lothian</c:v>
                </c:pt>
              </c:strCache>
            </c:strRef>
          </c:tx>
          <c:spPr>
            <a:ln w="19050" cap="rnd">
              <a:solidFill>
                <a:srgbClr val="949494"/>
              </a:solidFill>
              <a:round/>
              <a:tailEnd type="triangle"/>
            </a:ln>
            <a:effectLst/>
          </c:spPr>
          <c:marker>
            <c:symbol val="circle"/>
            <c:size val="10"/>
            <c:spPr>
              <a:solidFill>
                <a:srgbClr val="93A7CC"/>
              </a:solidFill>
              <a:ln w="9525">
                <a:solidFill>
                  <a:srgbClr val="93A7CC"/>
                </a:solidFill>
              </a:ln>
              <a:effectLst/>
            </c:spPr>
          </c:marker>
          <c:dPt>
            <c:idx val="0"/>
            <c:marker>
              <c:symbol val="circle"/>
              <c:size val="10"/>
              <c:spPr>
                <a:solidFill>
                  <a:srgbClr val="949494"/>
                </a:solidFill>
                <a:ln w="9525">
                  <a:solidFill>
                    <a:srgbClr val="949494"/>
                  </a:solidFill>
                </a:ln>
                <a:effectLst/>
              </c:spPr>
            </c:marker>
            <c:bubble3D val="0"/>
            <c:extLst>
              <c:ext xmlns:c16="http://schemas.microsoft.com/office/drawing/2014/chart" uri="{C3380CC4-5D6E-409C-BE32-E72D297353CC}">
                <c16:uniqueId val="{00000061-B120-4480-B3D1-E8756E61DF33}"/>
              </c:ext>
            </c:extLst>
          </c:dPt>
          <c:dPt>
            <c:idx val="1"/>
            <c:marker>
              <c:symbol val="none"/>
            </c:marker>
            <c:bubble3D val="0"/>
            <c:extLst>
              <c:ext xmlns:c16="http://schemas.microsoft.com/office/drawing/2014/chart" uri="{C3380CC4-5D6E-409C-BE32-E72D297353CC}">
                <c16:uniqueId val="{00000039-B120-4480-B3D1-E8756E61DF33}"/>
              </c:ext>
            </c:extLst>
          </c:dPt>
          <c:dLbls>
            <c:dLbl>
              <c:idx val="0"/>
              <c:layout>
                <c:manualLayout>
                  <c:x val="0.20916688180370896"/>
                  <c:y val="-2.0940269495602522E-3"/>
                </c:manualLayout>
              </c:layout>
              <c:tx>
                <c:rich>
                  <a:bodyPr/>
                  <a:lstStyle/>
                  <a:p>
                    <a:fld id="{0C8C3984-CA4F-4F7F-99DC-AC1FDD18A2A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1-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data'!$D$12:$E$12</c:f>
              <c:numCache>
                <c:formatCode>0.0</c:formatCode>
                <c:ptCount val="2"/>
                <c:pt idx="0">
                  <c:v>3.7</c:v>
                </c:pt>
                <c:pt idx="1">
                  <c:v>15.5</c:v>
                </c:pt>
              </c:numCache>
            </c:numRef>
          </c:xVal>
          <c:yVal>
            <c:numRef>
              <c:f>'Fig 6b data'!$B$12:$C$12</c:f>
              <c:numCache>
                <c:formatCode>General</c:formatCode>
                <c:ptCount val="2"/>
                <c:pt idx="0">
                  <c:v>8</c:v>
                </c:pt>
                <c:pt idx="1">
                  <c:v>8</c:v>
                </c:pt>
              </c:numCache>
            </c:numRef>
          </c:yVal>
          <c:smooth val="0"/>
          <c:extLst>
            <c:ext xmlns:c15="http://schemas.microsoft.com/office/drawing/2012/chart" uri="{02D57815-91ED-43cb-92C2-25804820EDAC}">
              <c15:datalabelsRange>
                <c15:f>'Fig 6b data'!$A$12</c15:f>
                <c15:dlblRangeCache>
                  <c:ptCount val="1"/>
                  <c:pt idx="0">
                    <c:v>East Lothian</c:v>
                  </c:pt>
                </c15:dlblRangeCache>
              </c15:datalabelsRange>
            </c:ext>
            <c:ext xmlns:c16="http://schemas.microsoft.com/office/drawing/2014/chart" uri="{C3380CC4-5D6E-409C-BE32-E72D297353CC}">
              <c16:uniqueId val="{0000000A-B120-4480-B3D1-E8756E61DF33}"/>
            </c:ext>
          </c:extLst>
        </c:ser>
        <c:ser>
          <c:idx val="11"/>
          <c:order val="8"/>
          <c:tx>
            <c:strRef>
              <c:f>'Fig 6b data'!$A$13</c:f>
              <c:strCache>
                <c:ptCount val="1"/>
                <c:pt idx="0">
                  <c:v>Angus</c:v>
                </c:pt>
              </c:strCache>
            </c:strRef>
          </c:tx>
          <c:spPr>
            <a:ln w="19050" cap="rnd">
              <a:solidFill>
                <a:srgbClr val="949494"/>
              </a:solidFill>
              <a:round/>
              <a:tailEnd type="triangle"/>
            </a:ln>
            <a:effectLst/>
          </c:spPr>
          <c:marker>
            <c:symbol val="circle"/>
            <c:size val="10"/>
            <c:spPr>
              <a:solidFill>
                <a:srgbClr val="949494"/>
              </a:solidFill>
              <a:ln w="9525">
                <a:solidFill>
                  <a:srgbClr val="949494"/>
                </a:solidFill>
              </a:ln>
              <a:effectLst/>
            </c:spPr>
          </c:marker>
          <c:dPt>
            <c:idx val="1"/>
            <c:marker>
              <c:symbol val="none"/>
            </c:marker>
            <c:bubble3D val="0"/>
            <c:extLst>
              <c:ext xmlns:c16="http://schemas.microsoft.com/office/drawing/2014/chart" uri="{C3380CC4-5D6E-409C-BE32-E72D297353CC}">
                <c16:uniqueId val="{00000038-B120-4480-B3D1-E8756E61DF33}"/>
              </c:ext>
            </c:extLst>
          </c:dPt>
          <c:dLbls>
            <c:dLbl>
              <c:idx val="0"/>
              <c:layout>
                <c:manualLayout>
                  <c:x val="0.22014898240178993"/>
                  <c:y val="-2.0940269495602522E-3"/>
                </c:manualLayout>
              </c:layout>
              <c:tx>
                <c:rich>
                  <a:bodyPr/>
                  <a:lstStyle/>
                  <a:p>
                    <a:fld id="{49FC33B7-E4FE-4A9C-A351-00EC95EFD7B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2-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data'!$D$13:$E$13</c:f>
              <c:numCache>
                <c:formatCode>0.0</c:formatCode>
                <c:ptCount val="2"/>
                <c:pt idx="0">
                  <c:v>4</c:v>
                </c:pt>
                <c:pt idx="1">
                  <c:v>16.3</c:v>
                </c:pt>
              </c:numCache>
            </c:numRef>
          </c:xVal>
          <c:yVal>
            <c:numRef>
              <c:f>'Fig 6b data'!$B$13:$C$13</c:f>
              <c:numCache>
                <c:formatCode>General</c:formatCode>
                <c:ptCount val="2"/>
                <c:pt idx="0">
                  <c:v>9</c:v>
                </c:pt>
                <c:pt idx="1">
                  <c:v>9</c:v>
                </c:pt>
              </c:numCache>
            </c:numRef>
          </c:yVal>
          <c:smooth val="0"/>
          <c:extLst>
            <c:ext xmlns:c15="http://schemas.microsoft.com/office/drawing/2012/chart" uri="{02D57815-91ED-43cb-92C2-25804820EDAC}">
              <c15:datalabelsRange>
                <c15:f>'Fig 6b data'!$A$13</c15:f>
                <c15:dlblRangeCache>
                  <c:ptCount val="1"/>
                  <c:pt idx="0">
                    <c:v>Angus</c:v>
                  </c:pt>
                </c15:dlblRangeCache>
              </c15:datalabelsRange>
            </c:ext>
            <c:ext xmlns:c16="http://schemas.microsoft.com/office/drawing/2014/chart" uri="{C3380CC4-5D6E-409C-BE32-E72D297353CC}">
              <c16:uniqueId val="{0000000B-B120-4480-B3D1-E8756E61DF33}"/>
            </c:ext>
          </c:extLst>
        </c:ser>
        <c:ser>
          <c:idx val="12"/>
          <c:order val="9"/>
          <c:tx>
            <c:strRef>
              <c:f>'Fig 6b data'!$A$14</c:f>
              <c:strCache>
                <c:ptCount val="1"/>
                <c:pt idx="0">
                  <c:v>City of Edinburgh</c:v>
                </c:pt>
              </c:strCache>
            </c:strRef>
          </c:tx>
          <c:spPr>
            <a:ln w="19050" cap="rnd">
              <a:solidFill>
                <a:srgbClr val="949494"/>
              </a:solidFill>
              <a:round/>
              <a:tailEnd type="triangle"/>
            </a:ln>
            <a:effectLst/>
          </c:spPr>
          <c:marker>
            <c:symbol val="circle"/>
            <c:size val="10"/>
            <c:spPr>
              <a:solidFill>
                <a:srgbClr val="93A7CC"/>
              </a:solidFill>
              <a:ln w="9525">
                <a:solidFill>
                  <a:srgbClr val="93A7CC"/>
                </a:solidFill>
              </a:ln>
              <a:effectLst/>
            </c:spPr>
          </c:marker>
          <c:dPt>
            <c:idx val="0"/>
            <c:marker>
              <c:symbol val="circle"/>
              <c:size val="10"/>
              <c:spPr>
                <a:solidFill>
                  <a:srgbClr val="949494"/>
                </a:solidFill>
                <a:ln w="9525">
                  <a:solidFill>
                    <a:srgbClr val="949494"/>
                  </a:solidFill>
                </a:ln>
                <a:effectLst/>
              </c:spPr>
            </c:marker>
            <c:bubble3D val="0"/>
            <c:extLst>
              <c:ext xmlns:c16="http://schemas.microsoft.com/office/drawing/2014/chart" uri="{C3380CC4-5D6E-409C-BE32-E72D297353CC}">
                <c16:uniqueId val="{00000063-B120-4480-B3D1-E8756E61DF33}"/>
              </c:ext>
            </c:extLst>
          </c:dPt>
          <c:dPt>
            <c:idx val="1"/>
            <c:marker>
              <c:symbol val="none"/>
            </c:marker>
            <c:bubble3D val="0"/>
            <c:extLst>
              <c:ext xmlns:c16="http://schemas.microsoft.com/office/drawing/2014/chart" uri="{C3380CC4-5D6E-409C-BE32-E72D297353CC}">
                <c16:uniqueId val="{00000037-B120-4480-B3D1-E8756E61DF33}"/>
              </c:ext>
            </c:extLst>
          </c:dPt>
          <c:dLbls>
            <c:dLbl>
              <c:idx val="0"/>
              <c:layout>
                <c:manualLayout>
                  <c:x val="0.23927165354330709"/>
                  <c:y val="-2.0940269495601754E-3"/>
                </c:manualLayout>
              </c:layout>
              <c:tx>
                <c:rich>
                  <a:bodyPr/>
                  <a:lstStyle/>
                  <a:p>
                    <a:fld id="{99DAC8DB-D374-48CF-9169-4C63A801B8B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3-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data'!$D$14:$E$14</c:f>
              <c:numCache>
                <c:formatCode>0.0</c:formatCode>
                <c:ptCount val="2"/>
                <c:pt idx="0">
                  <c:v>5.0999999999999996</c:v>
                </c:pt>
                <c:pt idx="1">
                  <c:v>18.3</c:v>
                </c:pt>
              </c:numCache>
            </c:numRef>
          </c:xVal>
          <c:yVal>
            <c:numRef>
              <c:f>'Fig 6b data'!$B$14:$C$14</c:f>
              <c:numCache>
                <c:formatCode>General</c:formatCode>
                <c:ptCount val="2"/>
                <c:pt idx="0">
                  <c:v>10</c:v>
                </c:pt>
                <c:pt idx="1">
                  <c:v>10</c:v>
                </c:pt>
              </c:numCache>
            </c:numRef>
          </c:yVal>
          <c:smooth val="0"/>
          <c:extLst>
            <c:ext xmlns:c15="http://schemas.microsoft.com/office/drawing/2012/chart" uri="{02D57815-91ED-43cb-92C2-25804820EDAC}">
              <c15:datalabelsRange>
                <c15:f>'Fig 6b data'!$A$14</c15:f>
                <c15:dlblRangeCache>
                  <c:ptCount val="1"/>
                  <c:pt idx="0">
                    <c:v>City of Edinburgh</c:v>
                  </c:pt>
                </c15:dlblRangeCache>
              </c15:datalabelsRange>
            </c:ext>
            <c:ext xmlns:c16="http://schemas.microsoft.com/office/drawing/2014/chart" uri="{C3380CC4-5D6E-409C-BE32-E72D297353CC}">
              <c16:uniqueId val="{0000000C-B120-4480-B3D1-E8756E61DF33}"/>
            </c:ext>
          </c:extLst>
        </c:ser>
        <c:ser>
          <c:idx val="13"/>
          <c:order val="10"/>
          <c:tx>
            <c:strRef>
              <c:f>'Fig 6b data'!$A$15</c:f>
              <c:strCache>
                <c:ptCount val="1"/>
                <c:pt idx="0">
                  <c:v>Aberdeen City</c:v>
                </c:pt>
              </c:strCache>
            </c:strRef>
          </c:tx>
          <c:spPr>
            <a:ln w="19050" cap="rnd">
              <a:solidFill>
                <a:srgbClr val="949494"/>
              </a:solidFill>
              <a:round/>
              <a:tailEnd type="triangle"/>
            </a:ln>
            <a:effectLst/>
          </c:spPr>
          <c:marker>
            <c:symbol val="circle"/>
            <c:size val="10"/>
            <c:spPr>
              <a:solidFill>
                <a:srgbClr val="93A7CC"/>
              </a:solidFill>
              <a:ln w="9525">
                <a:solidFill>
                  <a:srgbClr val="93A7CC"/>
                </a:solidFill>
              </a:ln>
              <a:effectLst/>
            </c:spPr>
          </c:marker>
          <c:dPt>
            <c:idx val="0"/>
            <c:marker>
              <c:symbol val="circle"/>
              <c:size val="10"/>
              <c:spPr>
                <a:solidFill>
                  <a:srgbClr val="949494"/>
                </a:solidFill>
                <a:ln w="9525">
                  <a:solidFill>
                    <a:srgbClr val="949494"/>
                  </a:solidFill>
                </a:ln>
                <a:effectLst/>
              </c:spPr>
            </c:marker>
            <c:bubble3D val="0"/>
            <c:extLst>
              <c:ext xmlns:c16="http://schemas.microsoft.com/office/drawing/2014/chart" uri="{C3380CC4-5D6E-409C-BE32-E72D297353CC}">
                <c16:uniqueId val="{00000057-B120-4480-B3D1-E8756E61DF33}"/>
              </c:ext>
            </c:extLst>
          </c:dPt>
          <c:dPt>
            <c:idx val="1"/>
            <c:marker>
              <c:symbol val="none"/>
            </c:marker>
            <c:bubble3D val="0"/>
            <c:extLst>
              <c:ext xmlns:c16="http://schemas.microsoft.com/office/drawing/2014/chart" uri="{C3380CC4-5D6E-409C-BE32-E72D297353CC}">
                <c16:uniqueId val="{00000036-B120-4480-B3D1-E8756E61DF33}"/>
              </c:ext>
            </c:extLst>
          </c:dPt>
          <c:dLbls>
            <c:dLbl>
              <c:idx val="0"/>
              <c:layout>
                <c:manualLayout>
                  <c:x val="0.23926756593950335"/>
                  <c:y val="-1.9767403552310579E-6"/>
                </c:manualLayout>
              </c:layout>
              <c:tx>
                <c:rich>
                  <a:bodyPr/>
                  <a:lstStyle/>
                  <a:p>
                    <a:fld id="{7CBAB4A9-CD46-4AD8-954D-D1164395C29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7-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data'!$D$15:$E$15</c:f>
              <c:numCache>
                <c:formatCode>0.0</c:formatCode>
                <c:ptCount val="2"/>
                <c:pt idx="0">
                  <c:v>10.7</c:v>
                </c:pt>
                <c:pt idx="1">
                  <c:v>24</c:v>
                </c:pt>
              </c:numCache>
            </c:numRef>
          </c:xVal>
          <c:yVal>
            <c:numRef>
              <c:f>'Fig 6b data'!$B$15:$C$15</c:f>
              <c:numCache>
                <c:formatCode>General</c:formatCode>
                <c:ptCount val="2"/>
                <c:pt idx="0">
                  <c:v>11</c:v>
                </c:pt>
                <c:pt idx="1">
                  <c:v>11</c:v>
                </c:pt>
              </c:numCache>
            </c:numRef>
          </c:yVal>
          <c:smooth val="0"/>
          <c:extLst>
            <c:ext xmlns:c15="http://schemas.microsoft.com/office/drawing/2012/chart" uri="{02D57815-91ED-43cb-92C2-25804820EDAC}">
              <c15:datalabelsRange>
                <c15:f>'Fig 6b data'!$A$15</c15:f>
                <c15:dlblRangeCache>
                  <c:ptCount val="1"/>
                  <c:pt idx="0">
                    <c:v>Aberdeen City</c:v>
                  </c:pt>
                </c15:dlblRangeCache>
              </c15:datalabelsRange>
            </c:ext>
            <c:ext xmlns:c16="http://schemas.microsoft.com/office/drawing/2014/chart" uri="{C3380CC4-5D6E-409C-BE32-E72D297353CC}">
              <c16:uniqueId val="{0000000D-B120-4480-B3D1-E8756E61DF33}"/>
            </c:ext>
          </c:extLst>
        </c:ser>
        <c:ser>
          <c:idx val="14"/>
          <c:order val="11"/>
          <c:tx>
            <c:strRef>
              <c:f>'Fig 6b data'!$A$16</c:f>
              <c:strCache>
                <c:ptCount val="1"/>
                <c:pt idx="0">
                  <c:v>Perth &amp; Kinross</c:v>
                </c:pt>
              </c:strCache>
            </c:strRef>
          </c:tx>
          <c:spPr>
            <a:ln w="19050" cap="rnd">
              <a:solidFill>
                <a:srgbClr val="949494"/>
              </a:solidFill>
              <a:round/>
              <a:tailEnd type="triangle"/>
            </a:ln>
            <a:effectLst/>
          </c:spPr>
          <c:marker>
            <c:symbol val="circle"/>
            <c:size val="10"/>
            <c:spPr>
              <a:solidFill>
                <a:srgbClr val="949494"/>
              </a:solidFill>
              <a:ln w="9525">
                <a:solidFill>
                  <a:srgbClr val="949494"/>
                </a:solidFill>
              </a:ln>
              <a:effectLst/>
            </c:spPr>
          </c:marker>
          <c:dPt>
            <c:idx val="1"/>
            <c:marker>
              <c:symbol val="none"/>
            </c:marker>
            <c:bubble3D val="0"/>
            <c:extLst>
              <c:ext xmlns:c16="http://schemas.microsoft.com/office/drawing/2014/chart" uri="{C3380CC4-5D6E-409C-BE32-E72D297353CC}">
                <c16:uniqueId val="{00000035-B120-4480-B3D1-E8756E61DF33}"/>
              </c:ext>
            </c:extLst>
          </c:dPt>
          <c:dLbls>
            <c:dLbl>
              <c:idx val="0"/>
              <c:layout>
                <c:manualLayout>
                  <c:x val="0.27069693644851772"/>
                  <c:y val="-7.6707621537861041E-17"/>
                </c:manualLayout>
              </c:layout>
              <c:tx>
                <c:rich>
                  <a:bodyPr/>
                  <a:lstStyle/>
                  <a:p>
                    <a:fld id="{1B03D1F8-2BD7-4F0E-8A04-9BEC98A698D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6-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data'!$D$16:$E$16</c:f>
              <c:numCache>
                <c:formatCode>0.0</c:formatCode>
                <c:ptCount val="2"/>
                <c:pt idx="0">
                  <c:v>3.6</c:v>
                </c:pt>
                <c:pt idx="1">
                  <c:v>18.3</c:v>
                </c:pt>
              </c:numCache>
            </c:numRef>
          </c:xVal>
          <c:yVal>
            <c:numRef>
              <c:f>'Fig 6b data'!$B$16:$C$16</c:f>
              <c:numCache>
                <c:formatCode>General</c:formatCode>
                <c:ptCount val="2"/>
                <c:pt idx="0">
                  <c:v>12</c:v>
                </c:pt>
                <c:pt idx="1">
                  <c:v>12</c:v>
                </c:pt>
              </c:numCache>
            </c:numRef>
          </c:yVal>
          <c:smooth val="0"/>
          <c:extLst>
            <c:ext xmlns:c15="http://schemas.microsoft.com/office/drawing/2012/chart" uri="{02D57815-91ED-43cb-92C2-25804820EDAC}">
              <c15:datalabelsRange>
                <c15:f>'Fig 6b data'!$A$16</c15:f>
                <c15:dlblRangeCache>
                  <c:ptCount val="1"/>
                  <c:pt idx="0">
                    <c:v>Perth &amp; Kinross</c:v>
                  </c:pt>
                </c15:dlblRangeCache>
              </c15:datalabelsRange>
            </c:ext>
            <c:ext xmlns:c16="http://schemas.microsoft.com/office/drawing/2014/chart" uri="{C3380CC4-5D6E-409C-BE32-E72D297353CC}">
              <c16:uniqueId val="{0000000E-B120-4480-B3D1-E8756E61DF33}"/>
            </c:ext>
          </c:extLst>
        </c:ser>
        <c:ser>
          <c:idx val="15"/>
          <c:order val="12"/>
          <c:tx>
            <c:strRef>
              <c:f>'Fig 6b data'!$A$17</c:f>
              <c:strCache>
                <c:ptCount val="1"/>
                <c:pt idx="0">
                  <c:v>Dumfries &amp; Galloway</c:v>
                </c:pt>
              </c:strCache>
            </c:strRef>
          </c:tx>
          <c:spPr>
            <a:ln w="19050" cap="rnd">
              <a:solidFill>
                <a:srgbClr val="949494"/>
              </a:solidFill>
              <a:round/>
              <a:tailEnd type="triangle"/>
            </a:ln>
            <a:effectLst/>
          </c:spPr>
          <c:marker>
            <c:symbol val="circle"/>
            <c:size val="10"/>
            <c:spPr>
              <a:solidFill>
                <a:srgbClr val="949494"/>
              </a:solidFill>
              <a:ln w="9525">
                <a:solidFill>
                  <a:srgbClr val="949494"/>
                </a:solidFill>
              </a:ln>
              <a:effectLst/>
            </c:spPr>
          </c:marker>
          <c:dPt>
            <c:idx val="1"/>
            <c:marker>
              <c:symbol val="none"/>
            </c:marker>
            <c:bubble3D val="0"/>
            <c:extLst>
              <c:ext xmlns:c16="http://schemas.microsoft.com/office/drawing/2014/chart" uri="{C3380CC4-5D6E-409C-BE32-E72D297353CC}">
                <c16:uniqueId val="{00000033-B120-4480-B3D1-E8756E61DF33}"/>
              </c:ext>
            </c:extLst>
          </c:dPt>
          <c:dLbls>
            <c:dLbl>
              <c:idx val="0"/>
              <c:layout>
                <c:manualLayout>
                  <c:x val="0.28573426272535596"/>
                  <c:y val="0"/>
                </c:manualLayout>
              </c:layout>
              <c:tx>
                <c:rich>
                  <a:bodyPr/>
                  <a:lstStyle/>
                  <a:p>
                    <a:fld id="{293B1E24-7AF7-4967-8919-0B6EF94C6394}"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5-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data'!$D$17:$E$17</c:f>
              <c:numCache>
                <c:formatCode>0.0</c:formatCode>
                <c:ptCount val="2"/>
                <c:pt idx="0">
                  <c:v>6.4</c:v>
                </c:pt>
                <c:pt idx="1">
                  <c:v>22.2</c:v>
                </c:pt>
              </c:numCache>
            </c:numRef>
          </c:xVal>
          <c:yVal>
            <c:numRef>
              <c:f>'Fig 6b data'!$B$17:$C$17</c:f>
              <c:numCache>
                <c:formatCode>General</c:formatCode>
                <c:ptCount val="2"/>
                <c:pt idx="0">
                  <c:v>13</c:v>
                </c:pt>
                <c:pt idx="1">
                  <c:v>13</c:v>
                </c:pt>
              </c:numCache>
            </c:numRef>
          </c:yVal>
          <c:smooth val="0"/>
          <c:extLst>
            <c:ext xmlns:c15="http://schemas.microsoft.com/office/drawing/2012/chart" uri="{02D57815-91ED-43cb-92C2-25804820EDAC}">
              <c15:datalabelsRange>
                <c15:f>'Fig 6b data'!$A$17</c15:f>
                <c15:dlblRangeCache>
                  <c:ptCount val="1"/>
                  <c:pt idx="0">
                    <c:v>Dumfries &amp; Galloway</c:v>
                  </c:pt>
                </c15:dlblRangeCache>
              </c15:datalabelsRange>
            </c:ext>
            <c:ext xmlns:c16="http://schemas.microsoft.com/office/drawing/2014/chart" uri="{C3380CC4-5D6E-409C-BE32-E72D297353CC}">
              <c16:uniqueId val="{0000000F-B120-4480-B3D1-E8756E61DF33}"/>
            </c:ext>
          </c:extLst>
        </c:ser>
        <c:ser>
          <c:idx val="16"/>
          <c:order val="13"/>
          <c:tx>
            <c:strRef>
              <c:f>'Fig 6b data'!$A$18</c:f>
              <c:strCache>
                <c:ptCount val="1"/>
                <c:pt idx="0">
                  <c:v>Fife</c:v>
                </c:pt>
              </c:strCache>
            </c:strRef>
          </c:tx>
          <c:spPr>
            <a:ln w="25400" cap="rnd">
              <a:noFill/>
              <a:round/>
            </a:ln>
            <a:effectLst/>
          </c:spPr>
          <c:marker>
            <c:symbol val="none"/>
          </c:marker>
          <c:dPt>
            <c:idx val="1"/>
            <c:marker>
              <c:symbol val="none"/>
            </c:marker>
            <c:bubble3D val="0"/>
            <c:extLst>
              <c:ext xmlns:c16="http://schemas.microsoft.com/office/drawing/2014/chart" uri="{C3380CC4-5D6E-409C-BE32-E72D297353CC}">
                <c16:uniqueId val="{00000032-B120-4480-B3D1-E8756E61DF33}"/>
              </c:ext>
            </c:extLst>
          </c:dPt>
          <c:dLbls>
            <c:dLbl>
              <c:idx val="0"/>
              <c:layout>
                <c:manualLayout>
                  <c:x val="0.30348941525751905"/>
                  <c:y val="-7.6707621537861041E-17"/>
                </c:manualLayout>
              </c:layout>
              <c:tx>
                <c:rich>
                  <a:bodyPr/>
                  <a:lstStyle/>
                  <a:p>
                    <a:fld id="{072182DD-F9E7-4B0B-A8DA-8E058BAD7C6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4-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data'!$D$18:$E$18</c:f>
              <c:numCache>
                <c:formatCode>0.0</c:formatCode>
                <c:ptCount val="2"/>
                <c:pt idx="0">
                  <c:v>3.6</c:v>
                </c:pt>
                <c:pt idx="1">
                  <c:v>20</c:v>
                </c:pt>
              </c:numCache>
            </c:numRef>
          </c:xVal>
          <c:yVal>
            <c:numRef>
              <c:f>'Fig 6b data'!$B$18:$C$18</c:f>
              <c:numCache>
                <c:formatCode>General</c:formatCode>
                <c:ptCount val="2"/>
                <c:pt idx="0">
                  <c:v>14</c:v>
                </c:pt>
                <c:pt idx="1">
                  <c:v>14</c:v>
                </c:pt>
              </c:numCache>
            </c:numRef>
          </c:yVal>
          <c:smooth val="0"/>
          <c:extLst>
            <c:ext xmlns:c15="http://schemas.microsoft.com/office/drawing/2012/chart" uri="{02D57815-91ED-43cb-92C2-25804820EDAC}">
              <c15:datalabelsRange>
                <c15:f>'Fig 6b data'!$A$18</c15:f>
                <c15:dlblRangeCache>
                  <c:ptCount val="1"/>
                  <c:pt idx="0">
                    <c:v>Fife</c:v>
                  </c:pt>
                </c15:dlblRangeCache>
              </c15:datalabelsRange>
            </c:ext>
            <c:ext xmlns:c16="http://schemas.microsoft.com/office/drawing/2014/chart" uri="{C3380CC4-5D6E-409C-BE32-E72D297353CC}">
              <c16:uniqueId val="{00000010-B120-4480-B3D1-E8756E61DF33}"/>
            </c:ext>
          </c:extLst>
        </c:ser>
        <c:ser>
          <c:idx val="17"/>
          <c:order val="14"/>
          <c:tx>
            <c:strRef>
              <c:f>'Fig 6b data'!$A$18</c:f>
              <c:strCache>
                <c:ptCount val="1"/>
                <c:pt idx="0">
                  <c:v>Fife</c:v>
                </c:pt>
              </c:strCache>
            </c:strRef>
          </c:tx>
          <c:spPr>
            <a:ln w="19050" cap="rnd">
              <a:solidFill>
                <a:srgbClr val="949494"/>
              </a:solidFill>
              <a:round/>
              <a:tailEnd type="triangle"/>
            </a:ln>
            <a:effectLst/>
          </c:spPr>
          <c:marker>
            <c:symbol val="circle"/>
            <c:size val="10"/>
            <c:spPr>
              <a:solidFill>
                <a:srgbClr val="949494"/>
              </a:solidFill>
              <a:ln w="9525">
                <a:solidFill>
                  <a:srgbClr val="93A7CC"/>
                </a:solidFill>
              </a:ln>
              <a:effectLst/>
            </c:spPr>
          </c:marker>
          <c:dPt>
            <c:idx val="0"/>
            <c:marker>
              <c:symbol val="circle"/>
              <c:size val="10"/>
              <c:spPr>
                <a:solidFill>
                  <a:srgbClr val="949494"/>
                </a:solidFill>
                <a:ln w="9525">
                  <a:solidFill>
                    <a:srgbClr val="949494"/>
                  </a:solidFill>
                </a:ln>
                <a:effectLst/>
              </c:spPr>
            </c:marker>
            <c:bubble3D val="0"/>
            <c:extLst>
              <c:ext xmlns:c16="http://schemas.microsoft.com/office/drawing/2014/chart" uri="{C3380CC4-5D6E-409C-BE32-E72D297353CC}">
                <c16:uniqueId val="{0000001F-AE14-4DF4-811C-D13E4FF6EEB8}"/>
              </c:ext>
            </c:extLst>
          </c:dPt>
          <c:dPt>
            <c:idx val="1"/>
            <c:marker>
              <c:symbol val="none"/>
            </c:marker>
            <c:bubble3D val="0"/>
            <c:extLst>
              <c:ext xmlns:c16="http://schemas.microsoft.com/office/drawing/2014/chart" uri="{C3380CC4-5D6E-409C-BE32-E72D297353CC}">
                <c16:uniqueId val="{00000034-B120-4480-B3D1-E8756E61DF33}"/>
              </c:ext>
            </c:extLst>
          </c:dPt>
          <c:dLbls>
            <c:delete val="1"/>
          </c:dLbls>
          <c:xVal>
            <c:numRef>
              <c:f>'Fig 6b data'!$D$18:$E$18</c:f>
              <c:numCache>
                <c:formatCode>0.0</c:formatCode>
                <c:ptCount val="2"/>
                <c:pt idx="0">
                  <c:v>3.6</c:v>
                </c:pt>
                <c:pt idx="1">
                  <c:v>20</c:v>
                </c:pt>
              </c:numCache>
            </c:numRef>
          </c:xVal>
          <c:yVal>
            <c:numRef>
              <c:f>'Fig 6b data'!$B$18:$C$18</c:f>
              <c:numCache>
                <c:formatCode>General</c:formatCode>
                <c:ptCount val="2"/>
                <c:pt idx="0">
                  <c:v>14</c:v>
                </c:pt>
                <c:pt idx="1">
                  <c:v>14</c:v>
                </c:pt>
              </c:numCache>
            </c:numRef>
          </c:yVal>
          <c:smooth val="0"/>
          <c:extLst>
            <c:ext xmlns:c16="http://schemas.microsoft.com/office/drawing/2014/chart" uri="{C3380CC4-5D6E-409C-BE32-E72D297353CC}">
              <c16:uniqueId val="{00000011-B120-4480-B3D1-E8756E61DF33}"/>
            </c:ext>
          </c:extLst>
        </c:ser>
        <c:ser>
          <c:idx val="18"/>
          <c:order val="15"/>
          <c:tx>
            <c:strRef>
              <c:f>'Fig 6b data'!$A$19</c:f>
              <c:strCache>
                <c:ptCount val="1"/>
                <c:pt idx="0">
                  <c:v>South Ayrshire</c:v>
                </c:pt>
              </c:strCache>
            </c:strRef>
          </c:tx>
          <c:spPr>
            <a:ln w="19050" cap="rnd">
              <a:solidFill>
                <a:srgbClr val="949494"/>
              </a:solidFill>
              <a:round/>
              <a:tailEnd type="triangle"/>
            </a:ln>
            <a:effectLst/>
          </c:spPr>
          <c:marker>
            <c:symbol val="circle"/>
            <c:size val="10"/>
            <c:spPr>
              <a:solidFill>
                <a:srgbClr val="949494"/>
              </a:solidFill>
              <a:ln w="9525">
                <a:solidFill>
                  <a:srgbClr val="949494"/>
                </a:solidFill>
              </a:ln>
              <a:effectLst/>
            </c:spPr>
          </c:marker>
          <c:dPt>
            <c:idx val="1"/>
            <c:marker>
              <c:symbol val="none"/>
            </c:marker>
            <c:bubble3D val="0"/>
            <c:extLst>
              <c:ext xmlns:c16="http://schemas.microsoft.com/office/drawing/2014/chart" uri="{C3380CC4-5D6E-409C-BE32-E72D297353CC}">
                <c16:uniqueId val="{00000031-B120-4480-B3D1-E8756E61DF33}"/>
              </c:ext>
            </c:extLst>
          </c:dPt>
          <c:dLbls>
            <c:dLbl>
              <c:idx val="0"/>
              <c:layout>
                <c:manualLayout>
                  <c:x val="0.29665322060152316"/>
                  <c:y val="-2.0940269495602522E-3"/>
                </c:manualLayout>
              </c:layout>
              <c:tx>
                <c:rich>
                  <a:bodyPr/>
                  <a:lstStyle/>
                  <a:p>
                    <a:fld id="{163FF37F-3636-4A8D-9353-DC92C8D4BE5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2-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data'!$D$19:$E$19</c:f>
              <c:numCache>
                <c:formatCode>0.0</c:formatCode>
                <c:ptCount val="2"/>
                <c:pt idx="0">
                  <c:v>6.1</c:v>
                </c:pt>
                <c:pt idx="1">
                  <c:v>22.5</c:v>
                </c:pt>
              </c:numCache>
            </c:numRef>
          </c:xVal>
          <c:yVal>
            <c:numRef>
              <c:f>'Fig 6b data'!$B$19:$C$19</c:f>
              <c:numCache>
                <c:formatCode>General</c:formatCode>
                <c:ptCount val="2"/>
                <c:pt idx="0">
                  <c:v>15</c:v>
                </c:pt>
                <c:pt idx="1">
                  <c:v>15</c:v>
                </c:pt>
              </c:numCache>
            </c:numRef>
          </c:yVal>
          <c:smooth val="0"/>
          <c:extLst>
            <c:ext xmlns:c15="http://schemas.microsoft.com/office/drawing/2012/chart" uri="{02D57815-91ED-43cb-92C2-25804820EDAC}">
              <c15:datalabelsRange>
                <c15:f>'Fig 6b data'!$A$19</c15:f>
                <c15:dlblRangeCache>
                  <c:ptCount val="1"/>
                  <c:pt idx="0">
                    <c:v>South Ayrshire</c:v>
                  </c:pt>
                </c15:dlblRangeCache>
              </c15:datalabelsRange>
            </c:ext>
            <c:ext xmlns:c16="http://schemas.microsoft.com/office/drawing/2014/chart" uri="{C3380CC4-5D6E-409C-BE32-E72D297353CC}">
              <c16:uniqueId val="{00000012-B120-4480-B3D1-E8756E61DF33}"/>
            </c:ext>
          </c:extLst>
        </c:ser>
        <c:ser>
          <c:idx val="19"/>
          <c:order val="16"/>
          <c:tx>
            <c:strRef>
              <c:f>'Fig 6b data'!$A$20</c:f>
              <c:strCache>
                <c:ptCount val="1"/>
                <c:pt idx="0">
                  <c:v>Scotland</c:v>
                </c:pt>
              </c:strCache>
            </c:strRef>
          </c:tx>
          <c:spPr>
            <a:ln w="19050" cap="rnd">
              <a:solidFill>
                <a:srgbClr val="6C297F"/>
              </a:solidFill>
              <a:round/>
              <a:tailEnd type="triangle"/>
            </a:ln>
            <a:effectLst/>
          </c:spPr>
          <c:marker>
            <c:symbol val="circle"/>
            <c:size val="10"/>
            <c:spPr>
              <a:solidFill>
                <a:srgbClr val="6C297F"/>
              </a:solidFill>
              <a:ln w="9525">
                <a:solidFill>
                  <a:srgbClr val="6C297F"/>
                </a:solidFill>
              </a:ln>
              <a:effectLst/>
            </c:spPr>
          </c:marker>
          <c:dPt>
            <c:idx val="1"/>
            <c:marker>
              <c:symbol val="none"/>
            </c:marker>
            <c:bubble3D val="0"/>
            <c:extLst>
              <c:ext xmlns:c16="http://schemas.microsoft.com/office/drawing/2014/chart" uri="{C3380CC4-5D6E-409C-BE32-E72D297353CC}">
                <c16:uniqueId val="{00000030-B120-4480-B3D1-E8756E61DF33}"/>
              </c:ext>
            </c:extLst>
          </c:dPt>
          <c:dLbls>
            <c:dLbl>
              <c:idx val="0"/>
              <c:layout>
                <c:manualLayout>
                  <c:x val="0.30076384406867174"/>
                  <c:y val="-5.2713076138216425E-6"/>
                </c:manualLayout>
              </c:layout>
              <c:tx>
                <c:rich>
                  <a:bodyPr/>
                  <a:lstStyle/>
                  <a:p>
                    <a:fld id="{2D4B6F84-D1D0-4724-81C1-48257FF2686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1-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data'!$D$20:$E$20</c:f>
              <c:numCache>
                <c:formatCode>0.0</c:formatCode>
                <c:ptCount val="2"/>
                <c:pt idx="0">
                  <c:v>6.3</c:v>
                </c:pt>
                <c:pt idx="1">
                  <c:v>22.9</c:v>
                </c:pt>
              </c:numCache>
            </c:numRef>
          </c:xVal>
          <c:yVal>
            <c:numRef>
              <c:f>'Fig 6b data'!$B$20:$C$20</c:f>
              <c:numCache>
                <c:formatCode>General</c:formatCode>
                <c:ptCount val="2"/>
                <c:pt idx="0">
                  <c:v>16</c:v>
                </c:pt>
                <c:pt idx="1">
                  <c:v>16</c:v>
                </c:pt>
              </c:numCache>
            </c:numRef>
          </c:yVal>
          <c:smooth val="0"/>
          <c:extLst>
            <c:ext xmlns:c15="http://schemas.microsoft.com/office/drawing/2012/chart" uri="{02D57815-91ED-43cb-92C2-25804820EDAC}">
              <c15:datalabelsRange>
                <c15:f>'Fig 6b data'!$A$20</c15:f>
                <c15:dlblRangeCache>
                  <c:ptCount val="1"/>
                  <c:pt idx="0">
                    <c:v>Scotland</c:v>
                  </c:pt>
                </c15:dlblRangeCache>
              </c15:datalabelsRange>
            </c:ext>
            <c:ext xmlns:c16="http://schemas.microsoft.com/office/drawing/2014/chart" uri="{C3380CC4-5D6E-409C-BE32-E72D297353CC}">
              <c16:uniqueId val="{00000013-B120-4480-B3D1-E8756E61DF33}"/>
            </c:ext>
          </c:extLst>
        </c:ser>
        <c:ser>
          <c:idx val="21"/>
          <c:order val="17"/>
          <c:tx>
            <c:strRef>
              <c:f>'Fig 6b data'!$A$21</c:f>
              <c:strCache>
                <c:ptCount val="1"/>
                <c:pt idx="0">
                  <c:v>Midlothian</c:v>
                </c:pt>
              </c:strCache>
            </c:strRef>
          </c:tx>
          <c:spPr>
            <a:ln w="19050" cap="rnd">
              <a:solidFill>
                <a:srgbClr val="949494"/>
              </a:solidFill>
              <a:round/>
              <a:tailEnd type="triangle"/>
            </a:ln>
            <a:effectLst/>
          </c:spPr>
          <c:marker>
            <c:symbol val="circle"/>
            <c:size val="10"/>
            <c:spPr>
              <a:solidFill>
                <a:srgbClr val="949494"/>
              </a:solidFill>
              <a:ln w="9525">
                <a:solidFill>
                  <a:srgbClr val="949494"/>
                </a:solidFill>
              </a:ln>
              <a:effectLst/>
            </c:spPr>
          </c:marker>
          <c:dPt>
            <c:idx val="1"/>
            <c:marker>
              <c:symbol val="none"/>
            </c:marker>
            <c:bubble3D val="0"/>
            <c:extLst>
              <c:ext xmlns:c16="http://schemas.microsoft.com/office/drawing/2014/chart" uri="{C3380CC4-5D6E-409C-BE32-E72D297353CC}">
                <c16:uniqueId val="{0000002E-B120-4480-B3D1-E8756E61DF33}"/>
              </c:ext>
            </c:extLst>
          </c:dPt>
          <c:dLbls>
            <c:dLbl>
              <c:idx val="0"/>
              <c:layout>
                <c:manualLayout>
                  <c:x val="0.31581977969966862"/>
                  <c:y val="-1.9767403551543506E-6"/>
                </c:manualLayout>
              </c:layout>
              <c:tx>
                <c:rich>
                  <a:bodyPr/>
                  <a:lstStyle/>
                  <a:p>
                    <a:fld id="{7AC03A67-9F15-499B-AEE5-3EF71FD98C8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F-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data'!$D$21:$E$21</c:f>
              <c:numCache>
                <c:formatCode>0.0</c:formatCode>
                <c:ptCount val="2"/>
                <c:pt idx="0">
                  <c:v>4.5999999999999996</c:v>
                </c:pt>
                <c:pt idx="1">
                  <c:v>21.9</c:v>
                </c:pt>
              </c:numCache>
            </c:numRef>
          </c:xVal>
          <c:yVal>
            <c:numRef>
              <c:f>'Fig 6b data'!$B$21:$C$21</c:f>
              <c:numCache>
                <c:formatCode>General</c:formatCode>
                <c:ptCount val="2"/>
                <c:pt idx="0">
                  <c:v>17</c:v>
                </c:pt>
                <c:pt idx="1">
                  <c:v>17</c:v>
                </c:pt>
              </c:numCache>
            </c:numRef>
          </c:yVal>
          <c:smooth val="0"/>
          <c:extLst>
            <c:ext xmlns:c15="http://schemas.microsoft.com/office/drawing/2012/chart" uri="{02D57815-91ED-43cb-92C2-25804820EDAC}">
              <c15:datalabelsRange>
                <c15:f>'Fig 6b data'!$A$21</c15:f>
                <c15:dlblRangeCache>
                  <c:ptCount val="1"/>
                  <c:pt idx="0">
                    <c:v>Midlothian</c:v>
                  </c:pt>
                </c15:dlblRangeCache>
              </c15:datalabelsRange>
            </c:ext>
            <c:ext xmlns:c16="http://schemas.microsoft.com/office/drawing/2014/chart" uri="{C3380CC4-5D6E-409C-BE32-E72D297353CC}">
              <c16:uniqueId val="{00000015-B120-4480-B3D1-E8756E61DF33}"/>
            </c:ext>
          </c:extLst>
        </c:ser>
        <c:ser>
          <c:idx val="22"/>
          <c:order val="18"/>
          <c:tx>
            <c:strRef>
              <c:f>'Fig 6b data'!$A$22</c:f>
              <c:strCache>
                <c:ptCount val="1"/>
                <c:pt idx="0">
                  <c:v>Clackmannanshire</c:v>
                </c:pt>
              </c:strCache>
            </c:strRef>
          </c:tx>
          <c:spPr>
            <a:ln w="19050" cap="rnd">
              <a:solidFill>
                <a:srgbClr val="949494"/>
              </a:solidFill>
              <a:round/>
              <a:tailEnd type="triangle"/>
            </a:ln>
            <a:effectLst/>
          </c:spPr>
          <c:marker>
            <c:symbol val="circle"/>
            <c:size val="10"/>
            <c:spPr>
              <a:solidFill>
                <a:srgbClr val="949494"/>
              </a:solidFill>
              <a:ln w="9525">
                <a:solidFill>
                  <a:srgbClr val="949494"/>
                </a:solidFill>
              </a:ln>
              <a:effectLst/>
            </c:spPr>
          </c:marker>
          <c:dPt>
            <c:idx val="1"/>
            <c:marker>
              <c:symbol val="none"/>
            </c:marker>
            <c:bubble3D val="0"/>
            <c:extLst>
              <c:ext xmlns:c16="http://schemas.microsoft.com/office/drawing/2014/chart" uri="{C3380CC4-5D6E-409C-BE32-E72D297353CC}">
                <c16:uniqueId val="{0000002D-B120-4480-B3D1-E8756E61DF33}"/>
              </c:ext>
            </c:extLst>
          </c:dPt>
          <c:dLbls>
            <c:dLbl>
              <c:idx val="0"/>
              <c:layout>
                <c:manualLayout>
                  <c:x val="0.32130243965405964"/>
                  <c:y val="-7.6707621537861041E-17"/>
                </c:manualLayout>
              </c:layout>
              <c:tx>
                <c:rich>
                  <a:bodyPr/>
                  <a:lstStyle/>
                  <a:p>
                    <a:fld id="{40DFF5C4-85D0-4B4C-A482-3D5B725EF5F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E-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data'!$D$22:$E$22</c:f>
              <c:numCache>
                <c:formatCode>0.0</c:formatCode>
                <c:ptCount val="2"/>
                <c:pt idx="0">
                  <c:v>5.9</c:v>
                </c:pt>
                <c:pt idx="1">
                  <c:v>23.5</c:v>
                </c:pt>
              </c:numCache>
            </c:numRef>
          </c:xVal>
          <c:yVal>
            <c:numRef>
              <c:f>'Fig 6b data'!$B$22:$C$22</c:f>
              <c:numCache>
                <c:formatCode>General</c:formatCode>
                <c:ptCount val="2"/>
                <c:pt idx="0">
                  <c:v>18</c:v>
                </c:pt>
                <c:pt idx="1">
                  <c:v>18</c:v>
                </c:pt>
              </c:numCache>
            </c:numRef>
          </c:yVal>
          <c:smooth val="0"/>
          <c:extLst>
            <c:ext xmlns:c15="http://schemas.microsoft.com/office/drawing/2012/chart" uri="{02D57815-91ED-43cb-92C2-25804820EDAC}">
              <c15:datalabelsRange>
                <c15:f>'Fig 6b data'!$A$22</c15:f>
                <c15:dlblRangeCache>
                  <c:ptCount val="1"/>
                  <c:pt idx="0">
                    <c:v>Clackmannanshire</c:v>
                  </c:pt>
                </c15:dlblRangeCache>
              </c15:datalabelsRange>
            </c:ext>
            <c:ext xmlns:c16="http://schemas.microsoft.com/office/drawing/2014/chart" uri="{C3380CC4-5D6E-409C-BE32-E72D297353CC}">
              <c16:uniqueId val="{00000016-B120-4480-B3D1-E8756E61DF33}"/>
            </c:ext>
          </c:extLst>
        </c:ser>
        <c:ser>
          <c:idx val="23"/>
          <c:order val="19"/>
          <c:tx>
            <c:strRef>
              <c:f>'Fig 6b data'!$A$23</c:f>
              <c:strCache>
                <c:ptCount val="1"/>
                <c:pt idx="0">
                  <c:v>North Lanarkshire</c:v>
                </c:pt>
              </c:strCache>
            </c:strRef>
          </c:tx>
          <c:spPr>
            <a:ln w="19050" cap="rnd">
              <a:solidFill>
                <a:srgbClr val="949494"/>
              </a:solidFill>
              <a:round/>
              <a:tailEnd type="triangle"/>
            </a:ln>
            <a:effectLst/>
          </c:spPr>
          <c:marker>
            <c:symbol val="circle"/>
            <c:size val="10"/>
            <c:spPr>
              <a:solidFill>
                <a:srgbClr val="93A7CC"/>
              </a:solidFill>
              <a:ln w="9525">
                <a:solidFill>
                  <a:srgbClr val="93A7CC"/>
                </a:solidFill>
              </a:ln>
              <a:effectLst/>
            </c:spPr>
          </c:marker>
          <c:dPt>
            <c:idx val="0"/>
            <c:marker>
              <c:symbol val="circle"/>
              <c:size val="10"/>
              <c:spPr>
                <a:solidFill>
                  <a:srgbClr val="949494"/>
                </a:solidFill>
                <a:ln w="9525">
                  <a:solidFill>
                    <a:srgbClr val="949494"/>
                  </a:solidFill>
                </a:ln>
                <a:effectLst/>
              </c:spPr>
            </c:marker>
            <c:bubble3D val="0"/>
            <c:extLst>
              <c:ext xmlns:c16="http://schemas.microsoft.com/office/drawing/2014/chart" uri="{C3380CC4-5D6E-409C-BE32-E72D297353CC}">
                <c16:uniqueId val="{0000004D-B120-4480-B3D1-E8756E61DF33}"/>
              </c:ext>
            </c:extLst>
          </c:dPt>
          <c:dPt>
            <c:idx val="1"/>
            <c:marker>
              <c:symbol val="none"/>
            </c:marker>
            <c:bubble3D val="0"/>
            <c:extLst>
              <c:ext xmlns:c16="http://schemas.microsoft.com/office/drawing/2014/chart" uri="{C3380CC4-5D6E-409C-BE32-E72D297353CC}">
                <c16:uniqueId val="{0000002C-B120-4480-B3D1-E8756E61DF33}"/>
              </c:ext>
            </c:extLst>
          </c:dPt>
          <c:dLbls>
            <c:dLbl>
              <c:idx val="0"/>
              <c:layout>
                <c:manualLayout>
                  <c:x val="0.32403693903016223"/>
                  <c:y val="0"/>
                </c:manualLayout>
              </c:layout>
              <c:tx>
                <c:rich>
                  <a:bodyPr/>
                  <a:lstStyle/>
                  <a:p>
                    <a:fld id="{DCB1CD2F-91C4-4702-A2C5-3C12CC942B6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D-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data'!$D$23:$E$23</c:f>
              <c:numCache>
                <c:formatCode>0.0</c:formatCode>
                <c:ptCount val="2"/>
                <c:pt idx="0">
                  <c:v>5.6</c:v>
                </c:pt>
                <c:pt idx="1">
                  <c:v>23.4</c:v>
                </c:pt>
              </c:numCache>
            </c:numRef>
          </c:xVal>
          <c:yVal>
            <c:numRef>
              <c:f>'Fig 6b data'!$B$23:$C$23</c:f>
              <c:numCache>
                <c:formatCode>General</c:formatCode>
                <c:ptCount val="2"/>
                <c:pt idx="0">
                  <c:v>19</c:v>
                </c:pt>
                <c:pt idx="1">
                  <c:v>19</c:v>
                </c:pt>
              </c:numCache>
            </c:numRef>
          </c:yVal>
          <c:smooth val="0"/>
          <c:extLst>
            <c:ext xmlns:c15="http://schemas.microsoft.com/office/drawing/2012/chart" uri="{02D57815-91ED-43cb-92C2-25804820EDAC}">
              <c15:datalabelsRange>
                <c15:f>'Fig 6b data'!$A$23</c15:f>
                <c15:dlblRangeCache>
                  <c:ptCount val="1"/>
                  <c:pt idx="0">
                    <c:v>North Lanarkshire</c:v>
                  </c:pt>
                </c15:dlblRangeCache>
              </c15:datalabelsRange>
            </c:ext>
            <c:ext xmlns:c16="http://schemas.microsoft.com/office/drawing/2014/chart" uri="{C3380CC4-5D6E-409C-BE32-E72D297353CC}">
              <c16:uniqueId val="{00000017-B120-4480-B3D1-E8756E61DF33}"/>
            </c:ext>
          </c:extLst>
        </c:ser>
        <c:ser>
          <c:idx val="24"/>
          <c:order val="20"/>
          <c:tx>
            <c:strRef>
              <c:f>'Fig 6b data'!$A$24</c:f>
              <c:strCache>
                <c:ptCount val="1"/>
                <c:pt idx="0">
                  <c:v>Stirling</c:v>
                </c:pt>
              </c:strCache>
            </c:strRef>
          </c:tx>
          <c:spPr>
            <a:ln w="19050" cap="rnd">
              <a:solidFill>
                <a:srgbClr val="949494"/>
              </a:solidFill>
              <a:round/>
              <a:tailEnd type="triangle"/>
            </a:ln>
            <a:effectLst/>
          </c:spPr>
          <c:marker>
            <c:symbol val="circle"/>
            <c:size val="10"/>
            <c:spPr>
              <a:solidFill>
                <a:srgbClr val="949494"/>
              </a:solidFill>
              <a:ln w="9525">
                <a:solidFill>
                  <a:srgbClr val="949494"/>
                </a:solidFill>
              </a:ln>
              <a:effectLst/>
            </c:spPr>
          </c:marker>
          <c:dPt>
            <c:idx val="1"/>
            <c:marker>
              <c:symbol val="none"/>
            </c:marker>
            <c:bubble3D val="0"/>
            <c:extLst>
              <c:ext xmlns:c16="http://schemas.microsoft.com/office/drawing/2014/chart" uri="{C3380CC4-5D6E-409C-BE32-E72D297353CC}">
                <c16:uniqueId val="{0000002B-B120-4480-B3D1-E8756E61DF33}"/>
              </c:ext>
            </c:extLst>
          </c:dPt>
          <c:dLbls>
            <c:dLbl>
              <c:idx val="0"/>
              <c:layout>
                <c:manualLayout>
                  <c:x val="0.32404059635988125"/>
                  <c:y val="2.0940269495601754E-3"/>
                </c:manualLayout>
              </c:layout>
              <c:tx>
                <c:rich>
                  <a:bodyPr/>
                  <a:lstStyle/>
                  <a:p>
                    <a:fld id="{3C903CAE-1AAA-444D-9E63-18F69E6D0F0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C-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data'!$D$24:$E$24</c:f>
              <c:numCache>
                <c:formatCode>0.0</c:formatCode>
                <c:ptCount val="2"/>
                <c:pt idx="0">
                  <c:v>4.9000000000000004</c:v>
                </c:pt>
                <c:pt idx="1">
                  <c:v>22.8</c:v>
                </c:pt>
              </c:numCache>
            </c:numRef>
          </c:xVal>
          <c:yVal>
            <c:numRef>
              <c:f>'Fig 6b data'!$B$24:$C$24</c:f>
              <c:numCache>
                <c:formatCode>General</c:formatCode>
                <c:ptCount val="2"/>
                <c:pt idx="0">
                  <c:v>20</c:v>
                </c:pt>
                <c:pt idx="1">
                  <c:v>20</c:v>
                </c:pt>
              </c:numCache>
            </c:numRef>
          </c:yVal>
          <c:smooth val="0"/>
          <c:extLst>
            <c:ext xmlns:c15="http://schemas.microsoft.com/office/drawing/2012/chart" uri="{02D57815-91ED-43cb-92C2-25804820EDAC}">
              <c15:datalabelsRange>
                <c15:f>'Fig 6b data'!$A$24</c15:f>
                <c15:dlblRangeCache>
                  <c:ptCount val="1"/>
                  <c:pt idx="0">
                    <c:v>Stirling</c:v>
                  </c:pt>
                </c15:dlblRangeCache>
              </c15:datalabelsRange>
            </c:ext>
            <c:ext xmlns:c16="http://schemas.microsoft.com/office/drawing/2014/chart" uri="{C3380CC4-5D6E-409C-BE32-E72D297353CC}">
              <c16:uniqueId val="{00000018-B120-4480-B3D1-E8756E61DF33}"/>
            </c:ext>
          </c:extLst>
        </c:ser>
        <c:ser>
          <c:idx val="25"/>
          <c:order val="21"/>
          <c:tx>
            <c:strRef>
              <c:f>'Fig 6b data'!$A$25</c:f>
              <c:strCache>
                <c:ptCount val="1"/>
                <c:pt idx="0">
                  <c:v>Falkirk</c:v>
                </c:pt>
              </c:strCache>
            </c:strRef>
          </c:tx>
          <c:spPr>
            <a:ln w="19050" cap="rnd">
              <a:solidFill>
                <a:srgbClr val="949494"/>
              </a:solidFill>
              <a:round/>
              <a:tailEnd type="triangle"/>
            </a:ln>
            <a:effectLst/>
          </c:spPr>
          <c:marker>
            <c:symbol val="circle"/>
            <c:size val="10"/>
            <c:spPr>
              <a:solidFill>
                <a:srgbClr val="949494"/>
              </a:solidFill>
              <a:ln w="9525">
                <a:solidFill>
                  <a:srgbClr val="949494"/>
                </a:solidFill>
              </a:ln>
              <a:effectLst/>
            </c:spPr>
          </c:marker>
          <c:dPt>
            <c:idx val="1"/>
            <c:marker>
              <c:symbol val="none"/>
            </c:marker>
            <c:bubble3D val="0"/>
            <c:extLst>
              <c:ext xmlns:c16="http://schemas.microsoft.com/office/drawing/2014/chart" uri="{C3380CC4-5D6E-409C-BE32-E72D297353CC}">
                <c16:uniqueId val="{0000002A-B120-4480-B3D1-E8756E61DF33}"/>
              </c:ext>
            </c:extLst>
          </c:dPt>
          <c:dLbls>
            <c:dLbl>
              <c:idx val="0"/>
              <c:layout>
                <c:manualLayout>
                  <c:x val="0.33087657587883484"/>
                  <c:y val="2.0994629855368499E-3"/>
                </c:manualLayout>
              </c:layout>
              <c:tx>
                <c:rich>
                  <a:bodyPr/>
                  <a:lstStyle/>
                  <a:p>
                    <a:fld id="{A1A18AA0-9616-47DD-B371-B50461B8EAD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B-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data'!$D$25:$E$25</c:f>
              <c:numCache>
                <c:formatCode>0.0</c:formatCode>
                <c:ptCount val="2"/>
                <c:pt idx="0">
                  <c:v>3.8</c:v>
                </c:pt>
                <c:pt idx="1">
                  <c:v>21.8</c:v>
                </c:pt>
              </c:numCache>
            </c:numRef>
          </c:xVal>
          <c:yVal>
            <c:numRef>
              <c:f>'Fig 6b data'!$B$25:$C$25</c:f>
              <c:numCache>
                <c:formatCode>General</c:formatCode>
                <c:ptCount val="2"/>
                <c:pt idx="0">
                  <c:v>21</c:v>
                </c:pt>
                <c:pt idx="1">
                  <c:v>21</c:v>
                </c:pt>
              </c:numCache>
            </c:numRef>
          </c:yVal>
          <c:smooth val="0"/>
          <c:extLst>
            <c:ext xmlns:c15="http://schemas.microsoft.com/office/drawing/2012/chart" uri="{02D57815-91ED-43cb-92C2-25804820EDAC}">
              <c15:datalabelsRange>
                <c15:f>'Fig 6b data'!$A$25</c15:f>
                <c15:dlblRangeCache>
                  <c:ptCount val="1"/>
                  <c:pt idx="0">
                    <c:v>Falkirk</c:v>
                  </c:pt>
                </c15:dlblRangeCache>
              </c15:datalabelsRange>
            </c:ext>
            <c:ext xmlns:c16="http://schemas.microsoft.com/office/drawing/2014/chart" uri="{C3380CC4-5D6E-409C-BE32-E72D297353CC}">
              <c16:uniqueId val="{00000019-B120-4480-B3D1-E8756E61DF33}"/>
            </c:ext>
          </c:extLst>
        </c:ser>
        <c:ser>
          <c:idx val="26"/>
          <c:order val="22"/>
          <c:tx>
            <c:strRef>
              <c:f>'Fig 6b data'!$A$26</c:f>
              <c:strCache>
                <c:ptCount val="1"/>
                <c:pt idx="0">
                  <c:v>South Lanarkshire</c:v>
                </c:pt>
              </c:strCache>
            </c:strRef>
          </c:tx>
          <c:spPr>
            <a:ln w="19050" cap="rnd">
              <a:solidFill>
                <a:srgbClr val="949494"/>
              </a:solidFill>
              <a:round/>
              <a:tailEnd type="triangle"/>
            </a:ln>
            <a:effectLst/>
          </c:spPr>
          <c:marker>
            <c:symbol val="circle"/>
            <c:size val="10"/>
            <c:spPr>
              <a:solidFill>
                <a:srgbClr val="949494"/>
              </a:solidFill>
              <a:ln w="9525">
                <a:solidFill>
                  <a:srgbClr val="949494"/>
                </a:solidFill>
              </a:ln>
              <a:effectLst/>
            </c:spPr>
          </c:marker>
          <c:dPt>
            <c:idx val="1"/>
            <c:marker>
              <c:symbol val="none"/>
            </c:marker>
            <c:bubble3D val="0"/>
            <c:extLst>
              <c:ext xmlns:c16="http://schemas.microsoft.com/office/drawing/2014/chart" uri="{C3380CC4-5D6E-409C-BE32-E72D297353CC}">
                <c16:uniqueId val="{00000029-B120-4480-B3D1-E8756E61DF33}"/>
              </c:ext>
            </c:extLst>
          </c:dPt>
          <c:dLbls>
            <c:dLbl>
              <c:idx val="0"/>
              <c:layout>
                <c:manualLayout>
                  <c:x val="0.3582265177918334"/>
                  <c:y val="-3.8353810768930521E-17"/>
                </c:manualLayout>
              </c:layout>
              <c:tx>
                <c:rich>
                  <a:bodyPr/>
                  <a:lstStyle/>
                  <a:p>
                    <a:fld id="{B498DEF3-2058-4EFB-8089-8D8AD9030B84}"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A-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data'!$D$26:$E$26</c:f>
              <c:numCache>
                <c:formatCode>0.0</c:formatCode>
                <c:ptCount val="2"/>
                <c:pt idx="0">
                  <c:v>4.3</c:v>
                </c:pt>
                <c:pt idx="1">
                  <c:v>23.9</c:v>
                </c:pt>
              </c:numCache>
            </c:numRef>
          </c:xVal>
          <c:yVal>
            <c:numRef>
              <c:f>'Fig 6b data'!$B$26:$C$26</c:f>
              <c:numCache>
                <c:formatCode>General</c:formatCode>
                <c:ptCount val="2"/>
                <c:pt idx="0">
                  <c:v>22</c:v>
                </c:pt>
                <c:pt idx="1">
                  <c:v>22</c:v>
                </c:pt>
              </c:numCache>
            </c:numRef>
          </c:yVal>
          <c:smooth val="0"/>
          <c:extLst>
            <c:ext xmlns:c15="http://schemas.microsoft.com/office/drawing/2012/chart" uri="{02D57815-91ED-43cb-92C2-25804820EDAC}">
              <c15:datalabelsRange>
                <c15:f>'Fig 6b data'!$A$26</c15:f>
                <c15:dlblRangeCache>
                  <c:ptCount val="1"/>
                  <c:pt idx="0">
                    <c:v>South Lanarkshire</c:v>
                  </c:pt>
                </c15:dlblRangeCache>
              </c15:datalabelsRange>
            </c:ext>
            <c:ext xmlns:c16="http://schemas.microsoft.com/office/drawing/2014/chart" uri="{C3380CC4-5D6E-409C-BE32-E72D297353CC}">
              <c16:uniqueId val="{0000001A-B120-4480-B3D1-E8756E61DF33}"/>
            </c:ext>
          </c:extLst>
        </c:ser>
        <c:ser>
          <c:idx val="27"/>
          <c:order val="23"/>
          <c:tx>
            <c:strRef>
              <c:f>'Fig 6b data'!$A$27</c:f>
              <c:strCache>
                <c:ptCount val="1"/>
                <c:pt idx="0">
                  <c:v>West Dunbartonshire</c:v>
                </c:pt>
              </c:strCache>
            </c:strRef>
          </c:tx>
          <c:spPr>
            <a:ln w="19050" cap="rnd">
              <a:solidFill>
                <a:srgbClr val="949494"/>
              </a:solidFill>
              <a:round/>
              <a:tailEnd type="triangle"/>
            </a:ln>
            <a:effectLst/>
          </c:spPr>
          <c:marker>
            <c:symbol val="circle"/>
            <c:size val="10"/>
            <c:spPr>
              <a:solidFill>
                <a:srgbClr val="949494"/>
              </a:solidFill>
              <a:ln w="9525">
                <a:solidFill>
                  <a:srgbClr val="949494"/>
                </a:solidFill>
              </a:ln>
              <a:effectLst/>
            </c:spPr>
          </c:marker>
          <c:dPt>
            <c:idx val="1"/>
            <c:marker>
              <c:symbol val="none"/>
            </c:marker>
            <c:bubble3D val="0"/>
            <c:extLst>
              <c:ext xmlns:c16="http://schemas.microsoft.com/office/drawing/2014/chart" uri="{C3380CC4-5D6E-409C-BE32-E72D297353CC}">
                <c16:uniqueId val="{00000028-B120-4480-B3D1-E8756E61DF33}"/>
              </c:ext>
            </c:extLst>
          </c:dPt>
          <c:dLbls>
            <c:dLbl>
              <c:idx val="0"/>
              <c:layout>
                <c:manualLayout>
                  <c:x val="0.40603642270126072"/>
                  <c:y val="0"/>
                </c:manualLayout>
              </c:layout>
              <c:tx>
                <c:rich>
                  <a:bodyPr/>
                  <a:lstStyle/>
                  <a:p>
                    <a:fld id="{5FD902F0-9964-4D60-9799-1AA6CB2B9E3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9-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data'!$D$27:$E$27</c:f>
              <c:numCache>
                <c:formatCode>0.0</c:formatCode>
                <c:ptCount val="2"/>
                <c:pt idx="0">
                  <c:v>7.6</c:v>
                </c:pt>
                <c:pt idx="1">
                  <c:v>29.7</c:v>
                </c:pt>
              </c:numCache>
            </c:numRef>
          </c:xVal>
          <c:yVal>
            <c:numRef>
              <c:f>'Fig 6b data'!$B$27:$C$27</c:f>
              <c:numCache>
                <c:formatCode>General</c:formatCode>
                <c:ptCount val="2"/>
                <c:pt idx="0">
                  <c:v>23</c:v>
                </c:pt>
                <c:pt idx="1">
                  <c:v>23</c:v>
                </c:pt>
              </c:numCache>
            </c:numRef>
          </c:yVal>
          <c:smooth val="0"/>
          <c:extLst>
            <c:ext xmlns:c15="http://schemas.microsoft.com/office/drawing/2012/chart" uri="{02D57815-91ED-43cb-92C2-25804820EDAC}">
              <c15:datalabelsRange>
                <c15:f>'Fig 6b data'!$A$27</c15:f>
                <c15:dlblRangeCache>
                  <c:ptCount val="1"/>
                  <c:pt idx="0">
                    <c:v>West Dunbartonshire</c:v>
                  </c:pt>
                </c15:dlblRangeCache>
              </c15:datalabelsRange>
            </c:ext>
            <c:ext xmlns:c16="http://schemas.microsoft.com/office/drawing/2014/chart" uri="{C3380CC4-5D6E-409C-BE32-E72D297353CC}">
              <c16:uniqueId val="{0000001B-B120-4480-B3D1-E8756E61DF33}"/>
            </c:ext>
          </c:extLst>
        </c:ser>
        <c:ser>
          <c:idx val="28"/>
          <c:order val="24"/>
          <c:tx>
            <c:strRef>
              <c:f>'Fig 6b data'!$A$28</c:f>
              <c:strCache>
                <c:ptCount val="1"/>
                <c:pt idx="0">
                  <c:v>North Ayrshire</c:v>
                </c:pt>
              </c:strCache>
            </c:strRef>
          </c:tx>
          <c:spPr>
            <a:ln w="19050" cap="rnd">
              <a:solidFill>
                <a:srgbClr val="949494"/>
              </a:solidFill>
              <a:round/>
              <a:tailEnd type="triangle"/>
            </a:ln>
            <a:effectLst/>
          </c:spPr>
          <c:marker>
            <c:symbol val="circle"/>
            <c:size val="10"/>
            <c:spPr>
              <a:solidFill>
                <a:srgbClr val="949494"/>
              </a:solidFill>
              <a:ln w="9525">
                <a:solidFill>
                  <a:srgbClr val="949494"/>
                </a:solidFill>
              </a:ln>
              <a:effectLst/>
            </c:spPr>
          </c:marker>
          <c:dPt>
            <c:idx val="1"/>
            <c:marker>
              <c:symbol val="none"/>
            </c:marker>
            <c:bubble3D val="0"/>
            <c:extLst>
              <c:ext xmlns:c16="http://schemas.microsoft.com/office/drawing/2014/chart" uri="{C3380CC4-5D6E-409C-BE32-E72D297353CC}">
                <c16:uniqueId val="{00000027-B120-4480-B3D1-E8756E61DF33}"/>
              </c:ext>
            </c:extLst>
          </c:dPt>
          <c:dLbls>
            <c:dLbl>
              <c:idx val="0"/>
              <c:layout>
                <c:manualLayout>
                  <c:x val="0.40396895572479669"/>
                  <c:y val="2.0591045365807612E-6"/>
                </c:manualLayout>
              </c:layout>
              <c:tx>
                <c:rich>
                  <a:bodyPr/>
                  <a:lstStyle/>
                  <a:p>
                    <a:fld id="{F1C7222D-59D7-4B45-A506-D88E3E6508F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manualLayout>
                      <c:w val="0.11632890151026204"/>
                      <c:h val="3.2689355253187488E-2"/>
                    </c:manualLayout>
                  </c15:layout>
                  <c15:dlblFieldTable/>
                  <c15:showDataLabelsRange val="1"/>
                </c:ext>
                <c:ext xmlns:c16="http://schemas.microsoft.com/office/drawing/2014/chart" uri="{C3380CC4-5D6E-409C-BE32-E72D297353CC}">
                  <c16:uniqueId val="{00000048-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data'!$D$28:$E$28</c:f>
              <c:numCache>
                <c:formatCode>0.0</c:formatCode>
                <c:ptCount val="2"/>
                <c:pt idx="0">
                  <c:v>9</c:v>
                </c:pt>
                <c:pt idx="1">
                  <c:v>31.2</c:v>
                </c:pt>
              </c:numCache>
            </c:numRef>
          </c:xVal>
          <c:yVal>
            <c:numRef>
              <c:f>'Fig 6b data'!$B$28:$C$28</c:f>
              <c:numCache>
                <c:formatCode>General</c:formatCode>
                <c:ptCount val="2"/>
                <c:pt idx="0">
                  <c:v>24</c:v>
                </c:pt>
                <c:pt idx="1">
                  <c:v>24</c:v>
                </c:pt>
              </c:numCache>
            </c:numRef>
          </c:yVal>
          <c:smooth val="0"/>
          <c:extLst>
            <c:ext xmlns:c15="http://schemas.microsoft.com/office/drawing/2012/chart" uri="{02D57815-91ED-43cb-92C2-25804820EDAC}">
              <c15:datalabelsRange>
                <c15:f>'Fig 6b data'!$A$28</c15:f>
                <c15:dlblRangeCache>
                  <c:ptCount val="1"/>
                  <c:pt idx="0">
                    <c:v>North Ayrshire</c:v>
                  </c:pt>
                </c15:dlblRangeCache>
              </c15:datalabelsRange>
            </c:ext>
            <c:ext xmlns:c16="http://schemas.microsoft.com/office/drawing/2014/chart" uri="{C3380CC4-5D6E-409C-BE32-E72D297353CC}">
              <c16:uniqueId val="{0000001C-B120-4480-B3D1-E8756E61DF33}"/>
            </c:ext>
          </c:extLst>
        </c:ser>
        <c:ser>
          <c:idx val="29"/>
          <c:order val="25"/>
          <c:tx>
            <c:strRef>
              <c:f>'Fig 6b data'!$A$29</c:f>
              <c:strCache>
                <c:ptCount val="1"/>
                <c:pt idx="0">
                  <c:v>Renfrewshire</c:v>
                </c:pt>
              </c:strCache>
            </c:strRef>
          </c:tx>
          <c:spPr>
            <a:ln w="19050" cap="rnd">
              <a:solidFill>
                <a:srgbClr val="949494"/>
              </a:solidFill>
              <a:round/>
              <a:tailEnd type="triangle"/>
            </a:ln>
            <a:effectLst/>
          </c:spPr>
          <c:marker>
            <c:symbol val="circle"/>
            <c:size val="10"/>
            <c:spPr>
              <a:solidFill>
                <a:srgbClr val="949494"/>
              </a:solidFill>
              <a:ln w="9525">
                <a:solidFill>
                  <a:srgbClr val="949494"/>
                </a:solidFill>
              </a:ln>
              <a:effectLst/>
            </c:spPr>
          </c:marker>
          <c:dPt>
            <c:idx val="1"/>
            <c:marker>
              <c:symbol val="none"/>
            </c:marker>
            <c:bubble3D val="0"/>
            <c:extLst>
              <c:ext xmlns:c16="http://schemas.microsoft.com/office/drawing/2014/chart" uri="{C3380CC4-5D6E-409C-BE32-E72D297353CC}">
                <c16:uniqueId val="{00000026-B120-4480-B3D1-E8756E61DF33}"/>
              </c:ext>
            </c:extLst>
          </c:dPt>
          <c:dLbls>
            <c:dLbl>
              <c:idx val="0"/>
              <c:layout>
                <c:manualLayout>
                  <c:x val="0.425198463921518"/>
                  <c:y val="-3.8353810768930521E-17"/>
                </c:manualLayout>
              </c:layout>
              <c:tx>
                <c:rich>
                  <a:bodyPr/>
                  <a:lstStyle/>
                  <a:p>
                    <a:fld id="{6780E8C0-0195-464E-98DF-92BE51ECA7B4}"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7-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data'!$D$29:$E$29</c:f>
              <c:numCache>
                <c:formatCode>0.0</c:formatCode>
                <c:ptCount val="2"/>
                <c:pt idx="0">
                  <c:v>5.7</c:v>
                </c:pt>
                <c:pt idx="1">
                  <c:v>29</c:v>
                </c:pt>
              </c:numCache>
            </c:numRef>
          </c:xVal>
          <c:yVal>
            <c:numRef>
              <c:f>'Fig 6b data'!$B$29:$C$29</c:f>
              <c:numCache>
                <c:formatCode>General</c:formatCode>
                <c:ptCount val="2"/>
                <c:pt idx="0">
                  <c:v>25</c:v>
                </c:pt>
                <c:pt idx="1">
                  <c:v>25</c:v>
                </c:pt>
              </c:numCache>
            </c:numRef>
          </c:yVal>
          <c:smooth val="0"/>
          <c:extLst>
            <c:ext xmlns:c15="http://schemas.microsoft.com/office/drawing/2012/chart" uri="{02D57815-91ED-43cb-92C2-25804820EDAC}">
              <c15:datalabelsRange>
                <c15:f>'Fig 6b data'!$A$29</c15:f>
                <c15:dlblRangeCache>
                  <c:ptCount val="1"/>
                  <c:pt idx="0">
                    <c:v>Renfrewshire</c:v>
                  </c:pt>
                </c15:dlblRangeCache>
              </c15:datalabelsRange>
            </c:ext>
            <c:ext xmlns:c16="http://schemas.microsoft.com/office/drawing/2014/chart" uri="{C3380CC4-5D6E-409C-BE32-E72D297353CC}">
              <c16:uniqueId val="{0000001D-B120-4480-B3D1-E8756E61DF33}"/>
            </c:ext>
          </c:extLst>
        </c:ser>
        <c:ser>
          <c:idx val="30"/>
          <c:order val="26"/>
          <c:tx>
            <c:strRef>
              <c:f>'Fig 6b data'!$A$30</c:f>
              <c:strCache>
                <c:ptCount val="1"/>
                <c:pt idx="0">
                  <c:v>East Ayrshire</c:v>
                </c:pt>
              </c:strCache>
            </c:strRef>
          </c:tx>
          <c:spPr>
            <a:ln w="19050" cap="rnd">
              <a:solidFill>
                <a:srgbClr val="949494"/>
              </a:solidFill>
              <a:round/>
              <a:tailEnd type="triangle"/>
            </a:ln>
            <a:effectLst/>
          </c:spPr>
          <c:marker>
            <c:symbol val="circle"/>
            <c:size val="10"/>
            <c:spPr>
              <a:solidFill>
                <a:srgbClr val="93A7CC"/>
              </a:solidFill>
              <a:ln w="9525">
                <a:solidFill>
                  <a:srgbClr val="93A7CC"/>
                </a:solidFill>
              </a:ln>
              <a:effectLst/>
            </c:spPr>
          </c:marker>
          <c:dPt>
            <c:idx val="0"/>
            <c:marker>
              <c:symbol val="circle"/>
              <c:size val="10"/>
              <c:spPr>
                <a:solidFill>
                  <a:srgbClr val="949494"/>
                </a:solidFill>
                <a:ln w="9525">
                  <a:solidFill>
                    <a:srgbClr val="949494"/>
                  </a:solidFill>
                </a:ln>
                <a:effectLst/>
              </c:spPr>
            </c:marker>
            <c:bubble3D val="0"/>
            <c:extLst>
              <c:ext xmlns:c16="http://schemas.microsoft.com/office/drawing/2014/chart" uri="{C3380CC4-5D6E-409C-BE32-E72D297353CC}">
                <c16:uniqueId val="{00000046-B120-4480-B3D1-E8756E61DF33}"/>
              </c:ext>
            </c:extLst>
          </c:dPt>
          <c:dPt>
            <c:idx val="1"/>
            <c:marker>
              <c:symbol val="none"/>
            </c:marker>
            <c:bubble3D val="0"/>
            <c:extLst>
              <c:ext xmlns:c16="http://schemas.microsoft.com/office/drawing/2014/chart" uri="{C3380CC4-5D6E-409C-BE32-E72D297353CC}">
                <c16:uniqueId val="{00000025-B120-4480-B3D1-E8756E61DF33}"/>
              </c:ext>
            </c:extLst>
          </c:dPt>
          <c:dLbls>
            <c:dLbl>
              <c:idx val="0"/>
              <c:layout>
                <c:manualLayout>
                  <c:x val="0.44710834301450014"/>
                  <c:y val="0"/>
                </c:manualLayout>
              </c:layout>
              <c:tx>
                <c:rich>
                  <a:bodyPr/>
                  <a:lstStyle/>
                  <a:p>
                    <a:fld id="{A7453527-650D-45A4-968E-58B0503FFB0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6-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data'!$D$30:$E$30</c:f>
              <c:numCache>
                <c:formatCode>0.0</c:formatCode>
                <c:ptCount val="2"/>
                <c:pt idx="0">
                  <c:v>5.6</c:v>
                </c:pt>
                <c:pt idx="1">
                  <c:v>29.8</c:v>
                </c:pt>
              </c:numCache>
            </c:numRef>
          </c:xVal>
          <c:yVal>
            <c:numRef>
              <c:f>'Fig 6b data'!$B$30:$C$30</c:f>
              <c:numCache>
                <c:formatCode>General</c:formatCode>
                <c:ptCount val="2"/>
                <c:pt idx="0">
                  <c:v>26</c:v>
                </c:pt>
                <c:pt idx="1">
                  <c:v>26</c:v>
                </c:pt>
              </c:numCache>
            </c:numRef>
          </c:yVal>
          <c:smooth val="0"/>
          <c:extLst>
            <c:ext xmlns:c15="http://schemas.microsoft.com/office/drawing/2012/chart" uri="{02D57815-91ED-43cb-92C2-25804820EDAC}">
              <c15:datalabelsRange>
                <c15:f>'Fig 6b data'!$A$30</c15:f>
                <c15:dlblRangeCache>
                  <c:ptCount val="1"/>
                  <c:pt idx="0">
                    <c:v>East Ayrshire</c:v>
                  </c:pt>
                </c15:dlblRangeCache>
              </c15:datalabelsRange>
            </c:ext>
            <c:ext xmlns:c16="http://schemas.microsoft.com/office/drawing/2014/chart" uri="{C3380CC4-5D6E-409C-BE32-E72D297353CC}">
              <c16:uniqueId val="{0000001E-B120-4480-B3D1-E8756E61DF33}"/>
            </c:ext>
          </c:extLst>
        </c:ser>
        <c:ser>
          <c:idx val="31"/>
          <c:order val="27"/>
          <c:tx>
            <c:strRef>
              <c:f>'Fig 6b data'!$A$31</c:f>
              <c:strCache>
                <c:ptCount val="1"/>
                <c:pt idx="0">
                  <c:v>Inverclyde</c:v>
                </c:pt>
              </c:strCache>
            </c:strRef>
          </c:tx>
          <c:spPr>
            <a:ln w="19050" cap="rnd">
              <a:solidFill>
                <a:srgbClr val="949494"/>
              </a:solidFill>
              <a:round/>
              <a:tailEnd type="triangle"/>
            </a:ln>
            <a:effectLst/>
          </c:spPr>
          <c:marker>
            <c:symbol val="circle"/>
            <c:size val="10"/>
            <c:spPr>
              <a:solidFill>
                <a:srgbClr val="93A7CC"/>
              </a:solidFill>
              <a:ln w="9525">
                <a:solidFill>
                  <a:srgbClr val="93A7CC"/>
                </a:solidFill>
              </a:ln>
              <a:effectLst/>
            </c:spPr>
          </c:marker>
          <c:dPt>
            <c:idx val="0"/>
            <c:marker>
              <c:symbol val="circle"/>
              <c:size val="10"/>
              <c:spPr>
                <a:solidFill>
                  <a:srgbClr val="949494"/>
                </a:solidFill>
                <a:ln w="9525">
                  <a:solidFill>
                    <a:srgbClr val="949494"/>
                  </a:solidFill>
                </a:ln>
                <a:effectLst/>
              </c:spPr>
            </c:marker>
            <c:bubble3D val="0"/>
            <c:extLst>
              <c:ext xmlns:c16="http://schemas.microsoft.com/office/drawing/2014/chart" uri="{C3380CC4-5D6E-409C-BE32-E72D297353CC}">
                <c16:uniqueId val="{00000045-B120-4480-B3D1-E8756E61DF33}"/>
              </c:ext>
            </c:extLst>
          </c:dPt>
          <c:dPt>
            <c:idx val="1"/>
            <c:marker>
              <c:symbol val="none"/>
            </c:marker>
            <c:bubble3D val="0"/>
            <c:extLst>
              <c:ext xmlns:c16="http://schemas.microsoft.com/office/drawing/2014/chart" uri="{C3380CC4-5D6E-409C-BE32-E72D297353CC}">
                <c16:uniqueId val="{00000024-B120-4480-B3D1-E8756E61DF33}"/>
              </c:ext>
            </c:extLst>
          </c:dPt>
          <c:dLbls>
            <c:dLbl>
              <c:idx val="0"/>
              <c:layout>
                <c:manualLayout>
                  <c:x val="0.44844531216384825"/>
                  <c:y val="-1.0707343590457753E-5"/>
                </c:manualLayout>
              </c:layout>
              <c:tx>
                <c:rich>
                  <a:bodyPr/>
                  <a:lstStyle/>
                  <a:p>
                    <a:fld id="{BF9F869F-D55A-41FD-9B5B-C7C5CF19F1E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5-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data'!$D$31:$E$31</c:f>
              <c:numCache>
                <c:formatCode>0.0</c:formatCode>
                <c:ptCount val="2"/>
                <c:pt idx="0">
                  <c:v>11.3</c:v>
                </c:pt>
                <c:pt idx="1">
                  <c:v>35.700000000000003</c:v>
                </c:pt>
              </c:numCache>
            </c:numRef>
          </c:xVal>
          <c:yVal>
            <c:numRef>
              <c:f>'Fig 6b data'!$B$31:$C$31</c:f>
              <c:numCache>
                <c:formatCode>General</c:formatCode>
                <c:ptCount val="2"/>
                <c:pt idx="0">
                  <c:v>27</c:v>
                </c:pt>
                <c:pt idx="1">
                  <c:v>27</c:v>
                </c:pt>
              </c:numCache>
            </c:numRef>
          </c:yVal>
          <c:smooth val="0"/>
          <c:extLst>
            <c:ext xmlns:c15="http://schemas.microsoft.com/office/drawing/2012/chart" uri="{02D57815-91ED-43cb-92C2-25804820EDAC}">
              <c15:datalabelsRange>
                <c15:f>'Fig 6b data'!$A$31</c15:f>
                <c15:dlblRangeCache>
                  <c:ptCount val="1"/>
                  <c:pt idx="0">
                    <c:v>Inverclyde</c:v>
                  </c:pt>
                </c15:dlblRangeCache>
              </c15:datalabelsRange>
            </c:ext>
            <c:ext xmlns:c16="http://schemas.microsoft.com/office/drawing/2014/chart" uri="{C3380CC4-5D6E-409C-BE32-E72D297353CC}">
              <c16:uniqueId val="{0000001F-B120-4480-B3D1-E8756E61DF33}"/>
            </c:ext>
          </c:extLst>
        </c:ser>
        <c:ser>
          <c:idx val="32"/>
          <c:order val="28"/>
          <c:tx>
            <c:strRef>
              <c:f>'Fig 6b data'!$A$32</c:f>
              <c:strCache>
                <c:ptCount val="1"/>
                <c:pt idx="0">
                  <c:v>Glasgow City</c:v>
                </c:pt>
              </c:strCache>
            </c:strRef>
          </c:tx>
          <c:spPr>
            <a:ln w="19050" cap="rnd">
              <a:solidFill>
                <a:srgbClr val="949494"/>
              </a:solidFill>
              <a:round/>
              <a:tailEnd type="triangle"/>
            </a:ln>
            <a:effectLst/>
          </c:spPr>
          <c:marker>
            <c:symbol val="circle"/>
            <c:size val="10"/>
            <c:spPr>
              <a:solidFill>
                <a:srgbClr val="949494"/>
              </a:solidFill>
              <a:ln w="9525">
                <a:solidFill>
                  <a:srgbClr val="949494"/>
                </a:solidFill>
              </a:ln>
              <a:effectLst/>
            </c:spPr>
          </c:marker>
          <c:dPt>
            <c:idx val="1"/>
            <c:marker>
              <c:symbol val="none"/>
            </c:marker>
            <c:bubble3D val="0"/>
            <c:extLst>
              <c:ext xmlns:c16="http://schemas.microsoft.com/office/drawing/2014/chart" uri="{C3380CC4-5D6E-409C-BE32-E72D297353CC}">
                <c16:uniqueId val="{00000023-B120-4480-B3D1-E8756E61DF33}"/>
              </c:ext>
            </c:extLst>
          </c:dPt>
          <c:dLbls>
            <c:dLbl>
              <c:idx val="0"/>
              <c:layout>
                <c:manualLayout>
                  <c:x val="0.55092422873370328"/>
                  <c:y val="3.2945672585522301E-6"/>
                </c:manualLayout>
              </c:layout>
              <c:tx>
                <c:rich>
                  <a:bodyPr/>
                  <a:lstStyle/>
                  <a:p>
                    <a:fld id="{EDAE4873-B884-4996-9B55-F66DE2C3313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4-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data'!$D$32:$E$32</c:f>
              <c:numCache>
                <c:formatCode>0.0</c:formatCode>
                <c:ptCount val="2"/>
                <c:pt idx="0">
                  <c:v>14.5</c:v>
                </c:pt>
                <c:pt idx="1">
                  <c:v>44.4</c:v>
                </c:pt>
              </c:numCache>
            </c:numRef>
          </c:xVal>
          <c:yVal>
            <c:numRef>
              <c:f>'Fig 6b data'!$B$32:$C$32</c:f>
              <c:numCache>
                <c:formatCode>General</c:formatCode>
                <c:ptCount val="2"/>
                <c:pt idx="0">
                  <c:v>28</c:v>
                </c:pt>
                <c:pt idx="1">
                  <c:v>28</c:v>
                </c:pt>
              </c:numCache>
            </c:numRef>
          </c:yVal>
          <c:smooth val="0"/>
          <c:extLst>
            <c:ext xmlns:c15="http://schemas.microsoft.com/office/drawing/2012/chart" uri="{02D57815-91ED-43cb-92C2-25804820EDAC}">
              <c15:datalabelsRange>
                <c15:f>'Fig 6b data'!$A$32</c15:f>
                <c15:dlblRangeCache>
                  <c:ptCount val="1"/>
                  <c:pt idx="0">
                    <c:v>Glasgow City</c:v>
                  </c:pt>
                </c15:dlblRangeCache>
              </c15:datalabelsRange>
            </c:ext>
            <c:ext xmlns:c16="http://schemas.microsoft.com/office/drawing/2014/chart" uri="{C3380CC4-5D6E-409C-BE32-E72D297353CC}">
              <c16:uniqueId val="{00000020-B120-4480-B3D1-E8756E61DF33}"/>
            </c:ext>
          </c:extLst>
        </c:ser>
        <c:ser>
          <c:idx val="33"/>
          <c:order val="29"/>
          <c:tx>
            <c:strRef>
              <c:f>'Fig 6b data'!$A$33</c:f>
              <c:strCache>
                <c:ptCount val="1"/>
                <c:pt idx="0">
                  <c:v>Dundee City</c:v>
                </c:pt>
              </c:strCache>
            </c:strRef>
          </c:tx>
          <c:spPr>
            <a:ln w="19050" cap="rnd">
              <a:solidFill>
                <a:srgbClr val="949494"/>
              </a:solidFill>
              <a:round/>
              <a:tailEnd type="triangle"/>
            </a:ln>
            <a:effectLst/>
          </c:spPr>
          <c:marker>
            <c:symbol val="none"/>
          </c:marker>
          <c:dPt>
            <c:idx val="0"/>
            <c:marker>
              <c:symbol val="circle"/>
              <c:size val="10"/>
              <c:spPr>
                <a:solidFill>
                  <a:srgbClr val="949494"/>
                </a:solidFill>
                <a:ln w="9525">
                  <a:solidFill>
                    <a:srgbClr val="949494"/>
                  </a:solidFill>
                </a:ln>
                <a:effectLst/>
              </c:spPr>
            </c:marker>
            <c:bubble3D val="0"/>
            <c:extLst>
              <c:ext xmlns:c16="http://schemas.microsoft.com/office/drawing/2014/chart" uri="{C3380CC4-5D6E-409C-BE32-E72D297353CC}">
                <c16:uniqueId val="{00000043-B120-4480-B3D1-E8756E61DF33}"/>
              </c:ext>
            </c:extLst>
          </c:dPt>
          <c:dPt>
            <c:idx val="1"/>
            <c:marker>
              <c:symbol val="none"/>
            </c:marker>
            <c:bubble3D val="0"/>
            <c:extLst>
              <c:ext xmlns:c16="http://schemas.microsoft.com/office/drawing/2014/chart" uri="{C3380CC4-5D6E-409C-BE32-E72D297353CC}">
                <c16:uniqueId val="{00000022-B120-4480-B3D1-E8756E61DF33}"/>
              </c:ext>
            </c:extLst>
          </c:dPt>
          <c:dLbls>
            <c:dLbl>
              <c:idx val="0"/>
              <c:layout>
                <c:manualLayout>
                  <c:x val="0.72876371498644632"/>
                  <c:y val="-2.0920502092050207E-3"/>
                </c:manualLayout>
              </c:layout>
              <c:tx>
                <c:rich>
                  <a:bodyPr/>
                  <a:lstStyle/>
                  <a:p>
                    <a:fld id="{668064F6-9438-4B3B-8FF6-B6A8DF01D34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3-B120-4480-B3D1-E8756E61DF33}"/>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120-4480-B3D1-E8756E61DF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'Fig 6b data'!$D$33:$E$33</c:f>
              <c:numCache>
                <c:formatCode>0.0</c:formatCode>
                <c:ptCount val="2"/>
                <c:pt idx="0">
                  <c:v>5.9</c:v>
                </c:pt>
                <c:pt idx="1">
                  <c:v>45.2</c:v>
                </c:pt>
              </c:numCache>
            </c:numRef>
          </c:xVal>
          <c:yVal>
            <c:numRef>
              <c:f>'Fig 6b data'!$B$33:$C$33</c:f>
              <c:numCache>
                <c:formatCode>General</c:formatCode>
                <c:ptCount val="2"/>
                <c:pt idx="0">
                  <c:v>29</c:v>
                </c:pt>
                <c:pt idx="1">
                  <c:v>29</c:v>
                </c:pt>
              </c:numCache>
            </c:numRef>
          </c:yVal>
          <c:smooth val="0"/>
          <c:extLst>
            <c:ext xmlns:c15="http://schemas.microsoft.com/office/drawing/2012/chart" uri="{02D57815-91ED-43cb-92C2-25804820EDAC}">
              <c15:datalabelsRange>
                <c15:f>'Fig 6b data'!$A$33</c15:f>
                <c15:dlblRangeCache>
                  <c:ptCount val="1"/>
                  <c:pt idx="0">
                    <c:v>Dundee City</c:v>
                  </c:pt>
                </c15:dlblRangeCache>
              </c15:datalabelsRange>
            </c:ext>
            <c:ext xmlns:c16="http://schemas.microsoft.com/office/drawing/2014/chart" uri="{C3380CC4-5D6E-409C-BE32-E72D297353CC}">
              <c16:uniqueId val="{00000021-B120-4480-B3D1-E8756E61DF33}"/>
            </c:ext>
          </c:extLst>
        </c:ser>
        <c:dLbls>
          <c:dLblPos val="r"/>
          <c:showLegendKey val="0"/>
          <c:showVal val="1"/>
          <c:showCatName val="0"/>
          <c:showSerName val="0"/>
          <c:showPercent val="0"/>
          <c:showBubbleSize val="0"/>
        </c:dLbls>
        <c:axId val="567549736"/>
        <c:axId val="567553672"/>
      </c:scatterChart>
      <c:valAx>
        <c:axId val="567549736"/>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200"/>
                  <a:t>Age-standardised</a:t>
                </a:r>
                <a:r>
                  <a:rPr lang="en-GB" sz="1200" baseline="0"/>
                  <a:t> death rate (per 100,000 population)</a:t>
                </a:r>
                <a:endParaRPr lang="en-GB" sz="1200"/>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67553672"/>
        <c:crosses val="autoZero"/>
        <c:crossBetween val="midCat"/>
      </c:valAx>
      <c:valAx>
        <c:axId val="567553672"/>
        <c:scaling>
          <c:orientation val="minMax"/>
        </c:scaling>
        <c:delete val="1"/>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200"/>
                  <a:t>Council</a:t>
                </a:r>
                <a:r>
                  <a:rPr lang="en-GB" sz="1200" baseline="0"/>
                  <a:t> areas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56754973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200"/>
              <a:t>Figure 7a: Number of drug misuse deaths in Scotland</a:t>
            </a:r>
            <a:r>
              <a:rPr lang="en-GB" sz="1200" baseline="0"/>
              <a:t> by drugs implicated </a:t>
            </a:r>
            <a:endParaRPr lang="en-GB" sz="1200"/>
          </a:p>
        </c:rich>
      </c:tx>
      <c:layout>
        <c:manualLayout>
          <c:xMode val="edge"/>
          <c:yMode val="edge"/>
          <c:x val="0.22721058398778771"/>
          <c:y val="1.465857394665202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259893521069948E-2"/>
          <c:y val="9.9619872471431947E-2"/>
          <c:w val="0.79599979208294469"/>
          <c:h val="0.81149434339526771"/>
        </c:manualLayout>
      </c:layout>
      <c:lineChart>
        <c:grouping val="standard"/>
        <c:varyColors val="0"/>
        <c:ser>
          <c:idx val="0"/>
          <c:order val="0"/>
          <c:tx>
            <c:strRef>
              <c:f>'Fig7a data'!$B$4:$B$6</c:f>
              <c:strCache>
                <c:ptCount val="3"/>
                <c:pt idx="0">
                  <c:v>All drug misuse deaths</c:v>
                </c:pt>
              </c:strCache>
            </c:strRef>
          </c:tx>
          <c:spPr>
            <a:ln w="31750" cap="rnd">
              <a:solidFill>
                <a:srgbClr val="6C297F"/>
              </a:solidFill>
              <a:round/>
            </a:ln>
            <a:effectLst/>
          </c:spPr>
          <c:marker>
            <c:symbol val="none"/>
          </c:marker>
          <c:dLbls>
            <c:dLbl>
              <c:idx val="13"/>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6757-4174-808E-89F4DCEAA74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'Fig7a data'!$A$7:$A$20</c:f>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'Fig7a data'!$B$7:$B$20</c:f>
              <c:numCache>
                <c:formatCode>#,##0</c:formatCode>
                <c:ptCount val="14"/>
                <c:pt idx="0">
                  <c:v>574</c:v>
                </c:pt>
                <c:pt idx="1">
                  <c:v>545</c:v>
                </c:pt>
                <c:pt idx="2">
                  <c:v>485</c:v>
                </c:pt>
                <c:pt idx="3">
                  <c:v>584</c:v>
                </c:pt>
                <c:pt idx="4">
                  <c:v>581</c:v>
                </c:pt>
                <c:pt idx="5">
                  <c:v>527</c:v>
                </c:pt>
                <c:pt idx="6">
                  <c:v>614</c:v>
                </c:pt>
                <c:pt idx="7">
                  <c:v>706</c:v>
                </c:pt>
                <c:pt idx="8">
                  <c:v>868</c:v>
                </c:pt>
                <c:pt idx="9">
                  <c:v>934</c:v>
                </c:pt>
                <c:pt idx="10">
                  <c:v>1187</c:v>
                </c:pt>
                <c:pt idx="11">
                  <c:v>1280</c:v>
                </c:pt>
                <c:pt idx="12">
                  <c:v>1339</c:v>
                </c:pt>
                <c:pt idx="13">
                  <c:v>1330</c:v>
                </c:pt>
              </c:numCache>
            </c:numRef>
          </c:val>
          <c:smooth val="0"/>
          <c:extLst>
            <c:ext xmlns:c16="http://schemas.microsoft.com/office/drawing/2014/chart" uri="{C3380CC4-5D6E-409C-BE32-E72D297353CC}">
              <c16:uniqueId val="{00000000-6242-4A5E-B8DD-1F248744F4B9}"/>
            </c:ext>
          </c:extLst>
        </c:ser>
        <c:ser>
          <c:idx val="1"/>
          <c:order val="1"/>
          <c:tx>
            <c:strRef>
              <c:f>'Fig7a data'!$C$4:$C$6</c:f>
              <c:strCache>
                <c:ptCount val="3"/>
                <c:pt idx="0">
                  <c:v>All opiates and opioids</c:v>
                </c:pt>
              </c:strCache>
            </c:strRef>
          </c:tx>
          <c:spPr>
            <a:ln w="31750" cap="rnd">
              <a:solidFill>
                <a:srgbClr val="949494"/>
              </a:solidFill>
              <a:round/>
            </a:ln>
            <a:effectLst/>
          </c:spPr>
          <c:marker>
            <c:symbol val="none"/>
          </c:marker>
          <c:dLbls>
            <c:dLbl>
              <c:idx val="13"/>
              <c:layout>
                <c:manualLayout>
                  <c:x val="1.0029616153994207E-16"/>
                  <c:y val="-6.2822459771366204E-3"/>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6757-4174-808E-89F4DCEAA74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'Fig7a data'!$A$7:$A$20</c:f>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'Fig7a data'!$C$7:$C$20</c:f>
              <c:numCache>
                <c:formatCode>0</c:formatCode>
                <c:ptCount val="14"/>
                <c:pt idx="0">
                  <c:v>507</c:v>
                </c:pt>
                <c:pt idx="1">
                  <c:v>498</c:v>
                </c:pt>
                <c:pt idx="2">
                  <c:v>442</c:v>
                </c:pt>
                <c:pt idx="3">
                  <c:v>524</c:v>
                </c:pt>
                <c:pt idx="4">
                  <c:v>499</c:v>
                </c:pt>
                <c:pt idx="5">
                  <c:v>461</c:v>
                </c:pt>
                <c:pt idx="6">
                  <c:v>536</c:v>
                </c:pt>
                <c:pt idx="7">
                  <c:v>606</c:v>
                </c:pt>
                <c:pt idx="8">
                  <c:v>766</c:v>
                </c:pt>
                <c:pt idx="9">
                  <c:v>815</c:v>
                </c:pt>
                <c:pt idx="10">
                  <c:v>1021</c:v>
                </c:pt>
                <c:pt idx="11">
                  <c:v>1106</c:v>
                </c:pt>
                <c:pt idx="12">
                  <c:v>1192</c:v>
                </c:pt>
                <c:pt idx="13">
                  <c:v>1119</c:v>
                </c:pt>
              </c:numCache>
            </c:numRef>
          </c:val>
          <c:smooth val="0"/>
          <c:extLst>
            <c:ext xmlns:c16="http://schemas.microsoft.com/office/drawing/2014/chart" uri="{C3380CC4-5D6E-409C-BE32-E72D297353CC}">
              <c16:uniqueId val="{00000001-6242-4A5E-B8DD-1F248744F4B9}"/>
            </c:ext>
          </c:extLst>
        </c:ser>
        <c:ser>
          <c:idx val="2"/>
          <c:order val="2"/>
          <c:tx>
            <c:strRef>
              <c:f>'Fig7a data'!$D$4:$D$6</c:f>
              <c:strCache>
                <c:ptCount val="3"/>
                <c:pt idx="0">
                  <c:v>Any benzodiazepine</c:v>
                </c:pt>
              </c:strCache>
            </c:strRef>
          </c:tx>
          <c:spPr>
            <a:ln w="31750" cap="rnd">
              <a:solidFill>
                <a:srgbClr val="949494"/>
              </a:solidFill>
              <a:round/>
            </a:ln>
            <a:effectLst/>
          </c:spPr>
          <c:marker>
            <c:symbol val="none"/>
          </c:marker>
          <c:dLbls>
            <c:dLbl>
              <c:idx val="13"/>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6757-4174-808E-89F4DCEAA74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'Fig7a data'!$A$7:$A$20</c:f>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'Fig7a data'!$D$7:$D$20</c:f>
              <c:numCache>
                <c:formatCode>0</c:formatCode>
                <c:ptCount val="14"/>
                <c:pt idx="0">
                  <c:v>149</c:v>
                </c:pt>
                <c:pt idx="1">
                  <c:v>154</c:v>
                </c:pt>
                <c:pt idx="2">
                  <c:v>122</c:v>
                </c:pt>
                <c:pt idx="3">
                  <c:v>185</c:v>
                </c:pt>
                <c:pt idx="4">
                  <c:v>196</c:v>
                </c:pt>
                <c:pt idx="5">
                  <c:v>149</c:v>
                </c:pt>
                <c:pt idx="6">
                  <c:v>121</c:v>
                </c:pt>
                <c:pt idx="7">
                  <c:v>191</c:v>
                </c:pt>
                <c:pt idx="8">
                  <c:v>426</c:v>
                </c:pt>
                <c:pt idx="9">
                  <c:v>552</c:v>
                </c:pt>
                <c:pt idx="10">
                  <c:v>792</c:v>
                </c:pt>
                <c:pt idx="11">
                  <c:v>902</c:v>
                </c:pt>
                <c:pt idx="12">
                  <c:v>974</c:v>
                </c:pt>
                <c:pt idx="13">
                  <c:v>918</c:v>
                </c:pt>
              </c:numCache>
            </c:numRef>
          </c:val>
          <c:smooth val="0"/>
          <c:extLst>
            <c:ext xmlns:c16="http://schemas.microsoft.com/office/drawing/2014/chart" uri="{C3380CC4-5D6E-409C-BE32-E72D297353CC}">
              <c16:uniqueId val="{00000002-6242-4A5E-B8DD-1F248744F4B9}"/>
            </c:ext>
          </c:extLst>
        </c:ser>
        <c:ser>
          <c:idx val="3"/>
          <c:order val="3"/>
          <c:tx>
            <c:strRef>
              <c:f>'Fig7a data'!$E$4:$E$6</c:f>
              <c:strCache>
                <c:ptCount val="3"/>
                <c:pt idx="0">
                  <c:v>Gabapentin/Pregabalin</c:v>
                </c:pt>
              </c:strCache>
            </c:strRef>
          </c:tx>
          <c:spPr>
            <a:ln w="31750" cap="rnd">
              <a:solidFill>
                <a:srgbClr val="949494"/>
              </a:solidFill>
              <a:prstDash val="sysDash"/>
              <a:round/>
            </a:ln>
            <a:effectLst/>
          </c:spPr>
          <c:marker>
            <c:symbol val="none"/>
          </c:marker>
          <c:dLbls>
            <c:dLbl>
              <c:idx val="13"/>
              <c:layout>
                <c:manualLayout>
                  <c:x val="-1.0029616153994207E-16"/>
                  <c:y val="-1.0470409961894304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6757-4174-808E-89F4DCEAA74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'Fig7a data'!$A$7:$A$20</c:f>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'Fig7a data'!$E$7:$E$20</c:f>
              <c:numCache>
                <c:formatCode>0</c:formatCode>
                <c:ptCount val="14"/>
                <c:pt idx="0">
                  <c:v>2</c:v>
                </c:pt>
                <c:pt idx="1">
                  <c:v>2</c:v>
                </c:pt>
                <c:pt idx="2">
                  <c:v>3</c:v>
                </c:pt>
                <c:pt idx="3">
                  <c:v>8</c:v>
                </c:pt>
                <c:pt idx="4">
                  <c:v>25</c:v>
                </c:pt>
                <c:pt idx="5">
                  <c:v>56</c:v>
                </c:pt>
                <c:pt idx="6">
                  <c:v>86</c:v>
                </c:pt>
                <c:pt idx="7">
                  <c:v>131</c:v>
                </c:pt>
                <c:pt idx="8">
                  <c:v>208</c:v>
                </c:pt>
                <c:pt idx="9">
                  <c:v>242</c:v>
                </c:pt>
                <c:pt idx="10">
                  <c:v>367</c:v>
                </c:pt>
                <c:pt idx="11">
                  <c:v>443</c:v>
                </c:pt>
                <c:pt idx="12">
                  <c:v>502</c:v>
                </c:pt>
                <c:pt idx="13">
                  <c:v>473</c:v>
                </c:pt>
              </c:numCache>
            </c:numRef>
          </c:val>
          <c:smooth val="0"/>
          <c:extLst>
            <c:ext xmlns:c16="http://schemas.microsoft.com/office/drawing/2014/chart" uri="{C3380CC4-5D6E-409C-BE32-E72D297353CC}">
              <c16:uniqueId val="{00000003-6242-4A5E-B8DD-1F248744F4B9}"/>
            </c:ext>
          </c:extLst>
        </c:ser>
        <c:ser>
          <c:idx val="4"/>
          <c:order val="4"/>
          <c:tx>
            <c:strRef>
              <c:f>'Fig7a data'!$F$4:$F$6</c:f>
              <c:strCache>
                <c:ptCount val="3"/>
                <c:pt idx="0">
                  <c:v>Cocaine</c:v>
                </c:pt>
              </c:strCache>
            </c:strRef>
          </c:tx>
          <c:spPr>
            <a:ln w="31750" cap="rnd">
              <a:solidFill>
                <a:srgbClr val="949494"/>
              </a:solidFill>
              <a:round/>
            </a:ln>
            <a:effectLst/>
          </c:spPr>
          <c:marker>
            <c:symbol val="none"/>
          </c:marker>
          <c:dLbls>
            <c:dLbl>
              <c:idx val="13"/>
              <c:layout>
                <c:manualLayout>
                  <c:x val="0"/>
                  <c:y val="2.5128983908546173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757-4174-808E-89F4DCEAA74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'Fig7a data'!$A$7:$A$20</c:f>
              <c:numCache>
                <c:formatCode>0</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'Fig7a data'!$F$7:$F$20</c:f>
              <c:numCache>
                <c:formatCode>0</c:formatCode>
                <c:ptCount val="14"/>
                <c:pt idx="0">
                  <c:v>36</c:v>
                </c:pt>
                <c:pt idx="1">
                  <c:v>32</c:v>
                </c:pt>
                <c:pt idx="2">
                  <c:v>33</c:v>
                </c:pt>
                <c:pt idx="3">
                  <c:v>36</c:v>
                </c:pt>
                <c:pt idx="4">
                  <c:v>31</c:v>
                </c:pt>
                <c:pt idx="5">
                  <c:v>45</c:v>
                </c:pt>
                <c:pt idx="6">
                  <c:v>45</c:v>
                </c:pt>
                <c:pt idx="7">
                  <c:v>93</c:v>
                </c:pt>
                <c:pt idx="8">
                  <c:v>123</c:v>
                </c:pt>
                <c:pt idx="9">
                  <c:v>176</c:v>
                </c:pt>
                <c:pt idx="10">
                  <c:v>273</c:v>
                </c:pt>
                <c:pt idx="11">
                  <c:v>372</c:v>
                </c:pt>
                <c:pt idx="12">
                  <c:v>459</c:v>
                </c:pt>
                <c:pt idx="13">
                  <c:v>403</c:v>
                </c:pt>
              </c:numCache>
            </c:numRef>
          </c:val>
          <c:smooth val="0"/>
          <c:extLst>
            <c:ext xmlns:c16="http://schemas.microsoft.com/office/drawing/2014/chart" uri="{C3380CC4-5D6E-409C-BE32-E72D297353CC}">
              <c16:uniqueId val="{00000004-6242-4A5E-B8DD-1F248744F4B9}"/>
            </c:ext>
          </c:extLst>
        </c:ser>
        <c:dLbls>
          <c:showLegendKey val="0"/>
          <c:showVal val="0"/>
          <c:showCatName val="0"/>
          <c:showSerName val="0"/>
          <c:showPercent val="0"/>
          <c:showBubbleSize val="0"/>
        </c:dLbls>
        <c:smooth val="0"/>
        <c:axId val="635193792"/>
        <c:axId val="635195760"/>
      </c:lineChart>
      <c:catAx>
        <c:axId val="63519379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out"/>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5195760"/>
        <c:crosses val="autoZero"/>
        <c:auto val="1"/>
        <c:lblAlgn val="ctr"/>
        <c:lblOffset val="100"/>
        <c:noMultiLvlLbl val="0"/>
      </c:catAx>
      <c:valAx>
        <c:axId val="635195760"/>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a:t>Drug</a:t>
                </a:r>
                <a:r>
                  <a:rPr lang="en-US" sz="1200" baseline="0"/>
                  <a:t> misuse</a:t>
                </a:r>
                <a:r>
                  <a:rPr lang="en-US" sz="1200"/>
                  <a:t>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51937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9.bin"/></Relationships>
</file>

<file path=xl/chart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0.bin"/></Relationships>
</file>

<file path=xl/chart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codeName="Chart3"/>
  <sheetViews>
    <sheetView workbookViewId="0"/>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codeName="Chart23"/>
  <sheetViews>
    <sheetView workbookViewId="0"/>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sheetPr codeName="Chart25"/>
  <sheetViews>
    <sheetView workbookViewId="0"/>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sheetPr codeName="Chart27"/>
  <sheetViews>
    <sheetView workbookViewId="0"/>
  </sheetViews>
  <pageMargins left="0.7" right="0.7" top="0.75" bottom="0.75" header="0.3" footer="0.3"/>
  <drawing r:id="rId1"/>
</chartsheet>
</file>

<file path=xl/chartsheets/sheet13.xml><?xml version="1.0" encoding="utf-8"?>
<chartsheet xmlns="http://schemas.openxmlformats.org/spreadsheetml/2006/main" xmlns:r="http://schemas.openxmlformats.org/officeDocument/2006/relationships">
  <sheetPr codeName="Chart29"/>
  <sheetViews>
    <sheetView workbookViewId="0"/>
  </sheetViews>
  <pageMargins left="0.7" right="0.7" top="0.75" bottom="0.75" header="0.3" footer="0.3"/>
  <drawing r:id="rId1"/>
</chartsheet>
</file>

<file path=xl/chartsheets/sheet14.xml><?xml version="1.0" encoding="utf-8"?>
<chartsheet xmlns="http://schemas.openxmlformats.org/spreadsheetml/2006/main" xmlns:r="http://schemas.openxmlformats.org/officeDocument/2006/relationships">
  <sheetPr codeName="Chart30"/>
  <sheetViews>
    <sheetView workbookViewId="0"/>
  </sheetViews>
  <pageMargins left="0.7" right="0.7" top="0.75" bottom="0.75" header="0.3" footer="0.3"/>
  <drawing r:id="rId1"/>
</chartsheet>
</file>

<file path=xl/chartsheets/sheet15.xml><?xml version="1.0" encoding="utf-8"?>
<chartsheet xmlns="http://schemas.openxmlformats.org/spreadsheetml/2006/main" xmlns:r="http://schemas.openxmlformats.org/officeDocument/2006/relationships">
  <sheetPr codeName="Chart50"/>
  <sheetViews>
    <sheetView workbookViewId="0"/>
  </sheetViews>
  <pageMargins left="0.7" right="0.7" top="0.75" bottom="0.75" header="0.3" footer="0.3"/>
  <drawing r:id="rId1"/>
</chartsheet>
</file>

<file path=xl/chartsheets/sheet16.xml><?xml version="1.0" encoding="utf-8"?>
<chartsheet xmlns="http://schemas.openxmlformats.org/spreadsheetml/2006/main" xmlns:r="http://schemas.openxmlformats.org/officeDocument/2006/relationships">
  <sheetPr codeName="Chart57"/>
  <sheetViews>
    <sheetView workbookViewId="0"/>
  </sheetViews>
  <pageMargins left="0.7" right="0.7" top="0.75" bottom="0.75" header="0.3" footer="0.3"/>
  <drawing r:id="rId1"/>
</chartsheet>
</file>

<file path=xl/chartsheets/sheet17.xml><?xml version="1.0" encoding="utf-8"?>
<chartsheet xmlns="http://schemas.openxmlformats.org/spreadsheetml/2006/main" xmlns:r="http://schemas.openxmlformats.org/officeDocument/2006/relationships">
  <sheetPr codeName="Chart59"/>
  <sheetViews>
    <sheetView workbookViewId="0"/>
  </sheetViews>
  <pageMargins left="0.7" right="0.7" top="0.75" bottom="0.75" header="0.3" footer="0.3"/>
  <pageSetup paperSize="9" orientation="landscape" r:id="rId1"/>
  <drawing r:id="rId2"/>
</chartsheet>
</file>

<file path=xl/chartsheets/sheet18.xml><?xml version="1.0" encoding="utf-8"?>
<chartsheet xmlns="http://schemas.openxmlformats.org/spreadsheetml/2006/main" xmlns:r="http://schemas.openxmlformats.org/officeDocument/2006/relationships">
  <sheetPr codeName="Chart60"/>
  <sheetViews>
    <sheetView workbookViewId="0"/>
  </sheetViews>
  <pageMargins left="0.7" right="0.7" top="0.75" bottom="0.75" header="0.3" footer="0.3"/>
  <pageSetup paperSize="9" orientation="landscape" r:id="rId1"/>
  <drawing r:id="rId2"/>
</chartsheet>
</file>

<file path=xl/chartsheets/sheet1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4"/>
  <sheetViews>
    <sheetView workbookViewId="0"/>
  </sheetViews>
  <pageMargins left="0.7" right="0.7" top="0.75" bottom="0.75" header="0.3" footer="0.3"/>
  <drawing r:id="rId1"/>
</chartsheet>
</file>

<file path=xl/chartsheets/sheet20.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codeName="Chart10"/>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codeName="Chart12"/>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codeName="Chart13"/>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codeName="Chart15"/>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codeName="Chart17"/>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codeName="Chart19"/>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codeName="Chart21"/>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88780" cy="60655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nrscotland.gov.uk/statistics-and-data/statistics/statistics-by-theme/vital-events/deaths/age-standardised-death-rates-calculated-using-the-esp"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nrscotland.gov.uk/statistics-and-data/statistics/statistics-by-theme/vital-events/deaths/age-standardised-death-rates-calculated-using-the-esp"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nrscotland.gov.uk/statistics-and-data/statistics/statistics-by-theme/vital-events/deaths/age-standardised-death-rates-calculated-using-the-esp"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nrscotland.gov.uk/statistics-and-data/statistics/statistics-by-theme/vital-events/deaths/age-standardised-death-rates-calculated-using-the-esp"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nrscotland.gov.uk/statistics-and-data/statistics/statistics-by-theme/vital-events/deaths/age-standardised-death-rates-calculated-using-the-esp"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www.emcdda.europa.eu/ed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6"/>
  <sheetViews>
    <sheetView showGridLines="0" tabSelected="1" zoomScaleNormal="100" workbookViewId="0">
      <selection sqref="A1:F1"/>
    </sheetView>
  </sheetViews>
  <sheetFormatPr defaultRowHeight="10.199999999999999"/>
  <sheetData>
    <row r="1" spans="1:16" ht="18" customHeight="1">
      <c r="A1" s="1217" t="s">
        <v>1683</v>
      </c>
      <c r="B1" s="1217"/>
      <c r="C1" s="1217"/>
      <c r="D1" s="1217"/>
      <c r="E1" s="1217"/>
      <c r="F1" s="1217"/>
    </row>
    <row r="2" spans="1:16" ht="15" customHeight="1"/>
    <row r="3" spans="1:16" ht="13.2">
      <c r="A3" s="1216" t="s">
        <v>559</v>
      </c>
      <c r="B3" s="1216"/>
      <c r="C3" s="1216"/>
      <c r="D3" s="1216"/>
      <c r="E3" s="1216"/>
      <c r="F3" s="1216"/>
      <c r="G3" s="1216"/>
      <c r="H3" s="1216"/>
      <c r="I3" s="1216"/>
      <c r="J3" s="1216"/>
      <c r="K3" s="1216"/>
      <c r="L3" s="648"/>
      <c r="M3" s="648"/>
      <c r="N3" s="648"/>
    </row>
    <row r="4" spans="1:16" ht="13.2">
      <c r="A4" s="1216" t="s">
        <v>628</v>
      </c>
      <c r="B4" s="1216"/>
      <c r="C4" s="1216"/>
      <c r="D4" s="1216"/>
      <c r="E4" s="1216"/>
      <c r="F4" s="1216"/>
      <c r="G4" s="1216"/>
      <c r="H4" s="1216"/>
      <c r="I4" s="1216"/>
      <c r="J4" s="1216"/>
      <c r="K4" s="1216"/>
      <c r="L4" s="1216"/>
      <c r="M4" s="1216"/>
      <c r="N4" s="1216"/>
      <c r="O4" s="1216"/>
      <c r="P4" s="1216"/>
    </row>
    <row r="5" spans="1:16" s="690" customFormat="1" ht="13.2">
      <c r="A5" s="692"/>
      <c r="B5" s="692"/>
      <c r="C5" s="692"/>
      <c r="D5" s="692"/>
      <c r="E5" s="692"/>
      <c r="F5" s="692"/>
      <c r="G5" s="692"/>
      <c r="H5" s="692"/>
      <c r="I5" s="692"/>
      <c r="J5" s="692"/>
      <c r="K5" s="692"/>
      <c r="L5" s="692"/>
      <c r="M5" s="692"/>
      <c r="N5" s="692"/>
    </row>
    <row r="6" spans="1:16" ht="13.2">
      <c r="A6" s="1218" t="s">
        <v>629</v>
      </c>
      <c r="B6" s="1218"/>
      <c r="C6" s="1218"/>
      <c r="D6" s="1218"/>
      <c r="E6" s="1218"/>
      <c r="F6" s="1218"/>
      <c r="G6" s="648"/>
      <c r="H6" s="648"/>
      <c r="I6" s="648"/>
      <c r="J6" s="648"/>
      <c r="K6" s="648"/>
      <c r="L6" s="648"/>
      <c r="M6" s="648"/>
      <c r="N6" s="648"/>
    </row>
    <row r="7" spans="1:16" ht="13.2">
      <c r="A7" s="1216" t="s">
        <v>1752</v>
      </c>
      <c r="B7" s="1216"/>
      <c r="C7" s="1216"/>
      <c r="D7" s="1216"/>
      <c r="E7" s="1216"/>
      <c r="F7" s="1216"/>
      <c r="G7" s="1216"/>
      <c r="H7" s="1216"/>
      <c r="I7" s="1216"/>
      <c r="J7" s="648"/>
      <c r="K7" s="648"/>
      <c r="L7" s="648"/>
      <c r="M7" s="648"/>
      <c r="N7" s="648"/>
    </row>
    <row r="8" spans="1:16" ht="13.2">
      <c r="A8" s="648"/>
      <c r="B8" s="648"/>
      <c r="C8" s="648"/>
      <c r="D8" s="648"/>
      <c r="E8" s="648"/>
      <c r="F8" s="648"/>
      <c r="G8" s="648"/>
      <c r="H8" s="648"/>
      <c r="I8" s="648"/>
      <c r="J8" s="648"/>
      <c r="K8" s="648"/>
      <c r="L8" s="648"/>
      <c r="M8" s="648"/>
      <c r="N8" s="648"/>
    </row>
    <row r="9" spans="1:16" ht="13.2">
      <c r="A9" s="1215" t="s">
        <v>1657</v>
      </c>
      <c r="B9" s="1215"/>
      <c r="C9" s="1215"/>
      <c r="D9" s="648"/>
      <c r="E9" s="648"/>
      <c r="F9" s="648"/>
      <c r="G9" s="648"/>
      <c r="H9" s="648"/>
      <c r="I9" s="648"/>
      <c r="J9" s="648"/>
      <c r="K9" s="648"/>
      <c r="L9" s="648"/>
      <c r="M9" s="648"/>
      <c r="N9" s="648"/>
    </row>
    <row r="10" spans="1:16" ht="13.2">
      <c r="A10" s="648"/>
      <c r="B10" s="648"/>
      <c r="C10" s="648"/>
      <c r="D10" s="648"/>
      <c r="E10" s="648"/>
      <c r="F10" s="648"/>
      <c r="G10" s="648"/>
      <c r="H10" s="648"/>
      <c r="I10" s="648"/>
      <c r="J10" s="648"/>
      <c r="K10" s="648"/>
      <c r="L10" s="648"/>
      <c r="M10" s="648"/>
      <c r="N10" s="648"/>
    </row>
    <row r="11" spans="1:16" ht="13.2">
      <c r="A11" s="648"/>
      <c r="B11" s="648"/>
      <c r="C11" s="648"/>
      <c r="D11" s="648"/>
      <c r="E11" s="648"/>
      <c r="F11" s="648"/>
      <c r="G11" s="648"/>
      <c r="H11" s="648"/>
      <c r="I11" s="648"/>
      <c r="J11" s="648"/>
      <c r="K11" s="648"/>
      <c r="L11" s="648"/>
      <c r="M11" s="648"/>
      <c r="N11" s="648"/>
    </row>
    <row r="12" spans="1:16" ht="13.2">
      <c r="A12" s="648"/>
      <c r="B12" s="648"/>
      <c r="C12" s="648"/>
      <c r="D12" s="648"/>
      <c r="E12" s="648"/>
      <c r="F12" s="648"/>
      <c r="G12" s="648"/>
      <c r="H12" s="648"/>
      <c r="I12" s="648"/>
      <c r="J12" s="648"/>
      <c r="K12" s="648"/>
      <c r="L12" s="648"/>
      <c r="M12" s="648"/>
      <c r="N12" s="648"/>
    </row>
    <row r="13" spans="1:16" ht="13.2">
      <c r="A13" s="648"/>
      <c r="B13" s="648"/>
      <c r="C13" s="648"/>
      <c r="D13" s="648"/>
      <c r="E13" s="648"/>
      <c r="F13" s="648"/>
      <c r="G13" s="648"/>
      <c r="H13" s="648"/>
      <c r="I13" s="648"/>
      <c r="J13" s="648"/>
      <c r="K13" s="648"/>
      <c r="L13" s="648"/>
      <c r="M13" s="648"/>
      <c r="N13" s="648"/>
    </row>
    <row r="14" spans="1:16" ht="13.2">
      <c r="A14" s="648"/>
      <c r="B14" s="648"/>
      <c r="C14" s="648"/>
      <c r="D14" s="648"/>
      <c r="E14" s="648"/>
      <c r="F14" s="648"/>
      <c r="G14" s="648"/>
      <c r="H14" s="648"/>
      <c r="I14" s="648"/>
      <c r="J14" s="648"/>
      <c r="K14" s="648"/>
      <c r="L14" s="648"/>
      <c r="M14" s="648"/>
      <c r="N14" s="648"/>
    </row>
    <row r="15" spans="1:16" ht="13.2">
      <c r="A15" s="648"/>
      <c r="B15" s="648"/>
      <c r="C15" s="648"/>
      <c r="D15" s="648"/>
      <c r="E15" s="648"/>
      <c r="F15" s="648"/>
      <c r="G15" s="648"/>
      <c r="H15" s="648"/>
      <c r="I15" s="648"/>
      <c r="J15" s="648"/>
      <c r="K15" s="648"/>
      <c r="L15" s="648"/>
      <c r="M15" s="648"/>
      <c r="N15" s="648"/>
    </row>
    <row r="16" spans="1:16" ht="13.2">
      <c r="A16" s="648"/>
      <c r="B16" s="648"/>
      <c r="C16" s="648"/>
      <c r="D16" s="648"/>
      <c r="E16" s="648"/>
      <c r="F16" s="648"/>
      <c r="G16" s="648"/>
      <c r="H16" s="648"/>
      <c r="I16" s="648"/>
      <c r="J16" s="648"/>
      <c r="K16" s="648"/>
      <c r="L16" s="648"/>
      <c r="M16" s="648"/>
      <c r="N16" s="648"/>
    </row>
  </sheetData>
  <mergeCells count="6">
    <mergeCell ref="A9:C9"/>
    <mergeCell ref="A7:I7"/>
    <mergeCell ref="A1:F1"/>
    <mergeCell ref="A6:F6"/>
    <mergeCell ref="A3:K3"/>
    <mergeCell ref="A4:P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J35"/>
  <sheetViews>
    <sheetView showGridLines="0" workbookViewId="0">
      <selection sqref="A1:G2"/>
    </sheetView>
  </sheetViews>
  <sheetFormatPr defaultColWidth="9.28515625" defaultRowHeight="13.2"/>
  <cols>
    <col min="1" max="1" width="23.28515625" style="751" customWidth="1"/>
    <col min="2" max="6" width="12.7109375" style="751" customWidth="1"/>
    <col min="7" max="16384" width="9.28515625" style="751"/>
  </cols>
  <sheetData>
    <row r="1" spans="1:10" s="1178" customFormat="1" ht="18" customHeight="1">
      <c r="A1" s="1251" t="s">
        <v>1674</v>
      </c>
      <c r="B1" s="1251"/>
      <c r="C1" s="1251"/>
      <c r="D1" s="1251"/>
      <c r="E1" s="1251"/>
      <c r="F1" s="1251"/>
      <c r="G1" s="1251"/>
      <c r="I1" s="1240" t="s">
        <v>425</v>
      </c>
      <c r="J1" s="1240"/>
    </row>
    <row r="2" spans="1:10" s="1178" customFormat="1" ht="18" customHeight="1">
      <c r="A2" s="1251"/>
      <c r="B2" s="1251"/>
      <c r="C2" s="1251"/>
      <c r="D2" s="1251"/>
      <c r="E2" s="1251"/>
      <c r="F2" s="1251"/>
      <c r="G2" s="1251"/>
    </row>
    <row r="3" spans="1:10" ht="15" customHeight="1"/>
    <row r="4" spans="1:10">
      <c r="A4" s="752" t="s">
        <v>646</v>
      </c>
      <c r="B4" s="752" t="s">
        <v>544</v>
      </c>
      <c r="C4" s="752" t="s">
        <v>546</v>
      </c>
      <c r="D4" s="752" t="s">
        <v>547</v>
      </c>
      <c r="E4" s="752" t="s">
        <v>1666</v>
      </c>
      <c r="F4" s="752" t="s">
        <v>545</v>
      </c>
    </row>
    <row r="5" spans="1:10">
      <c r="A5" s="751" t="s">
        <v>57</v>
      </c>
      <c r="B5" s="751">
        <v>1</v>
      </c>
      <c r="C5" s="751">
        <v>1</v>
      </c>
      <c r="D5" s="402">
        <v>5</v>
      </c>
      <c r="E5" s="402">
        <v>8.9</v>
      </c>
      <c r="F5" s="402">
        <v>3.9000000000000004</v>
      </c>
    </row>
    <row r="6" spans="1:10">
      <c r="A6" s="751" t="s">
        <v>65</v>
      </c>
      <c r="B6" s="751">
        <v>2</v>
      </c>
      <c r="C6" s="751">
        <v>2</v>
      </c>
      <c r="D6" s="402">
        <v>4.5999999999999996</v>
      </c>
      <c r="E6" s="402">
        <v>11</v>
      </c>
      <c r="F6" s="402">
        <v>6.4</v>
      </c>
    </row>
    <row r="7" spans="1:10">
      <c r="A7" s="751" t="s">
        <v>59</v>
      </c>
      <c r="B7" s="751">
        <v>3</v>
      </c>
      <c r="C7" s="751">
        <v>3</v>
      </c>
      <c r="D7" s="402">
        <v>3.8</v>
      </c>
      <c r="E7" s="402">
        <v>11.3</v>
      </c>
      <c r="F7" s="402">
        <v>7.5000000000000009</v>
      </c>
    </row>
    <row r="8" spans="1:10">
      <c r="A8" s="751" t="s">
        <v>39</v>
      </c>
      <c r="B8" s="751">
        <v>4</v>
      </c>
      <c r="C8" s="751">
        <v>4</v>
      </c>
      <c r="D8" s="402">
        <v>4.3</v>
      </c>
      <c r="E8" s="402">
        <v>14.7</v>
      </c>
      <c r="F8" s="402">
        <v>10.399999999999999</v>
      </c>
    </row>
    <row r="9" spans="1:10">
      <c r="A9" s="751" t="s">
        <v>63</v>
      </c>
      <c r="B9" s="751">
        <v>5</v>
      </c>
      <c r="C9" s="751">
        <v>5</v>
      </c>
      <c r="D9" s="402">
        <v>3.7</v>
      </c>
      <c r="E9" s="402">
        <v>14.9</v>
      </c>
      <c r="F9" s="402">
        <v>11.2</v>
      </c>
    </row>
    <row r="10" spans="1:10">
      <c r="A10" s="751" t="s">
        <v>51</v>
      </c>
      <c r="B10" s="751">
        <v>6</v>
      </c>
      <c r="C10" s="751">
        <v>6</v>
      </c>
      <c r="D10" s="402">
        <v>3</v>
      </c>
      <c r="E10" s="402">
        <v>14.3</v>
      </c>
      <c r="F10" s="402">
        <v>11.3</v>
      </c>
    </row>
    <row r="11" spans="1:10">
      <c r="A11" s="751" t="s">
        <v>54</v>
      </c>
      <c r="B11" s="751">
        <v>7</v>
      </c>
      <c r="C11" s="751">
        <v>7</v>
      </c>
      <c r="D11" s="402">
        <v>2.9</v>
      </c>
      <c r="E11" s="402">
        <v>14.4</v>
      </c>
      <c r="F11" s="402">
        <v>11.5</v>
      </c>
    </row>
    <row r="12" spans="1:10">
      <c r="A12" s="751" t="s">
        <v>58</v>
      </c>
      <c r="B12" s="751">
        <v>8</v>
      </c>
      <c r="C12" s="751">
        <v>8</v>
      </c>
      <c r="D12" s="402">
        <v>3.7</v>
      </c>
      <c r="E12" s="402">
        <v>15.5</v>
      </c>
      <c r="F12" s="402">
        <v>11.8</v>
      </c>
    </row>
    <row r="13" spans="1:10">
      <c r="A13" s="751" t="s">
        <v>64</v>
      </c>
      <c r="B13" s="751">
        <v>9</v>
      </c>
      <c r="C13" s="751">
        <v>9</v>
      </c>
      <c r="D13" s="402">
        <v>4</v>
      </c>
      <c r="E13" s="402">
        <v>16.3</v>
      </c>
      <c r="F13" s="402">
        <v>12.3</v>
      </c>
    </row>
    <row r="14" spans="1:10">
      <c r="A14" s="751" t="s">
        <v>237</v>
      </c>
      <c r="B14" s="751">
        <v>10</v>
      </c>
      <c r="C14" s="751">
        <v>10</v>
      </c>
      <c r="D14" s="402">
        <v>5.0999999999999996</v>
      </c>
      <c r="E14" s="402">
        <v>18.3</v>
      </c>
      <c r="F14" s="402">
        <v>13.200000000000001</v>
      </c>
    </row>
    <row r="15" spans="1:10">
      <c r="A15" s="751" t="s">
        <v>66</v>
      </c>
      <c r="B15" s="751">
        <v>11</v>
      </c>
      <c r="C15" s="751">
        <v>11</v>
      </c>
      <c r="D15" s="402">
        <v>10.7</v>
      </c>
      <c r="E15" s="402">
        <v>24</v>
      </c>
      <c r="F15" s="402">
        <v>13.3</v>
      </c>
    </row>
    <row r="16" spans="1:10">
      <c r="A16" s="751" t="s">
        <v>47</v>
      </c>
      <c r="B16" s="751">
        <v>12</v>
      </c>
      <c r="C16" s="751">
        <v>12</v>
      </c>
      <c r="D16" s="402">
        <v>3.6</v>
      </c>
      <c r="E16" s="402">
        <v>18.3</v>
      </c>
      <c r="F16" s="402">
        <v>14.700000000000001</v>
      </c>
    </row>
    <row r="17" spans="1:6">
      <c r="A17" s="751" t="s">
        <v>14</v>
      </c>
      <c r="B17" s="751">
        <v>13</v>
      </c>
      <c r="C17" s="751">
        <v>13</v>
      </c>
      <c r="D17" s="402">
        <v>6.4</v>
      </c>
      <c r="E17" s="402">
        <v>22.2</v>
      </c>
      <c r="F17" s="402">
        <v>15.799999999999999</v>
      </c>
    </row>
    <row r="18" spans="1:6">
      <c r="A18" s="751" t="s">
        <v>15</v>
      </c>
      <c r="B18" s="751">
        <v>14</v>
      </c>
      <c r="C18" s="751">
        <v>14</v>
      </c>
      <c r="D18" s="402">
        <v>3.6</v>
      </c>
      <c r="E18" s="402">
        <v>20</v>
      </c>
      <c r="F18" s="402">
        <v>16.399999999999999</v>
      </c>
    </row>
    <row r="19" spans="1:6">
      <c r="A19" s="751" t="s">
        <v>43</v>
      </c>
      <c r="B19" s="751">
        <v>15</v>
      </c>
      <c r="C19" s="751">
        <v>15</v>
      </c>
      <c r="D19" s="402">
        <v>6.1</v>
      </c>
      <c r="E19" s="402">
        <v>22.5</v>
      </c>
      <c r="F19" s="402">
        <v>16.399999999999999</v>
      </c>
    </row>
    <row r="20" spans="1:6">
      <c r="A20" s="751" t="s">
        <v>11</v>
      </c>
      <c r="B20" s="751">
        <v>16</v>
      </c>
      <c r="C20" s="751">
        <v>16</v>
      </c>
      <c r="D20" s="402">
        <v>6.3</v>
      </c>
      <c r="E20" s="402">
        <v>22.9</v>
      </c>
      <c r="F20" s="402">
        <v>16.599999999999998</v>
      </c>
    </row>
    <row r="21" spans="1:6">
      <c r="A21" s="751" t="s">
        <v>52</v>
      </c>
      <c r="B21" s="751">
        <v>17</v>
      </c>
      <c r="C21" s="751">
        <v>17</v>
      </c>
      <c r="D21" s="402">
        <v>4.5999999999999996</v>
      </c>
      <c r="E21" s="402">
        <v>21.9</v>
      </c>
      <c r="F21" s="402">
        <v>17.299999999999997</v>
      </c>
    </row>
    <row r="22" spans="1:6">
      <c r="A22" s="751" t="s">
        <v>62</v>
      </c>
      <c r="B22" s="751">
        <v>18</v>
      </c>
      <c r="C22" s="751">
        <v>18</v>
      </c>
      <c r="D22" s="402">
        <v>5.9</v>
      </c>
      <c r="E22" s="402">
        <v>23.5</v>
      </c>
      <c r="F22" s="402">
        <v>17.600000000000001</v>
      </c>
    </row>
    <row r="23" spans="1:6">
      <c r="A23" s="751" t="s">
        <v>49</v>
      </c>
      <c r="B23" s="751">
        <v>19</v>
      </c>
      <c r="C23" s="751">
        <v>19</v>
      </c>
      <c r="D23" s="402">
        <v>5.6</v>
      </c>
      <c r="E23" s="402">
        <v>23.4</v>
      </c>
      <c r="F23" s="402">
        <v>17.799999999999997</v>
      </c>
    </row>
    <row r="24" spans="1:6">
      <c r="A24" s="751" t="s">
        <v>41</v>
      </c>
      <c r="B24" s="751">
        <v>20</v>
      </c>
      <c r="C24" s="751">
        <v>20</v>
      </c>
      <c r="D24" s="402">
        <v>4.9000000000000004</v>
      </c>
      <c r="E24" s="402">
        <v>22.8</v>
      </c>
      <c r="F24" s="402">
        <v>17.899999999999999</v>
      </c>
    </row>
    <row r="25" spans="1:6">
      <c r="A25" s="751" t="s">
        <v>56</v>
      </c>
      <c r="B25" s="751">
        <v>21</v>
      </c>
      <c r="C25" s="751">
        <v>21</v>
      </c>
      <c r="D25" s="402">
        <v>3.8</v>
      </c>
      <c r="E25" s="402">
        <v>21.8</v>
      </c>
      <c r="F25" s="402">
        <v>18</v>
      </c>
    </row>
    <row r="26" spans="1:6">
      <c r="A26" s="751" t="s">
        <v>42</v>
      </c>
      <c r="B26" s="751">
        <v>22</v>
      </c>
      <c r="C26" s="751">
        <v>22</v>
      </c>
      <c r="D26" s="402">
        <v>4.3</v>
      </c>
      <c r="E26" s="402">
        <v>23.9</v>
      </c>
      <c r="F26" s="402">
        <v>19.599999999999998</v>
      </c>
    </row>
    <row r="27" spans="1:6">
      <c r="A27" s="751" t="s">
        <v>40</v>
      </c>
      <c r="B27" s="751">
        <v>23</v>
      </c>
      <c r="C27" s="751">
        <v>23</v>
      </c>
      <c r="D27" s="402">
        <v>7.6</v>
      </c>
      <c r="E27" s="402">
        <v>29.7</v>
      </c>
      <c r="F27" s="402">
        <v>22.1</v>
      </c>
    </row>
    <row r="28" spans="1:6">
      <c r="A28" s="751" t="s">
        <v>50</v>
      </c>
      <c r="B28" s="751">
        <v>24</v>
      </c>
      <c r="C28" s="751">
        <v>24</v>
      </c>
      <c r="D28" s="402">
        <v>9</v>
      </c>
      <c r="E28" s="402">
        <v>31.2</v>
      </c>
      <c r="F28" s="402">
        <v>22.2</v>
      </c>
    </row>
    <row r="29" spans="1:6">
      <c r="A29" s="751" t="s">
        <v>46</v>
      </c>
      <c r="B29" s="751">
        <v>25</v>
      </c>
      <c r="C29" s="751">
        <v>25</v>
      </c>
      <c r="D29" s="402">
        <v>5.7</v>
      </c>
      <c r="E29" s="402">
        <v>29</v>
      </c>
      <c r="F29" s="402">
        <v>23.3</v>
      </c>
    </row>
    <row r="30" spans="1:6">
      <c r="A30" s="751" t="s">
        <v>60</v>
      </c>
      <c r="B30" s="751">
        <v>26</v>
      </c>
      <c r="C30" s="751">
        <v>26</v>
      </c>
      <c r="D30" s="402">
        <v>5.6</v>
      </c>
      <c r="E30" s="402">
        <v>29.8</v>
      </c>
      <c r="F30" s="402">
        <v>24.200000000000003</v>
      </c>
    </row>
    <row r="31" spans="1:6">
      <c r="A31" s="751" t="s">
        <v>53</v>
      </c>
      <c r="B31" s="751">
        <v>27</v>
      </c>
      <c r="C31" s="751">
        <v>27</v>
      </c>
      <c r="D31" s="402">
        <v>11.3</v>
      </c>
      <c r="E31" s="402">
        <v>35.700000000000003</v>
      </c>
      <c r="F31" s="402">
        <v>24.400000000000002</v>
      </c>
    </row>
    <row r="32" spans="1:6">
      <c r="A32" s="751" t="s">
        <v>55</v>
      </c>
      <c r="B32" s="751">
        <v>28</v>
      </c>
      <c r="C32" s="751">
        <v>28</v>
      </c>
      <c r="D32" s="402">
        <v>14.5</v>
      </c>
      <c r="E32" s="402">
        <v>44.4</v>
      </c>
      <c r="F32" s="402">
        <v>29.9</v>
      </c>
    </row>
    <row r="33" spans="1:6">
      <c r="A33" s="751" t="s">
        <v>61</v>
      </c>
      <c r="B33" s="751">
        <v>29</v>
      </c>
      <c r="C33" s="751">
        <v>29</v>
      </c>
      <c r="D33" s="402">
        <v>5.9</v>
      </c>
      <c r="E33" s="402">
        <v>45.2</v>
      </c>
      <c r="F33" s="402">
        <v>39.300000000000004</v>
      </c>
    </row>
    <row r="35" spans="1:6">
      <c r="A35" s="748" t="s">
        <v>1657</v>
      </c>
    </row>
  </sheetData>
  <sortState ref="B4:C36">
    <sortCondition ref="B4:B36"/>
  </sortState>
  <mergeCells count="2">
    <mergeCell ref="I1:J1"/>
    <mergeCell ref="A1:G2"/>
  </mergeCells>
  <hyperlinks>
    <hyperlink ref="I1:J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N23"/>
  <sheetViews>
    <sheetView zoomScaleNormal="100" workbookViewId="0">
      <selection sqref="A1:J1"/>
    </sheetView>
  </sheetViews>
  <sheetFormatPr defaultColWidth="8.7109375" defaultRowHeight="10.199999999999999"/>
  <cols>
    <col min="1" max="2" width="8.7109375" style="987"/>
    <col min="3" max="3" width="13.140625" style="987" customWidth="1"/>
    <col min="4" max="4" width="12.7109375" style="987" customWidth="1"/>
    <col min="5" max="5" width="13.42578125" style="987" customWidth="1"/>
    <col min="6" max="6" width="15.7109375" style="987" customWidth="1"/>
    <col min="7" max="16384" width="8.7109375" style="987"/>
  </cols>
  <sheetData>
    <row r="1" spans="1:14" s="1179" customFormat="1" ht="15.6">
      <c r="A1" s="1254" t="s">
        <v>1675</v>
      </c>
      <c r="B1" s="1254"/>
      <c r="C1" s="1254"/>
      <c r="D1" s="1254"/>
      <c r="E1" s="1254"/>
      <c r="F1" s="1254"/>
      <c r="G1" s="1254"/>
      <c r="H1" s="1254"/>
      <c r="I1" s="1254"/>
      <c r="J1" s="1254"/>
      <c r="M1" s="1240" t="s">
        <v>425</v>
      </c>
      <c r="N1" s="1240"/>
    </row>
    <row r="4" spans="1:14" ht="12.6" customHeight="1">
      <c r="A4" s="973"/>
      <c r="B4" s="1253" t="s">
        <v>722</v>
      </c>
      <c r="C4" s="1253" t="s">
        <v>689</v>
      </c>
      <c r="D4" s="1253" t="s">
        <v>476</v>
      </c>
      <c r="E4" s="1245" t="s">
        <v>690</v>
      </c>
      <c r="F4" s="1247" t="s">
        <v>27</v>
      </c>
    </row>
    <row r="5" spans="1:14" ht="12.6" customHeight="1">
      <c r="A5" s="973"/>
      <c r="B5" s="1253"/>
      <c r="C5" s="1253"/>
      <c r="D5" s="1253"/>
      <c r="E5" s="1245"/>
      <c r="F5" s="1247"/>
    </row>
    <row r="6" spans="1:14" ht="12.6" customHeight="1">
      <c r="A6" s="973"/>
      <c r="B6" s="1253"/>
      <c r="C6" s="1253"/>
      <c r="D6" s="1253"/>
      <c r="E6" s="1245"/>
      <c r="F6" s="1247"/>
    </row>
    <row r="7" spans="1:14" ht="12.6" customHeight="1">
      <c r="A7" s="988">
        <f>'3 - drugs reported'!A22</f>
        <v>2008</v>
      </c>
      <c r="B7" s="989">
        <f>'3 - drugs reported'!B22</f>
        <v>574</v>
      </c>
      <c r="C7" s="988">
        <f>'3 - drugs reported'!C22</f>
        <v>507</v>
      </c>
      <c r="D7" s="756">
        <f>'3 - drugs reported'!I22</f>
        <v>149</v>
      </c>
      <c r="E7" s="756">
        <f>'3 - drugs reported'!N22</f>
        <v>2</v>
      </c>
      <c r="F7" s="756">
        <f>'3 - drugs reported'!O22</f>
        <v>36</v>
      </c>
    </row>
    <row r="8" spans="1:14" ht="12.6" customHeight="1">
      <c r="A8" s="988">
        <f>'3 - drugs reported'!A23</f>
        <v>2009</v>
      </c>
      <c r="B8" s="989">
        <f>'3 - drugs reported'!B23</f>
        <v>545</v>
      </c>
      <c r="C8" s="988">
        <f>'3 - drugs reported'!C23</f>
        <v>498</v>
      </c>
      <c r="D8" s="756">
        <f>'3 - drugs reported'!I23</f>
        <v>154</v>
      </c>
      <c r="E8" s="756">
        <f>'3 - drugs reported'!N23</f>
        <v>2</v>
      </c>
      <c r="F8" s="756">
        <f>'3 - drugs reported'!O23</f>
        <v>32</v>
      </c>
    </row>
    <row r="9" spans="1:14" ht="12.6" customHeight="1">
      <c r="A9" s="988">
        <f>'3 - drugs reported'!A24</f>
        <v>2010</v>
      </c>
      <c r="B9" s="989">
        <f>'3 - drugs reported'!B24</f>
        <v>485</v>
      </c>
      <c r="C9" s="988">
        <f>'3 - drugs reported'!C24</f>
        <v>442</v>
      </c>
      <c r="D9" s="756">
        <f>'3 - drugs reported'!I24</f>
        <v>122</v>
      </c>
      <c r="E9" s="756">
        <f>'3 - drugs reported'!N24</f>
        <v>3</v>
      </c>
      <c r="F9" s="756">
        <f>'3 - drugs reported'!O24</f>
        <v>33</v>
      </c>
    </row>
    <row r="10" spans="1:14" ht="12.6" customHeight="1">
      <c r="A10" s="988">
        <f>'3 - drugs reported'!A25</f>
        <v>2011</v>
      </c>
      <c r="B10" s="989">
        <f>'3 - drugs reported'!B25</f>
        <v>584</v>
      </c>
      <c r="C10" s="988">
        <f>'3 - drugs reported'!C25</f>
        <v>524</v>
      </c>
      <c r="D10" s="756">
        <f>'3 - drugs reported'!I25</f>
        <v>185</v>
      </c>
      <c r="E10" s="756">
        <f>'3 - drugs reported'!N25</f>
        <v>8</v>
      </c>
      <c r="F10" s="756">
        <f>'3 - drugs reported'!O25</f>
        <v>36</v>
      </c>
    </row>
    <row r="11" spans="1:14" ht="13.2">
      <c r="A11" s="988">
        <f>'3 - drugs reported'!A26</f>
        <v>2012</v>
      </c>
      <c r="B11" s="989">
        <f>'3 - drugs reported'!B26</f>
        <v>581</v>
      </c>
      <c r="C11" s="988">
        <f>'3 - drugs reported'!C26</f>
        <v>499</v>
      </c>
      <c r="D11" s="756">
        <f>'3 - drugs reported'!I26</f>
        <v>196</v>
      </c>
      <c r="E11" s="756">
        <f>'3 - drugs reported'!N26</f>
        <v>25</v>
      </c>
      <c r="F11" s="756">
        <f>'3 - drugs reported'!O26</f>
        <v>31</v>
      </c>
    </row>
    <row r="12" spans="1:14" ht="13.2">
      <c r="A12" s="988">
        <f>'3 - drugs reported'!A27</f>
        <v>2013</v>
      </c>
      <c r="B12" s="989">
        <f>'3 - drugs reported'!B27</f>
        <v>527</v>
      </c>
      <c r="C12" s="988">
        <f>'3 - drugs reported'!C27</f>
        <v>461</v>
      </c>
      <c r="D12" s="756">
        <f>'3 - drugs reported'!I27</f>
        <v>149</v>
      </c>
      <c r="E12" s="756">
        <f>'3 - drugs reported'!N27</f>
        <v>56</v>
      </c>
      <c r="F12" s="756">
        <f>'3 - drugs reported'!O27</f>
        <v>45</v>
      </c>
    </row>
    <row r="13" spans="1:14" ht="13.2">
      <c r="A13" s="988">
        <f>'3 - drugs reported'!A28</f>
        <v>2014</v>
      </c>
      <c r="B13" s="989">
        <f>'3 - drugs reported'!B28</f>
        <v>614</v>
      </c>
      <c r="C13" s="988">
        <f>'3 - drugs reported'!C28</f>
        <v>536</v>
      </c>
      <c r="D13" s="756">
        <f>'3 - drugs reported'!I28</f>
        <v>121</v>
      </c>
      <c r="E13" s="756">
        <f>'3 - drugs reported'!N28</f>
        <v>86</v>
      </c>
      <c r="F13" s="756">
        <f>'3 - drugs reported'!O28</f>
        <v>45</v>
      </c>
    </row>
    <row r="14" spans="1:14" ht="13.2">
      <c r="A14" s="988">
        <f>'3 - drugs reported'!A29</f>
        <v>2015</v>
      </c>
      <c r="B14" s="989">
        <f>'3 - drugs reported'!B29</f>
        <v>706</v>
      </c>
      <c r="C14" s="988">
        <f>'3 - drugs reported'!C29</f>
        <v>606</v>
      </c>
      <c r="D14" s="756">
        <f>'3 - drugs reported'!I29</f>
        <v>191</v>
      </c>
      <c r="E14" s="756">
        <f>'3 - drugs reported'!N29</f>
        <v>131</v>
      </c>
      <c r="F14" s="756">
        <f>'3 - drugs reported'!O29</f>
        <v>93</v>
      </c>
    </row>
    <row r="15" spans="1:14" ht="13.2">
      <c r="A15" s="988">
        <f>'3 - drugs reported'!A30</f>
        <v>2016</v>
      </c>
      <c r="B15" s="989">
        <f>'3 - drugs reported'!B30</f>
        <v>868</v>
      </c>
      <c r="C15" s="988">
        <f>'3 - drugs reported'!C30</f>
        <v>766</v>
      </c>
      <c r="D15" s="756">
        <f>'3 - drugs reported'!I30</f>
        <v>426</v>
      </c>
      <c r="E15" s="756">
        <f>'3 - drugs reported'!N30</f>
        <v>208</v>
      </c>
      <c r="F15" s="756">
        <f>'3 - drugs reported'!O30</f>
        <v>123</v>
      </c>
    </row>
    <row r="16" spans="1:14" ht="13.2">
      <c r="A16" s="988">
        <f>'3 - drugs reported'!A31</f>
        <v>2017</v>
      </c>
      <c r="B16" s="989">
        <f>'3 - drugs reported'!B31</f>
        <v>934</v>
      </c>
      <c r="C16" s="988">
        <f>'3 - drugs reported'!C31</f>
        <v>815</v>
      </c>
      <c r="D16" s="756">
        <f>'3 - drugs reported'!I31</f>
        <v>552</v>
      </c>
      <c r="E16" s="756">
        <f>'3 - drugs reported'!N31</f>
        <v>242</v>
      </c>
      <c r="F16" s="756">
        <f>'3 - drugs reported'!O31</f>
        <v>176</v>
      </c>
    </row>
    <row r="17" spans="1:6" ht="13.2">
      <c r="A17" s="988">
        <f>'3 - drugs reported'!A32</f>
        <v>2018</v>
      </c>
      <c r="B17" s="989">
        <f>'3 - drugs reported'!B32</f>
        <v>1187</v>
      </c>
      <c r="C17" s="988">
        <f>'3 - drugs reported'!C32</f>
        <v>1021</v>
      </c>
      <c r="D17" s="756">
        <f>'3 - drugs reported'!I32</f>
        <v>792</v>
      </c>
      <c r="E17" s="756">
        <f>'3 - drugs reported'!N32</f>
        <v>367</v>
      </c>
      <c r="F17" s="756">
        <f>'3 - drugs reported'!O32</f>
        <v>273</v>
      </c>
    </row>
    <row r="18" spans="1:6" ht="13.2">
      <c r="A18" s="988">
        <f>'3 - drugs reported'!A33</f>
        <v>2019</v>
      </c>
      <c r="B18" s="989">
        <f>'3 - drugs reported'!B33</f>
        <v>1280</v>
      </c>
      <c r="C18" s="988">
        <f>'3 - drugs reported'!C33</f>
        <v>1106</v>
      </c>
      <c r="D18" s="756">
        <f>'3 - drugs reported'!I33</f>
        <v>902</v>
      </c>
      <c r="E18" s="756">
        <f>'3 - drugs reported'!N33</f>
        <v>443</v>
      </c>
      <c r="F18" s="756">
        <f>'3 - drugs reported'!O33</f>
        <v>372</v>
      </c>
    </row>
    <row r="19" spans="1:6" ht="13.2">
      <c r="A19" s="988">
        <f>'3 - drugs reported'!A34</f>
        <v>2020</v>
      </c>
      <c r="B19" s="989">
        <f>'3 - drugs reported'!B34</f>
        <v>1339</v>
      </c>
      <c r="C19" s="988">
        <f>'3 - drugs reported'!C34</f>
        <v>1192</v>
      </c>
      <c r="D19" s="756">
        <f>'3 - drugs reported'!I34</f>
        <v>974</v>
      </c>
      <c r="E19" s="756">
        <f>'3 - drugs reported'!N34</f>
        <v>502</v>
      </c>
      <c r="F19" s="756">
        <f>'3 - drugs reported'!O34</f>
        <v>459</v>
      </c>
    </row>
    <row r="20" spans="1:6" ht="13.2">
      <c r="A20" s="988">
        <f>'3 - drugs reported'!A35</f>
        <v>2021</v>
      </c>
      <c r="B20" s="989">
        <f>'3 - drugs reported'!B35</f>
        <v>1330</v>
      </c>
      <c r="C20" s="988">
        <f>'3 - drugs reported'!C35</f>
        <v>1119</v>
      </c>
      <c r="D20" s="756">
        <f>'3 - drugs reported'!I35</f>
        <v>918</v>
      </c>
      <c r="E20" s="756">
        <f>'3 - drugs reported'!N35</f>
        <v>473</v>
      </c>
      <c r="F20" s="756">
        <f>'3 - drugs reported'!O35</f>
        <v>403</v>
      </c>
    </row>
    <row r="23" spans="1:6">
      <c r="A23" s="1252" t="s">
        <v>1657</v>
      </c>
      <c r="B23" s="1252"/>
      <c r="C23" s="1252"/>
    </row>
  </sheetData>
  <mergeCells count="8">
    <mergeCell ref="A23:C23"/>
    <mergeCell ref="M1:N1"/>
    <mergeCell ref="F4:F6"/>
    <mergeCell ref="C4:C6"/>
    <mergeCell ref="D4:D6"/>
    <mergeCell ref="B4:B6"/>
    <mergeCell ref="E4:E6"/>
    <mergeCell ref="A1:J1"/>
  </mergeCells>
  <hyperlinks>
    <hyperlink ref="M1:N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T24"/>
  <sheetViews>
    <sheetView showGridLines="0" zoomScaleNormal="100" workbookViewId="0">
      <selection sqref="A1:H2"/>
    </sheetView>
  </sheetViews>
  <sheetFormatPr defaultColWidth="9.28515625" defaultRowHeight="13.2"/>
  <cols>
    <col min="1" max="7" width="11.28515625" style="751" customWidth="1"/>
    <col min="8" max="16384" width="9.28515625" style="751"/>
  </cols>
  <sheetData>
    <row r="1" spans="1:20" s="1178" customFormat="1" ht="18" customHeight="1">
      <c r="A1" s="1251" t="s">
        <v>1676</v>
      </c>
      <c r="B1" s="1251"/>
      <c r="C1" s="1251"/>
      <c r="D1" s="1251"/>
      <c r="E1" s="1251"/>
      <c r="F1" s="1251"/>
      <c r="G1" s="1251"/>
      <c r="H1" s="1251"/>
      <c r="J1" s="1240" t="s">
        <v>425</v>
      </c>
      <c r="K1" s="1240"/>
    </row>
    <row r="2" spans="1:20" ht="18" customHeight="1">
      <c r="A2" s="1251"/>
      <c r="B2" s="1251"/>
      <c r="C2" s="1251"/>
      <c r="D2" s="1251"/>
      <c r="E2" s="1251"/>
      <c r="F2" s="1251"/>
      <c r="G2" s="1251"/>
      <c r="H2" s="1251"/>
      <c r="I2" s="1094"/>
      <c r="L2" s="1094"/>
      <c r="M2" s="1094"/>
      <c r="N2" s="750"/>
      <c r="S2" s="747"/>
      <c r="T2" s="747"/>
    </row>
    <row r="3" spans="1:20" ht="15" customHeight="1">
      <c r="A3" s="1085"/>
    </row>
    <row r="4" spans="1:20" ht="13.05" customHeight="1">
      <c r="A4" s="1085"/>
      <c r="B4" s="1255" t="s">
        <v>94</v>
      </c>
      <c r="C4" s="1255" t="s">
        <v>689</v>
      </c>
      <c r="D4" s="1255" t="s">
        <v>475</v>
      </c>
      <c r="E4" s="1255" t="s">
        <v>26</v>
      </c>
      <c r="F4" s="1255" t="s">
        <v>239</v>
      </c>
      <c r="G4" s="1255" t="s">
        <v>600</v>
      </c>
      <c r="H4" s="1255" t="s">
        <v>259</v>
      </c>
    </row>
    <row r="5" spans="1:20" ht="13.05" customHeight="1">
      <c r="B5" s="1255"/>
      <c r="C5" s="1255"/>
      <c r="D5" s="1255"/>
      <c r="E5" s="1255"/>
      <c r="F5" s="1255"/>
      <c r="G5" s="1255"/>
      <c r="H5" s="1255"/>
    </row>
    <row r="6" spans="1:20" ht="13.05" customHeight="1">
      <c r="B6" s="1255"/>
      <c r="C6" s="1255"/>
      <c r="D6" s="1255"/>
      <c r="E6" s="1255"/>
      <c r="F6" s="1255"/>
      <c r="G6" s="1255"/>
      <c r="H6" s="1255"/>
    </row>
    <row r="7" spans="1:20" ht="13.05" customHeight="1">
      <c r="A7" s="758">
        <f>'3 - drugs reported'!A22</f>
        <v>2008</v>
      </c>
      <c r="B7" s="759">
        <f>'3 - drugs reported'!B22</f>
        <v>574</v>
      </c>
      <c r="C7" s="758">
        <f>'3 - drugs reported'!C22</f>
        <v>507</v>
      </c>
      <c r="D7" s="758">
        <f>'3 - drugs reported'!D22</f>
        <v>324</v>
      </c>
      <c r="E7" s="758">
        <f>'3 - drugs reported'!E22</f>
        <v>169</v>
      </c>
      <c r="F7" s="758">
        <f>'3 - drugs reported'!F22</f>
        <v>0</v>
      </c>
      <c r="G7" s="758">
        <f>'3 - drugs reported'!G22</f>
        <v>24</v>
      </c>
      <c r="H7" s="758">
        <f>'3 - drugs reported'!H22</f>
        <v>67</v>
      </c>
      <c r="J7" s="1090"/>
      <c r="K7" s="1090"/>
    </row>
    <row r="8" spans="1:20" ht="13.05" customHeight="1">
      <c r="A8" s="758">
        <f>'3 - drugs reported'!A23</f>
        <v>2009</v>
      </c>
      <c r="B8" s="759">
        <f>'3 - drugs reported'!B23</f>
        <v>545</v>
      </c>
      <c r="C8" s="758">
        <f>'3 - drugs reported'!C23</f>
        <v>498</v>
      </c>
      <c r="D8" s="758">
        <f>'3 - drugs reported'!D23</f>
        <v>322</v>
      </c>
      <c r="E8" s="758">
        <f>'3 - drugs reported'!E23</f>
        <v>173</v>
      </c>
      <c r="F8" s="758">
        <f>'3 - drugs reported'!F23</f>
        <v>2</v>
      </c>
      <c r="G8" s="758">
        <f>'3 - drugs reported'!G23</f>
        <v>33</v>
      </c>
      <c r="H8" s="758">
        <f>'3 - drugs reported'!H23</f>
        <v>64</v>
      </c>
      <c r="J8" s="1090"/>
      <c r="K8" s="1090"/>
    </row>
    <row r="9" spans="1:20" ht="13.05" customHeight="1">
      <c r="A9" s="758">
        <f>'3 - drugs reported'!A24</f>
        <v>2010</v>
      </c>
      <c r="B9" s="759">
        <f>'3 - drugs reported'!B24</f>
        <v>485</v>
      </c>
      <c r="C9" s="758">
        <f>'3 - drugs reported'!C24</f>
        <v>442</v>
      </c>
      <c r="D9" s="758">
        <f>'3 - drugs reported'!D24</f>
        <v>254</v>
      </c>
      <c r="E9" s="758">
        <f>'3 - drugs reported'!E24</f>
        <v>174</v>
      </c>
      <c r="F9" s="758">
        <f>'3 - drugs reported'!F24</f>
        <v>4</v>
      </c>
      <c r="G9" s="758">
        <f>'3 - drugs reported'!G24</f>
        <v>11</v>
      </c>
      <c r="H9" s="758">
        <f>'3 - drugs reported'!H24</f>
        <v>58</v>
      </c>
      <c r="J9" s="1090"/>
      <c r="K9" s="1090"/>
    </row>
    <row r="10" spans="1:20" ht="13.05" customHeight="1">
      <c r="A10" s="758">
        <f>'3 - drugs reported'!A25</f>
        <v>2011</v>
      </c>
      <c r="B10" s="759">
        <f>'3 - drugs reported'!B25</f>
        <v>584</v>
      </c>
      <c r="C10" s="758">
        <f>'3 - drugs reported'!C25</f>
        <v>524</v>
      </c>
      <c r="D10" s="758">
        <f>'3 - drugs reported'!D25</f>
        <v>206</v>
      </c>
      <c r="E10" s="758">
        <f>'3 - drugs reported'!E25</f>
        <v>275</v>
      </c>
      <c r="F10" s="758">
        <f>'3 - drugs reported'!F25</f>
        <v>10</v>
      </c>
      <c r="G10" s="758">
        <f>'3 - drugs reported'!G25</f>
        <v>32</v>
      </c>
      <c r="H10" s="758">
        <f>'3 - drugs reported'!H25</f>
        <v>85</v>
      </c>
      <c r="J10" s="1090"/>
      <c r="K10" s="1090"/>
    </row>
    <row r="11" spans="1:20" ht="13.05" customHeight="1">
      <c r="A11" s="758">
        <f>'3 - drugs reported'!A26</f>
        <v>2012</v>
      </c>
      <c r="B11" s="759">
        <f>'3 - drugs reported'!B26</f>
        <v>581</v>
      </c>
      <c r="C11" s="758">
        <f>'3 - drugs reported'!C26</f>
        <v>499</v>
      </c>
      <c r="D11" s="758">
        <f>'3 - drugs reported'!D26</f>
        <v>221</v>
      </c>
      <c r="E11" s="758">
        <f>'3 - drugs reported'!E26</f>
        <v>237</v>
      </c>
      <c r="F11" s="758">
        <f>'3 - drugs reported'!F26</f>
        <v>8</v>
      </c>
      <c r="G11" s="758">
        <f>'3 - drugs reported'!G26</f>
        <v>33</v>
      </c>
      <c r="H11" s="758">
        <f>'3 - drugs reported'!H26</f>
        <v>84</v>
      </c>
      <c r="J11" s="1090"/>
      <c r="K11" s="1090"/>
    </row>
    <row r="12" spans="1:20" ht="13.05" customHeight="1">
      <c r="A12" s="758">
        <f>'3 - drugs reported'!A27</f>
        <v>2013</v>
      </c>
      <c r="B12" s="759">
        <f>'3 - drugs reported'!B27</f>
        <v>527</v>
      </c>
      <c r="C12" s="758">
        <f>'3 - drugs reported'!C27</f>
        <v>461</v>
      </c>
      <c r="D12" s="758">
        <f>'3 - drugs reported'!D27</f>
        <v>221</v>
      </c>
      <c r="E12" s="758">
        <f>'3 - drugs reported'!E27</f>
        <v>216</v>
      </c>
      <c r="F12" s="758">
        <f>'3 - drugs reported'!F27</f>
        <v>11</v>
      </c>
      <c r="G12" s="758">
        <f>'3 - drugs reported'!G27</f>
        <v>33</v>
      </c>
      <c r="H12" s="758">
        <f>'3 - drugs reported'!H27</f>
        <v>81</v>
      </c>
      <c r="J12" s="1090"/>
      <c r="K12" s="1090"/>
    </row>
    <row r="13" spans="1:20" ht="13.05" customHeight="1">
      <c r="A13" s="758">
        <f>'3 - drugs reported'!A28</f>
        <v>2014</v>
      </c>
      <c r="B13" s="759">
        <f>'3 - drugs reported'!B28</f>
        <v>614</v>
      </c>
      <c r="C13" s="758">
        <f>'3 - drugs reported'!C28</f>
        <v>536</v>
      </c>
      <c r="D13" s="758">
        <f>'3 - drugs reported'!D28</f>
        <v>309</v>
      </c>
      <c r="E13" s="758">
        <f>'3 - drugs reported'!E28</f>
        <v>214</v>
      </c>
      <c r="F13" s="758">
        <f>'3 - drugs reported'!F28</f>
        <v>29</v>
      </c>
      <c r="G13" s="758">
        <f>'3 - drugs reported'!G28</f>
        <v>38</v>
      </c>
      <c r="H13" s="758">
        <f>'3 - drugs reported'!H28</f>
        <v>69</v>
      </c>
      <c r="J13" s="1090"/>
      <c r="K13" s="1090"/>
    </row>
    <row r="14" spans="1:20" ht="13.05" customHeight="1">
      <c r="A14" s="758">
        <f>'3 - drugs reported'!A29</f>
        <v>2015</v>
      </c>
      <c r="B14" s="759">
        <f>'3 - drugs reported'!B29</f>
        <v>706</v>
      </c>
      <c r="C14" s="758">
        <f>'3 - drugs reported'!C29</f>
        <v>606</v>
      </c>
      <c r="D14" s="758">
        <f>'3 - drugs reported'!D29</f>
        <v>345</v>
      </c>
      <c r="E14" s="758">
        <f>'3 - drugs reported'!E29</f>
        <v>251</v>
      </c>
      <c r="F14" s="758">
        <f>'3 - drugs reported'!F29</f>
        <v>25</v>
      </c>
      <c r="G14" s="758">
        <f>'3 - drugs reported'!G29</f>
        <v>31</v>
      </c>
      <c r="H14" s="758">
        <f>'3 - drugs reported'!H29</f>
        <v>94</v>
      </c>
      <c r="J14" s="1090"/>
      <c r="K14" s="1090"/>
    </row>
    <row r="15" spans="1:20" ht="13.05" customHeight="1">
      <c r="A15" s="758">
        <f>'3 - drugs reported'!A30</f>
        <v>2016</v>
      </c>
      <c r="B15" s="759">
        <f>'3 - drugs reported'!B30</f>
        <v>868</v>
      </c>
      <c r="C15" s="758">
        <f>'3 - drugs reported'!C30</f>
        <v>766</v>
      </c>
      <c r="D15" s="758">
        <f>'3 - drugs reported'!D30</f>
        <v>473</v>
      </c>
      <c r="E15" s="758">
        <f>'3 - drugs reported'!E30</f>
        <v>362</v>
      </c>
      <c r="F15" s="758">
        <f>'3 - drugs reported'!F30</f>
        <v>39</v>
      </c>
      <c r="G15" s="758">
        <f>'3 - drugs reported'!G30</f>
        <v>43</v>
      </c>
      <c r="H15" s="758">
        <f>'3 - drugs reported'!H30</f>
        <v>114</v>
      </c>
      <c r="J15" s="1090"/>
      <c r="K15" s="1090"/>
    </row>
    <row r="16" spans="1:20" ht="13.05" customHeight="1">
      <c r="A16" s="758">
        <f>'3 - drugs reported'!A31</f>
        <v>2017</v>
      </c>
      <c r="B16" s="759">
        <f>'3 - drugs reported'!B31</f>
        <v>934</v>
      </c>
      <c r="C16" s="758">
        <f>'3 - drugs reported'!C31</f>
        <v>815</v>
      </c>
      <c r="D16" s="758">
        <f>'3 - drugs reported'!D31</f>
        <v>470</v>
      </c>
      <c r="E16" s="758">
        <f>'3 - drugs reported'!E31</f>
        <v>439</v>
      </c>
      <c r="F16" s="758">
        <f>'3 - drugs reported'!F31</f>
        <v>36</v>
      </c>
      <c r="G16" s="758">
        <f>'3 - drugs reported'!G31</f>
        <v>27</v>
      </c>
      <c r="H16" s="758">
        <f>'3 - drugs reported'!H31</f>
        <v>97</v>
      </c>
      <c r="J16" s="1090"/>
      <c r="K16" s="1090"/>
    </row>
    <row r="17" spans="1:11" ht="13.05" customHeight="1">
      <c r="A17" s="758">
        <f>'3 - drugs reported'!A32</f>
        <v>2018</v>
      </c>
      <c r="B17" s="759">
        <f>'3 - drugs reported'!B32</f>
        <v>1187</v>
      </c>
      <c r="C17" s="758">
        <f>'3 - drugs reported'!C32</f>
        <v>1021</v>
      </c>
      <c r="D17" s="758">
        <f>'3 - drugs reported'!D32</f>
        <v>537</v>
      </c>
      <c r="E17" s="758">
        <f>'3 - drugs reported'!E32</f>
        <v>560</v>
      </c>
      <c r="F17" s="758">
        <f>'3 - drugs reported'!F32</f>
        <v>89</v>
      </c>
      <c r="G17" s="758">
        <f>'3 - drugs reported'!G32</f>
        <v>57</v>
      </c>
      <c r="H17" s="758">
        <f>'3 - drugs reported'!H32</f>
        <v>133</v>
      </c>
      <c r="J17" s="1090"/>
      <c r="K17" s="1090"/>
    </row>
    <row r="18" spans="1:11" ht="13.05" customHeight="1">
      <c r="A18" s="758">
        <f>'3 - drugs reported'!A33</f>
        <v>2019</v>
      </c>
      <c r="B18" s="759">
        <f>'3 - drugs reported'!B33</f>
        <v>1280</v>
      </c>
      <c r="C18" s="758">
        <f>'3 - drugs reported'!C33</f>
        <v>1106</v>
      </c>
      <c r="D18" s="758">
        <f>'3 - drugs reported'!D33</f>
        <v>651</v>
      </c>
      <c r="E18" s="758">
        <f>'3 - drugs reported'!E33</f>
        <v>567</v>
      </c>
      <c r="F18" s="758">
        <f>'3 - drugs reported'!F33</f>
        <v>82</v>
      </c>
      <c r="G18" s="758">
        <f>'3 - drugs reported'!G33</f>
        <v>57</v>
      </c>
      <c r="H18" s="758">
        <f>'3 - drugs reported'!H33</f>
        <v>118</v>
      </c>
      <c r="J18" s="1090"/>
      <c r="K18" s="1090"/>
    </row>
    <row r="19" spans="1:11" s="1034" customFormat="1" ht="13.05" customHeight="1">
      <c r="A19" s="758">
        <f>'3 - drugs reported'!A34</f>
        <v>2020</v>
      </c>
      <c r="B19" s="759">
        <f>'3 - drugs reported'!B34</f>
        <v>1339</v>
      </c>
      <c r="C19" s="758">
        <f>'3 - drugs reported'!C34</f>
        <v>1192</v>
      </c>
      <c r="D19" s="758">
        <f>'3 - drugs reported'!D34</f>
        <v>605</v>
      </c>
      <c r="E19" s="758">
        <f>'3 - drugs reported'!E34</f>
        <v>708</v>
      </c>
      <c r="F19" s="758">
        <f>'3 - drugs reported'!F34</f>
        <v>97</v>
      </c>
      <c r="G19" s="758">
        <f>'3 - drugs reported'!G34</f>
        <v>51</v>
      </c>
      <c r="H19" s="758">
        <f>'3 - drugs reported'!H34</f>
        <v>151</v>
      </c>
      <c r="J19" s="1090"/>
      <c r="K19" s="1090"/>
    </row>
    <row r="20" spans="1:11" ht="13.05" customHeight="1">
      <c r="A20" s="758">
        <f>'3 - drugs reported'!A35</f>
        <v>2021</v>
      </c>
      <c r="B20" s="759">
        <f>'3 - drugs reported'!B35</f>
        <v>1330</v>
      </c>
      <c r="C20" s="758">
        <f>'3 - drugs reported'!C35</f>
        <v>1119</v>
      </c>
      <c r="D20" s="758">
        <f>'3 - drugs reported'!D35</f>
        <v>480</v>
      </c>
      <c r="E20" s="758">
        <f>'3 - drugs reported'!E35</f>
        <v>635</v>
      </c>
      <c r="F20" s="758">
        <f>'3 - drugs reported'!F35</f>
        <v>128</v>
      </c>
      <c r="G20" s="758">
        <f>'3 - drugs reported'!G35</f>
        <v>59</v>
      </c>
      <c r="H20" s="758">
        <f>'3 - drugs reported'!H35</f>
        <v>136</v>
      </c>
      <c r="J20" s="1090"/>
      <c r="K20" s="1090"/>
    </row>
    <row r="21" spans="1:11" ht="13.05" customHeight="1">
      <c r="A21" s="757"/>
      <c r="B21" s="757"/>
      <c r="C21" s="757"/>
      <c r="D21" s="757"/>
      <c r="E21" s="757"/>
      <c r="F21" s="757"/>
      <c r="G21" s="757"/>
      <c r="H21" s="757"/>
    </row>
    <row r="22" spans="1:11" ht="13.05" customHeight="1">
      <c r="A22" s="1237" t="s">
        <v>1657</v>
      </c>
      <c r="B22" s="1237"/>
      <c r="C22" s="1237"/>
    </row>
    <row r="23" spans="1:11" ht="13.05" customHeight="1"/>
    <row r="24" spans="1:11" ht="13.05" customHeight="1"/>
  </sheetData>
  <mergeCells count="10">
    <mergeCell ref="J1:K1"/>
    <mergeCell ref="A22:C22"/>
    <mergeCell ref="B4:B6"/>
    <mergeCell ref="C4:C6"/>
    <mergeCell ref="D4:D6"/>
    <mergeCell ref="E4:E6"/>
    <mergeCell ref="F4:F6"/>
    <mergeCell ref="G4:G6"/>
    <mergeCell ref="H4:H6"/>
    <mergeCell ref="A1:H2"/>
  </mergeCells>
  <hyperlinks>
    <hyperlink ref="J1" location="Contents!A1" display="back to 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L22"/>
  <sheetViews>
    <sheetView showGridLines="0" zoomScaleNormal="100" workbookViewId="0">
      <selection sqref="A1:F2"/>
    </sheetView>
  </sheetViews>
  <sheetFormatPr defaultColWidth="9.28515625" defaultRowHeight="13.2"/>
  <cols>
    <col min="1" max="3" width="12" style="751" customWidth="1"/>
    <col min="4" max="4" width="16.140625" style="751" customWidth="1"/>
    <col min="5" max="5" width="12" style="751" customWidth="1"/>
    <col min="6" max="16384" width="9.28515625" style="751"/>
  </cols>
  <sheetData>
    <row r="1" spans="1:12" s="1178" customFormat="1" ht="18" customHeight="1">
      <c r="A1" s="1251" t="s">
        <v>1677</v>
      </c>
      <c r="B1" s="1251"/>
      <c r="C1" s="1251"/>
      <c r="D1" s="1251"/>
      <c r="E1" s="1251"/>
      <c r="F1" s="1251"/>
      <c r="G1" s="1094"/>
      <c r="I1" s="1240" t="s">
        <v>425</v>
      </c>
      <c r="J1" s="1240"/>
      <c r="K1" s="1167"/>
      <c r="L1" s="1167"/>
    </row>
    <row r="2" spans="1:12" s="1085" customFormat="1" ht="18" customHeight="1">
      <c r="A2" s="1251"/>
      <c r="B2" s="1251"/>
      <c r="C2" s="1251"/>
      <c r="D2" s="1251"/>
      <c r="E2" s="1251"/>
      <c r="F2" s="1251"/>
      <c r="G2" s="1086"/>
      <c r="I2" s="1088"/>
      <c r="J2" s="1088"/>
      <c r="K2" s="1088"/>
      <c r="L2" s="1088"/>
    </row>
    <row r="3" spans="1:12" ht="15" customHeight="1"/>
    <row r="4" spans="1:12">
      <c r="A4" s="760"/>
      <c r="B4" s="1255" t="s">
        <v>94</v>
      </c>
      <c r="C4" s="1255" t="s">
        <v>476</v>
      </c>
      <c r="D4" s="1255" t="s">
        <v>700</v>
      </c>
      <c r="E4" s="1255" t="s">
        <v>701</v>
      </c>
      <c r="F4" s="757"/>
    </row>
    <row r="5" spans="1:12">
      <c r="A5" s="760"/>
      <c r="B5" s="1255"/>
      <c r="C5" s="1255"/>
      <c r="D5" s="1255"/>
      <c r="E5" s="1255"/>
      <c r="F5" s="757"/>
    </row>
    <row r="6" spans="1:12">
      <c r="A6" s="760"/>
      <c r="B6" s="1255"/>
      <c r="C6" s="1255"/>
      <c r="D6" s="1255"/>
      <c r="E6" s="1255"/>
      <c r="F6" s="757"/>
    </row>
    <row r="7" spans="1:12">
      <c r="A7" s="758">
        <f>'3 - drugs reported'!A22</f>
        <v>2008</v>
      </c>
      <c r="B7" s="759">
        <f>'3 - drugs reported'!B22</f>
        <v>574</v>
      </c>
      <c r="C7" s="758">
        <f>'3 - drugs reported'!I22</f>
        <v>149</v>
      </c>
      <c r="D7" s="758">
        <f>'3 - drugs reported'!J22</f>
        <v>148</v>
      </c>
      <c r="E7" s="758">
        <f>'3 - drugs reported'!L22</f>
        <v>1</v>
      </c>
      <c r="F7" s="757"/>
    </row>
    <row r="8" spans="1:12">
      <c r="A8" s="758">
        <f>'3 - drugs reported'!A23</f>
        <v>2009</v>
      </c>
      <c r="B8" s="759">
        <f>'3 - drugs reported'!B23</f>
        <v>545</v>
      </c>
      <c r="C8" s="758">
        <f>'3 - drugs reported'!I23</f>
        <v>154</v>
      </c>
      <c r="D8" s="758">
        <f>'3 - drugs reported'!J23</f>
        <v>154</v>
      </c>
      <c r="E8" s="758">
        <f>'3 - drugs reported'!L23</f>
        <v>1</v>
      </c>
      <c r="F8" s="757"/>
    </row>
    <row r="9" spans="1:12">
      <c r="A9" s="758">
        <f>'3 - drugs reported'!A24</f>
        <v>2010</v>
      </c>
      <c r="B9" s="759">
        <f>'3 - drugs reported'!B24</f>
        <v>485</v>
      </c>
      <c r="C9" s="758">
        <f>'3 - drugs reported'!I24</f>
        <v>122</v>
      </c>
      <c r="D9" s="758">
        <f>'3 - drugs reported'!J24</f>
        <v>122</v>
      </c>
      <c r="E9" s="758">
        <f>'3 - drugs reported'!L24</f>
        <v>0</v>
      </c>
      <c r="F9" s="757"/>
    </row>
    <row r="10" spans="1:12">
      <c r="A10" s="758">
        <f>'3 - drugs reported'!A25</f>
        <v>2011</v>
      </c>
      <c r="B10" s="759">
        <f>'3 - drugs reported'!B25</f>
        <v>584</v>
      </c>
      <c r="C10" s="758">
        <f>'3 - drugs reported'!I25</f>
        <v>185</v>
      </c>
      <c r="D10" s="758">
        <f>'3 - drugs reported'!J25</f>
        <v>172</v>
      </c>
      <c r="E10" s="758">
        <f>'3 - drugs reported'!L25</f>
        <v>14</v>
      </c>
      <c r="F10" s="757"/>
    </row>
    <row r="11" spans="1:12">
      <c r="A11" s="758">
        <f>'3 - drugs reported'!A26</f>
        <v>2012</v>
      </c>
      <c r="B11" s="759">
        <f>'3 - drugs reported'!B26</f>
        <v>581</v>
      </c>
      <c r="C11" s="758">
        <f>'3 - drugs reported'!I26</f>
        <v>196</v>
      </c>
      <c r="D11" s="758">
        <f>'3 - drugs reported'!J26</f>
        <v>179</v>
      </c>
      <c r="E11" s="758">
        <f>'3 - drugs reported'!L26</f>
        <v>20</v>
      </c>
      <c r="F11" s="757"/>
    </row>
    <row r="12" spans="1:12">
      <c r="A12" s="758">
        <f>'3 - drugs reported'!A27</f>
        <v>2013</v>
      </c>
      <c r="B12" s="759">
        <f>'3 - drugs reported'!B27</f>
        <v>527</v>
      </c>
      <c r="C12" s="758">
        <f>'3 - drugs reported'!I27</f>
        <v>149</v>
      </c>
      <c r="D12" s="758">
        <f>'3 - drugs reported'!J27</f>
        <v>126</v>
      </c>
      <c r="E12" s="758">
        <f>'3 - drugs reported'!L27</f>
        <v>40</v>
      </c>
      <c r="F12" s="757"/>
    </row>
    <row r="13" spans="1:12">
      <c r="A13" s="758">
        <f>'3 - drugs reported'!A28</f>
        <v>2014</v>
      </c>
      <c r="B13" s="759">
        <f>'3 - drugs reported'!B28</f>
        <v>614</v>
      </c>
      <c r="C13" s="758">
        <f>'3 - drugs reported'!I28</f>
        <v>121</v>
      </c>
      <c r="D13" s="758">
        <f>'3 - drugs reported'!J28</f>
        <v>92</v>
      </c>
      <c r="E13" s="758">
        <f>'3 - drugs reported'!L28</f>
        <v>41</v>
      </c>
      <c r="F13" s="757"/>
    </row>
    <row r="14" spans="1:12">
      <c r="A14" s="758">
        <f>'3 - drugs reported'!A29</f>
        <v>2015</v>
      </c>
      <c r="B14" s="759">
        <f>'3 - drugs reported'!B29</f>
        <v>706</v>
      </c>
      <c r="C14" s="758">
        <f>'3 - drugs reported'!I29</f>
        <v>191</v>
      </c>
      <c r="D14" s="758">
        <f>'3 - drugs reported'!J29</f>
        <v>143</v>
      </c>
      <c r="E14" s="758">
        <f>'3 - drugs reported'!L29</f>
        <v>58</v>
      </c>
      <c r="F14" s="757"/>
    </row>
    <row r="15" spans="1:12">
      <c r="A15" s="758">
        <f>'3 - drugs reported'!A30</f>
        <v>2016</v>
      </c>
      <c r="B15" s="759">
        <f>'3 - drugs reported'!B30</f>
        <v>868</v>
      </c>
      <c r="C15" s="758">
        <f>'3 - drugs reported'!I30</f>
        <v>426</v>
      </c>
      <c r="D15" s="758">
        <f>'3 - drugs reported'!J30</f>
        <v>173</v>
      </c>
      <c r="E15" s="758">
        <f>'3 - drugs reported'!L30</f>
        <v>303</v>
      </c>
      <c r="F15" s="757"/>
    </row>
    <row r="16" spans="1:12">
      <c r="A16" s="758">
        <f>'3 - drugs reported'!A31</f>
        <v>2017</v>
      </c>
      <c r="B16" s="759">
        <f>'3 - drugs reported'!B31</f>
        <v>934</v>
      </c>
      <c r="C16" s="758">
        <f>'3 - drugs reported'!I31</f>
        <v>552</v>
      </c>
      <c r="D16" s="758">
        <f>'3 - drugs reported'!J31</f>
        <v>234</v>
      </c>
      <c r="E16" s="758">
        <f>'3 - drugs reported'!L31</f>
        <v>423</v>
      </c>
      <c r="F16" s="757"/>
    </row>
    <row r="17" spans="1:6">
      <c r="A17" s="758">
        <f>'3 - drugs reported'!A32</f>
        <v>2018</v>
      </c>
      <c r="B17" s="759">
        <f>'3 - drugs reported'!B32</f>
        <v>1187</v>
      </c>
      <c r="C17" s="758">
        <f>'3 - drugs reported'!I32</f>
        <v>792</v>
      </c>
      <c r="D17" s="758">
        <f>'3 - drugs reported'!J32</f>
        <v>238</v>
      </c>
      <c r="E17" s="758">
        <f>'3 - drugs reported'!L32</f>
        <v>675</v>
      </c>
      <c r="F17" s="757"/>
    </row>
    <row r="18" spans="1:6">
      <c r="A18" s="758">
        <f>'3 - drugs reported'!A33</f>
        <v>2019</v>
      </c>
      <c r="B18" s="759">
        <f>'3 - drugs reported'!B33</f>
        <v>1280</v>
      </c>
      <c r="C18" s="758">
        <f>'3 - drugs reported'!I33</f>
        <v>902</v>
      </c>
      <c r="D18" s="758">
        <f>'3 - drugs reported'!J33</f>
        <v>204</v>
      </c>
      <c r="E18" s="758">
        <f>'3 - drugs reported'!L33</f>
        <v>823</v>
      </c>
      <c r="F18" s="757"/>
    </row>
    <row r="19" spans="1:6" s="1034" customFormat="1">
      <c r="A19" s="758">
        <f>'3 - drugs reported'!A34</f>
        <v>2020</v>
      </c>
      <c r="B19" s="759">
        <f>'3 - drugs reported'!B34</f>
        <v>1339</v>
      </c>
      <c r="C19" s="758">
        <f>'3 - drugs reported'!I34</f>
        <v>974</v>
      </c>
      <c r="D19" s="758">
        <f>'3 - drugs reported'!J34</f>
        <v>210</v>
      </c>
      <c r="E19" s="758">
        <f>'3 - drugs reported'!L34</f>
        <v>879</v>
      </c>
      <c r="F19" s="757"/>
    </row>
    <row r="20" spans="1:6">
      <c r="A20" s="758">
        <f>'3 - drugs reported'!A35</f>
        <v>2021</v>
      </c>
      <c r="B20" s="759">
        <f>'3 - drugs reported'!B35</f>
        <v>1330</v>
      </c>
      <c r="C20" s="758">
        <f>'3 - drugs reported'!I35</f>
        <v>918</v>
      </c>
      <c r="D20" s="758">
        <f>'3 - drugs reported'!J35</f>
        <v>214</v>
      </c>
      <c r="E20" s="758">
        <f>'3 - drugs reported'!L35</f>
        <v>842</v>
      </c>
      <c r="F20" s="757"/>
    </row>
    <row r="21" spans="1:6">
      <c r="A21" s="758"/>
      <c r="B21" s="759"/>
      <c r="C21" s="758"/>
      <c r="D21" s="758"/>
      <c r="E21" s="758"/>
      <c r="F21" s="757"/>
    </row>
    <row r="22" spans="1:6">
      <c r="A22" s="1237" t="s">
        <v>1657</v>
      </c>
      <c r="B22" s="1237"/>
    </row>
  </sheetData>
  <mergeCells count="7">
    <mergeCell ref="C4:C6"/>
    <mergeCell ref="B4:B6"/>
    <mergeCell ref="I1:J1"/>
    <mergeCell ref="A22:B22"/>
    <mergeCell ref="E4:E6"/>
    <mergeCell ref="D4:D6"/>
    <mergeCell ref="A1:F2"/>
  </mergeCells>
  <hyperlinks>
    <hyperlink ref="I1" location="Contents!A1" display="back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P22"/>
  <sheetViews>
    <sheetView showGridLines="0" zoomScaleNormal="100" workbookViewId="0">
      <selection sqref="A1:G2"/>
    </sheetView>
  </sheetViews>
  <sheetFormatPr defaultRowHeight="10.199999999999999"/>
  <cols>
    <col min="1" max="2" width="11.7109375" customWidth="1"/>
    <col min="3" max="3" width="12.7109375" customWidth="1"/>
    <col min="4" max="7" width="11.7109375" customWidth="1"/>
  </cols>
  <sheetData>
    <row r="1" spans="1:16" s="880" customFormat="1" ht="18" customHeight="1">
      <c r="A1" s="1251" t="s">
        <v>1678</v>
      </c>
      <c r="B1" s="1251"/>
      <c r="C1" s="1251"/>
      <c r="D1" s="1251"/>
      <c r="E1" s="1251"/>
      <c r="F1" s="1251"/>
      <c r="G1" s="1251"/>
      <c r="I1" s="1240" t="s">
        <v>425</v>
      </c>
      <c r="J1" s="1240"/>
    </row>
    <row r="2" spans="1:16" ht="18" customHeight="1">
      <c r="A2" s="1251"/>
      <c r="B2" s="1251"/>
      <c r="C2" s="1251"/>
      <c r="D2" s="1251"/>
      <c r="E2" s="1251"/>
      <c r="F2" s="1251"/>
      <c r="G2" s="1251"/>
      <c r="H2" s="1094"/>
      <c r="I2" s="1107"/>
      <c r="J2" s="1107"/>
      <c r="O2" s="747"/>
      <c r="P2" s="747"/>
    </row>
    <row r="3" spans="1:16" ht="15" customHeight="1">
      <c r="A3" s="880"/>
    </row>
    <row r="4" spans="1:16" s="690" customFormat="1" ht="15" customHeight="1">
      <c r="A4" s="761"/>
      <c r="B4" s="1250" t="s">
        <v>94</v>
      </c>
      <c r="C4" s="1250" t="s">
        <v>477</v>
      </c>
      <c r="D4" s="1250" t="s">
        <v>27</v>
      </c>
      <c r="E4" s="1250" t="s">
        <v>478</v>
      </c>
      <c r="F4" s="1250" t="s">
        <v>81</v>
      </c>
      <c r="G4" s="1250" t="s">
        <v>38</v>
      </c>
    </row>
    <row r="5" spans="1:16" s="690" customFormat="1" ht="15" customHeight="1">
      <c r="A5" s="761"/>
      <c r="B5" s="1250"/>
      <c r="C5" s="1250"/>
      <c r="D5" s="1250"/>
      <c r="E5" s="1250"/>
      <c r="F5" s="1250"/>
      <c r="G5" s="1250"/>
    </row>
    <row r="6" spans="1:16" ht="15" customHeight="1">
      <c r="A6" s="761"/>
      <c r="B6" s="1250"/>
      <c r="C6" s="1250"/>
      <c r="D6" s="1250"/>
      <c r="E6" s="1250"/>
      <c r="F6" s="1250"/>
      <c r="G6" s="1250"/>
    </row>
    <row r="7" spans="1:16" ht="13.2">
      <c r="A7" s="758">
        <f>'3 - drugs reported'!A22</f>
        <v>2008</v>
      </c>
      <c r="B7" s="759">
        <f>'3 - drugs reported'!B22</f>
        <v>574</v>
      </c>
      <c r="C7" s="758">
        <f>'3 - drugs reported'!N22</f>
        <v>2</v>
      </c>
      <c r="D7" s="758">
        <f>'3 - drugs reported'!O22</f>
        <v>36</v>
      </c>
      <c r="E7" s="758">
        <f>'3 - drugs reported'!P22</f>
        <v>5</v>
      </c>
      <c r="F7" s="758">
        <f>'3 - drugs reported'!Q22</f>
        <v>11</v>
      </c>
      <c r="G7" s="758">
        <f>'3 - drugs reported'!R22</f>
        <v>167</v>
      </c>
      <c r="I7" s="1091"/>
      <c r="J7" s="1091"/>
      <c r="K7" s="1091"/>
    </row>
    <row r="8" spans="1:16" ht="13.2">
      <c r="A8" s="758">
        <f>'3 - drugs reported'!A23</f>
        <v>2009</v>
      </c>
      <c r="B8" s="759">
        <f>'3 - drugs reported'!B23</f>
        <v>545</v>
      </c>
      <c r="C8" s="758">
        <f>'3 - drugs reported'!N23</f>
        <v>2</v>
      </c>
      <c r="D8" s="758">
        <f>'3 - drugs reported'!O23</f>
        <v>32</v>
      </c>
      <c r="E8" s="758">
        <f>'3 - drugs reported'!P23</f>
        <v>2</v>
      </c>
      <c r="F8" s="758">
        <f>'3 - drugs reported'!Q23</f>
        <v>6</v>
      </c>
      <c r="G8" s="758">
        <f>'3 - drugs reported'!R23</f>
        <v>165</v>
      </c>
      <c r="I8" s="1091"/>
      <c r="J8" s="1091"/>
      <c r="K8" s="1091"/>
    </row>
    <row r="9" spans="1:16" ht="13.2">
      <c r="A9" s="758">
        <f>'3 - drugs reported'!A24</f>
        <v>2010</v>
      </c>
      <c r="B9" s="759">
        <f>'3 - drugs reported'!B24</f>
        <v>485</v>
      </c>
      <c r="C9" s="758">
        <f>'3 - drugs reported'!N24</f>
        <v>3</v>
      </c>
      <c r="D9" s="758">
        <f>'3 - drugs reported'!O24</f>
        <v>33</v>
      </c>
      <c r="E9" s="758">
        <f>'3 - drugs reported'!P24</f>
        <v>0</v>
      </c>
      <c r="F9" s="758">
        <f>'3 - drugs reported'!Q24</f>
        <v>3</v>
      </c>
      <c r="G9" s="758">
        <f>'3 - drugs reported'!R24</f>
        <v>127</v>
      </c>
      <c r="I9" s="1091"/>
      <c r="J9" s="1091"/>
      <c r="K9" s="1091"/>
    </row>
    <row r="10" spans="1:16" ht="13.2">
      <c r="A10" s="758">
        <f>'3 - drugs reported'!A25</f>
        <v>2011</v>
      </c>
      <c r="B10" s="759">
        <f>'3 - drugs reported'!B25</f>
        <v>584</v>
      </c>
      <c r="C10" s="758">
        <f>'3 - drugs reported'!N25</f>
        <v>8</v>
      </c>
      <c r="D10" s="758">
        <f>'3 - drugs reported'!O25</f>
        <v>36</v>
      </c>
      <c r="E10" s="758">
        <f>'3 - drugs reported'!P25</f>
        <v>8</v>
      </c>
      <c r="F10" s="758">
        <f>'3 - drugs reported'!Q25</f>
        <v>24</v>
      </c>
      <c r="G10" s="758">
        <f>'3 - drugs reported'!R25</f>
        <v>129</v>
      </c>
      <c r="I10" s="1091"/>
      <c r="J10" s="1091"/>
      <c r="K10" s="1091"/>
    </row>
    <row r="11" spans="1:16" ht="13.2">
      <c r="A11" s="758">
        <f>'3 - drugs reported'!A26</f>
        <v>2012</v>
      </c>
      <c r="B11" s="759">
        <f>'3 - drugs reported'!B26</f>
        <v>581</v>
      </c>
      <c r="C11" s="758">
        <f>'3 - drugs reported'!N26</f>
        <v>25</v>
      </c>
      <c r="D11" s="758">
        <f>'3 - drugs reported'!O26</f>
        <v>31</v>
      </c>
      <c r="E11" s="758">
        <f>'3 - drugs reported'!P26</f>
        <v>9</v>
      </c>
      <c r="F11" s="758">
        <f>'3 - drugs reported'!Q26</f>
        <v>18</v>
      </c>
      <c r="G11" s="758">
        <f>'3 - drugs reported'!R26</f>
        <v>111</v>
      </c>
      <c r="I11" s="1091"/>
      <c r="J11" s="1091"/>
      <c r="K11" s="1091"/>
    </row>
    <row r="12" spans="1:16" ht="13.2">
      <c r="A12" s="758">
        <f>'3 - drugs reported'!A27</f>
        <v>2013</v>
      </c>
      <c r="B12" s="759">
        <f>'3 - drugs reported'!B27</f>
        <v>527</v>
      </c>
      <c r="C12" s="758">
        <f>'3 - drugs reported'!N27</f>
        <v>56</v>
      </c>
      <c r="D12" s="758">
        <f>'3 - drugs reported'!O27</f>
        <v>45</v>
      </c>
      <c r="E12" s="758">
        <f>'3 - drugs reported'!P27</f>
        <v>17</v>
      </c>
      <c r="F12" s="758">
        <f>'3 - drugs reported'!Q27</f>
        <v>27</v>
      </c>
      <c r="G12" s="758">
        <f>'3 - drugs reported'!R27</f>
        <v>103</v>
      </c>
      <c r="I12" s="1091"/>
      <c r="J12" s="1091"/>
      <c r="K12" s="1091"/>
    </row>
    <row r="13" spans="1:16" ht="13.2">
      <c r="A13" s="758">
        <f>'3 - drugs reported'!A28</f>
        <v>2014</v>
      </c>
      <c r="B13" s="759">
        <f>'3 - drugs reported'!B28</f>
        <v>614</v>
      </c>
      <c r="C13" s="758">
        <f>'3 - drugs reported'!N28</f>
        <v>86</v>
      </c>
      <c r="D13" s="758">
        <f>'3 - drugs reported'!O28</f>
        <v>45</v>
      </c>
      <c r="E13" s="758">
        <f>'3 - drugs reported'!P28</f>
        <v>14</v>
      </c>
      <c r="F13" s="758">
        <f>'3 - drugs reported'!Q28</f>
        <v>22</v>
      </c>
      <c r="G13" s="758">
        <f>'3 - drugs reported'!R28</f>
        <v>106</v>
      </c>
      <c r="I13" s="1091"/>
      <c r="J13" s="1091"/>
      <c r="K13" s="1091"/>
    </row>
    <row r="14" spans="1:16" ht="13.2">
      <c r="A14" s="758">
        <f>'3 - drugs reported'!A29</f>
        <v>2015</v>
      </c>
      <c r="B14" s="759">
        <f>'3 - drugs reported'!B29</f>
        <v>706</v>
      </c>
      <c r="C14" s="758">
        <f>'3 - drugs reported'!N29</f>
        <v>131</v>
      </c>
      <c r="D14" s="758">
        <f>'3 - drugs reported'!O29</f>
        <v>93</v>
      </c>
      <c r="E14" s="758">
        <f>'3 - drugs reported'!P29</f>
        <v>15</v>
      </c>
      <c r="F14" s="758">
        <f>'3 - drugs reported'!Q29</f>
        <v>17</v>
      </c>
      <c r="G14" s="758">
        <f>'3 - drugs reported'!R29</f>
        <v>107</v>
      </c>
      <c r="I14" s="1091"/>
      <c r="J14" s="1091"/>
      <c r="K14" s="1091"/>
    </row>
    <row r="15" spans="1:16" ht="13.2">
      <c r="A15" s="758">
        <f>'3 - drugs reported'!A30</f>
        <v>2016</v>
      </c>
      <c r="B15" s="759">
        <f>'3 - drugs reported'!B30</f>
        <v>868</v>
      </c>
      <c r="C15" s="758">
        <f>'3 - drugs reported'!N30</f>
        <v>208</v>
      </c>
      <c r="D15" s="758">
        <f>'3 - drugs reported'!O30</f>
        <v>123</v>
      </c>
      <c r="E15" s="758">
        <f>'3 - drugs reported'!P30</f>
        <v>28</v>
      </c>
      <c r="F15" s="758">
        <f>'3 - drugs reported'!Q30</f>
        <v>25</v>
      </c>
      <c r="G15" s="758">
        <f>'3 - drugs reported'!R30</f>
        <v>112</v>
      </c>
      <c r="I15" s="1091"/>
      <c r="J15" s="1091"/>
      <c r="K15" s="1091"/>
    </row>
    <row r="16" spans="1:16" ht="13.2">
      <c r="A16" s="758">
        <f>'3 - drugs reported'!A31</f>
        <v>2017</v>
      </c>
      <c r="B16" s="759">
        <f>'3 - drugs reported'!B31</f>
        <v>934</v>
      </c>
      <c r="C16" s="758">
        <f>'3 - drugs reported'!N31</f>
        <v>242</v>
      </c>
      <c r="D16" s="758">
        <f>'3 - drugs reported'!O31</f>
        <v>176</v>
      </c>
      <c r="E16" s="758">
        <f>'3 - drugs reported'!P31</f>
        <v>27</v>
      </c>
      <c r="F16" s="758">
        <f>'3 - drugs reported'!Q31</f>
        <v>32</v>
      </c>
      <c r="G16" s="758">
        <f>'3 - drugs reported'!R31</f>
        <v>90</v>
      </c>
      <c r="I16" s="1091"/>
      <c r="J16" s="1091"/>
      <c r="K16" s="1091"/>
    </row>
    <row r="17" spans="1:11" ht="13.2">
      <c r="A17" s="758">
        <f>'3 - drugs reported'!A32</f>
        <v>2018</v>
      </c>
      <c r="B17" s="759">
        <f>'3 - drugs reported'!B32</f>
        <v>1187</v>
      </c>
      <c r="C17" s="758">
        <f>'3 - drugs reported'!N32</f>
        <v>367</v>
      </c>
      <c r="D17" s="758">
        <f>'3 - drugs reported'!O32</f>
        <v>273</v>
      </c>
      <c r="E17" s="758">
        <f>'3 - drugs reported'!P32</f>
        <v>35</v>
      </c>
      <c r="F17" s="758">
        <f>'3 - drugs reported'!Q32</f>
        <v>46</v>
      </c>
      <c r="G17" s="758">
        <f>'3 - drugs reported'!R32</f>
        <v>156</v>
      </c>
      <c r="I17" s="1091"/>
      <c r="J17" s="1091"/>
      <c r="K17" s="1091"/>
    </row>
    <row r="18" spans="1:11" ht="13.2">
      <c r="A18" s="758">
        <f>'3 - drugs reported'!A33</f>
        <v>2019</v>
      </c>
      <c r="B18" s="759">
        <f>'3 - drugs reported'!B33</f>
        <v>1280</v>
      </c>
      <c r="C18" s="758">
        <f>'3 - drugs reported'!N33</f>
        <v>443</v>
      </c>
      <c r="D18" s="758">
        <f>'3 - drugs reported'!O33</f>
        <v>372</v>
      </c>
      <c r="E18" s="758">
        <f>'3 - drugs reported'!P33</f>
        <v>25</v>
      </c>
      <c r="F18" s="758">
        <f>'3 - drugs reported'!Q33</f>
        <v>52</v>
      </c>
      <c r="G18" s="758">
        <f>'3 - drugs reported'!R33</f>
        <v>140</v>
      </c>
      <c r="I18" s="1091"/>
      <c r="J18" s="1091"/>
      <c r="K18" s="1091"/>
    </row>
    <row r="19" spans="1:11" s="880" customFormat="1" ht="13.2">
      <c r="A19" s="758">
        <f>'3 - drugs reported'!A34</f>
        <v>2020</v>
      </c>
      <c r="B19" s="759">
        <f>'3 - drugs reported'!B34</f>
        <v>1339</v>
      </c>
      <c r="C19" s="758">
        <f>'3 - drugs reported'!N34</f>
        <v>502</v>
      </c>
      <c r="D19" s="758">
        <f>'3 - drugs reported'!O34</f>
        <v>459</v>
      </c>
      <c r="E19" s="758">
        <f>'3 - drugs reported'!P34</f>
        <v>40</v>
      </c>
      <c r="F19" s="758">
        <f>'3 - drugs reported'!Q34</f>
        <v>60</v>
      </c>
      <c r="G19" s="758">
        <f>'3 - drugs reported'!R34</f>
        <v>173</v>
      </c>
      <c r="I19" s="1091"/>
      <c r="J19" s="1091"/>
      <c r="K19" s="1091"/>
    </row>
    <row r="20" spans="1:11" ht="13.2">
      <c r="A20" s="758">
        <f>'3 - drugs reported'!A35</f>
        <v>2021</v>
      </c>
      <c r="B20" s="759">
        <f>'3 - drugs reported'!B35</f>
        <v>1330</v>
      </c>
      <c r="C20" s="758">
        <f>'3 - drugs reported'!N35</f>
        <v>473</v>
      </c>
      <c r="D20" s="758">
        <f>'3 - drugs reported'!O35</f>
        <v>403</v>
      </c>
      <c r="E20" s="758">
        <f>'3 - drugs reported'!P35</f>
        <v>20</v>
      </c>
      <c r="F20" s="758">
        <f>'3 - drugs reported'!Q35</f>
        <v>42</v>
      </c>
      <c r="G20" s="758">
        <f>'3 - drugs reported'!R35</f>
        <v>155</v>
      </c>
      <c r="I20" s="1091"/>
      <c r="J20" s="1091"/>
      <c r="K20" s="1091"/>
    </row>
    <row r="21" spans="1:11">
      <c r="A21" s="577"/>
      <c r="B21" s="578"/>
      <c r="C21" s="577"/>
      <c r="D21" s="577"/>
      <c r="E21" s="577"/>
    </row>
    <row r="22" spans="1:11">
      <c r="A22" s="1237" t="s">
        <v>1657</v>
      </c>
      <c r="B22" s="1237"/>
      <c r="C22" s="577"/>
      <c r="D22" s="577"/>
      <c r="E22" s="577"/>
    </row>
  </sheetData>
  <mergeCells count="9">
    <mergeCell ref="A22:B22"/>
    <mergeCell ref="I1:J1"/>
    <mergeCell ref="B4:B6"/>
    <mergeCell ref="C4:C6"/>
    <mergeCell ref="D4:D6"/>
    <mergeCell ref="E4:E6"/>
    <mergeCell ref="F4:F6"/>
    <mergeCell ref="G4:G6"/>
    <mergeCell ref="A1:G2"/>
  </mergeCells>
  <hyperlinks>
    <hyperlink ref="I1" location="Contents!A1" display="back to contents"/>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zoomScaleNormal="100" workbookViewId="0">
      <selection sqref="A1:G2"/>
    </sheetView>
  </sheetViews>
  <sheetFormatPr defaultColWidth="8.7109375" defaultRowHeight="10.199999999999999"/>
  <cols>
    <col min="1" max="1" width="8.7109375" style="987"/>
    <col min="2" max="2" width="14.140625" style="987" customWidth="1"/>
    <col min="3" max="3" width="16.42578125" style="987" customWidth="1"/>
    <col min="4" max="4" width="19.28515625" style="987" customWidth="1"/>
    <col min="5" max="5" width="11.42578125" style="987" customWidth="1"/>
    <col min="6" max="16384" width="8.7109375" style="987"/>
  </cols>
  <sheetData>
    <row r="1" spans="1:12" s="1180" customFormat="1" ht="18" customHeight="1">
      <c r="A1" s="1257" t="s">
        <v>1766</v>
      </c>
      <c r="B1" s="1257"/>
      <c r="C1" s="1257"/>
      <c r="D1" s="1257"/>
      <c r="E1" s="1257"/>
      <c r="F1" s="1257"/>
      <c r="G1" s="1257"/>
      <c r="K1" s="1256" t="s">
        <v>425</v>
      </c>
      <c r="L1" s="1256"/>
    </row>
    <row r="2" spans="1:12" s="1180" customFormat="1" ht="18" customHeight="1">
      <c r="A2" s="1257"/>
      <c r="B2" s="1257"/>
      <c r="C2" s="1257"/>
      <c r="D2" s="1257"/>
      <c r="E2" s="1257"/>
      <c r="F2" s="1257"/>
      <c r="G2" s="1257"/>
      <c r="K2" s="1181"/>
      <c r="L2" s="1181"/>
    </row>
    <row r="4" spans="1:12">
      <c r="B4" s="1258" t="s">
        <v>123</v>
      </c>
      <c r="C4" s="1258" t="s">
        <v>126</v>
      </c>
      <c r="D4" s="1258" t="s">
        <v>124</v>
      </c>
      <c r="E4" s="1258" t="s">
        <v>28</v>
      </c>
    </row>
    <row r="5" spans="1:12" ht="13.2">
      <c r="A5" s="1109" t="s">
        <v>9</v>
      </c>
      <c r="B5" s="1258"/>
      <c r="C5" s="1258"/>
      <c r="D5" s="1258"/>
      <c r="E5" s="1258"/>
    </row>
    <row r="6" spans="1:12" ht="13.2">
      <c r="A6" s="1110">
        <v>2011</v>
      </c>
      <c r="B6" s="1105">
        <v>346</v>
      </c>
      <c r="C6" s="1105">
        <v>190</v>
      </c>
      <c r="D6" s="1105">
        <v>36</v>
      </c>
      <c r="E6" s="1105">
        <v>12</v>
      </c>
    </row>
    <row r="7" spans="1:12" ht="13.2">
      <c r="A7" s="1110">
        <v>2012</v>
      </c>
      <c r="B7" s="1105">
        <v>365</v>
      </c>
      <c r="C7" s="1105">
        <v>125</v>
      </c>
      <c r="D7" s="1105">
        <v>65</v>
      </c>
      <c r="E7" s="1105">
        <v>26</v>
      </c>
    </row>
    <row r="8" spans="1:12" ht="13.2">
      <c r="A8" s="1110">
        <v>2013</v>
      </c>
      <c r="B8" s="1105">
        <v>366</v>
      </c>
      <c r="C8" s="1105">
        <v>88</v>
      </c>
      <c r="D8" s="1105">
        <v>50</v>
      </c>
      <c r="E8" s="1105">
        <v>22</v>
      </c>
    </row>
    <row r="9" spans="1:12" ht="13.2">
      <c r="A9" s="1110">
        <v>2014</v>
      </c>
      <c r="B9" s="1105">
        <v>471</v>
      </c>
      <c r="C9" s="1105">
        <v>66</v>
      </c>
      <c r="D9" s="1105">
        <v>45</v>
      </c>
      <c r="E9" s="1105">
        <v>32</v>
      </c>
    </row>
    <row r="10" spans="1:12" ht="13.2">
      <c r="A10" s="1110">
        <v>2015</v>
      </c>
      <c r="B10" s="1105">
        <v>553</v>
      </c>
      <c r="C10" s="1105">
        <v>50</v>
      </c>
      <c r="D10" s="1105">
        <v>54</v>
      </c>
      <c r="E10" s="1105">
        <v>49</v>
      </c>
    </row>
    <row r="11" spans="1:12" ht="13.2">
      <c r="A11" s="1110">
        <v>2016</v>
      </c>
      <c r="B11" s="1105">
        <v>730</v>
      </c>
      <c r="C11" s="1105">
        <v>58</v>
      </c>
      <c r="D11" s="1105">
        <v>48</v>
      </c>
      <c r="E11" s="1105">
        <v>32</v>
      </c>
    </row>
    <row r="12" spans="1:12" ht="13.2">
      <c r="A12" s="1110">
        <v>2017</v>
      </c>
      <c r="B12" s="1105">
        <v>807</v>
      </c>
      <c r="C12" s="1105">
        <v>39</v>
      </c>
      <c r="D12" s="1105">
        <v>54</v>
      </c>
      <c r="E12" s="1105">
        <v>34</v>
      </c>
    </row>
    <row r="13" spans="1:12" ht="13.2">
      <c r="A13" s="1110">
        <v>2018</v>
      </c>
      <c r="B13" s="1105">
        <v>1017</v>
      </c>
      <c r="C13" s="1105">
        <v>66</v>
      </c>
      <c r="D13" s="1105">
        <v>59</v>
      </c>
      <c r="E13" s="1105">
        <v>45</v>
      </c>
    </row>
    <row r="14" spans="1:12" ht="13.2">
      <c r="A14" s="1110">
        <v>2019</v>
      </c>
      <c r="B14" s="1105">
        <v>1134</v>
      </c>
      <c r="C14" s="1105">
        <v>56</v>
      </c>
      <c r="D14" s="1105">
        <v>43</v>
      </c>
      <c r="E14" s="1105">
        <v>47</v>
      </c>
    </row>
    <row r="15" spans="1:12" ht="13.2">
      <c r="A15" s="1110">
        <v>2020</v>
      </c>
      <c r="B15" s="1105">
        <v>1242</v>
      </c>
      <c r="C15" s="1105">
        <v>25</v>
      </c>
      <c r="D15" s="1105">
        <v>57</v>
      </c>
      <c r="E15" s="1105">
        <v>14</v>
      </c>
    </row>
    <row r="16" spans="1:12" ht="13.2">
      <c r="A16" s="1110">
        <v>2021</v>
      </c>
      <c r="B16" s="1105">
        <v>1208</v>
      </c>
      <c r="C16" s="1105">
        <v>13</v>
      </c>
      <c r="D16" s="1105">
        <v>68</v>
      </c>
      <c r="E16" s="1105">
        <v>41</v>
      </c>
    </row>
    <row r="17" spans="1:2">
      <c r="A17" s="1108"/>
    </row>
    <row r="19" spans="1:2">
      <c r="A19" s="1252" t="s">
        <v>1657</v>
      </c>
      <c r="B19" s="1252"/>
    </row>
  </sheetData>
  <mergeCells count="7">
    <mergeCell ref="A19:B19"/>
    <mergeCell ref="K1:L1"/>
    <mergeCell ref="A1:G2"/>
    <mergeCell ref="B4:B5"/>
    <mergeCell ref="C4:C5"/>
    <mergeCell ref="D4:D5"/>
    <mergeCell ref="E4:E5"/>
  </mergeCells>
  <hyperlinks>
    <hyperlink ref="K1" location="Contents!A1" display="back to content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N29"/>
  <sheetViews>
    <sheetView showGridLines="0" zoomScaleNormal="100" workbookViewId="0">
      <selection sqref="A1:E2"/>
    </sheetView>
  </sheetViews>
  <sheetFormatPr defaultColWidth="9.28515625" defaultRowHeight="13.8"/>
  <cols>
    <col min="1" max="1" width="26.7109375" style="762" bestFit="1" customWidth="1"/>
    <col min="2" max="2" width="9.28515625" style="762"/>
    <col min="3" max="3" width="16.7109375" style="762" bestFit="1" customWidth="1"/>
    <col min="4" max="4" width="11.140625" style="762" customWidth="1"/>
    <col min="5" max="5" width="24.140625" style="762" customWidth="1"/>
    <col min="6" max="16384" width="9.28515625" style="762"/>
  </cols>
  <sheetData>
    <row r="1" spans="1:12" s="1182" customFormat="1" ht="18" customHeight="1">
      <c r="A1" s="1261" t="s">
        <v>1679</v>
      </c>
      <c r="B1" s="1261"/>
      <c r="C1" s="1261"/>
      <c r="D1" s="1261"/>
      <c r="E1" s="1261"/>
      <c r="F1" s="1095"/>
      <c r="G1" s="1095"/>
      <c r="I1" s="1240" t="s">
        <v>425</v>
      </c>
      <c r="J1" s="1240"/>
    </row>
    <row r="2" spans="1:12" ht="18" customHeight="1">
      <c r="A2" s="1261"/>
      <c r="B2" s="1261"/>
      <c r="C2" s="1261"/>
      <c r="D2" s="1261"/>
      <c r="E2" s="1261"/>
      <c r="F2" s="1095"/>
      <c r="G2" s="1095"/>
      <c r="I2" s="1169"/>
      <c r="J2" s="1169"/>
    </row>
    <row r="3" spans="1:12" ht="15" customHeight="1">
      <c r="A3" s="771"/>
      <c r="B3" s="772"/>
      <c r="C3" s="772"/>
      <c r="D3" s="772"/>
      <c r="E3" s="772"/>
      <c r="F3" s="772"/>
      <c r="G3" s="772"/>
    </row>
    <row r="4" spans="1:12" ht="15" customHeight="1">
      <c r="A4" s="771"/>
      <c r="B4" s="1260" t="s">
        <v>516</v>
      </c>
      <c r="C4" s="1260" t="s">
        <v>661</v>
      </c>
      <c r="D4" s="1260" t="s">
        <v>664</v>
      </c>
      <c r="E4" s="1259" t="s">
        <v>665</v>
      </c>
      <c r="F4" s="772"/>
      <c r="G4" s="772"/>
    </row>
    <row r="5" spans="1:12" ht="15" customHeight="1">
      <c r="A5" s="772"/>
      <c r="B5" s="1260"/>
      <c r="C5" s="1260"/>
      <c r="D5" s="1260"/>
      <c r="E5" s="1259"/>
      <c r="F5" s="772"/>
      <c r="G5" s="772"/>
      <c r="J5" s="1162"/>
      <c r="K5" s="1162"/>
      <c r="L5" s="1038"/>
    </row>
    <row r="6" spans="1:12">
      <c r="A6" s="763" t="s">
        <v>11</v>
      </c>
      <c r="B6" s="764">
        <v>1339</v>
      </c>
      <c r="C6" s="773">
        <v>5466000</v>
      </c>
      <c r="D6" s="774">
        <f t="shared" ref="D6:D19" si="0">B6/C6*1000000</f>
        <v>244.96889864617637</v>
      </c>
      <c r="E6" s="765">
        <v>252</v>
      </c>
      <c r="F6" s="772"/>
      <c r="G6" s="772"/>
      <c r="J6" s="1162"/>
      <c r="K6" s="1162"/>
      <c r="L6" s="1038"/>
    </row>
    <row r="7" spans="1:12">
      <c r="A7" s="766" t="s">
        <v>631</v>
      </c>
      <c r="B7" s="767">
        <v>258</v>
      </c>
      <c r="C7" s="773">
        <v>2680763</v>
      </c>
      <c r="D7" s="774">
        <f t="shared" si="0"/>
        <v>96.241256686995456</v>
      </c>
      <c r="E7" s="768">
        <v>104.6</v>
      </c>
      <c r="F7" s="772"/>
      <c r="G7" s="772"/>
      <c r="J7" s="1162"/>
      <c r="K7" s="1162"/>
      <c r="L7" s="1038"/>
    </row>
    <row r="8" spans="1:12">
      <c r="A8" s="763" t="s">
        <v>662</v>
      </c>
      <c r="B8" s="764">
        <v>182</v>
      </c>
      <c r="C8" s="773">
        <v>1895510</v>
      </c>
      <c r="D8" s="774">
        <f t="shared" si="0"/>
        <v>96.016375540092113</v>
      </c>
      <c r="E8" s="769">
        <v>98.3</v>
      </c>
      <c r="F8" s="772"/>
      <c r="G8" s="772"/>
      <c r="J8" s="1162"/>
      <c r="K8" s="1162"/>
      <c r="L8" s="1038"/>
    </row>
    <row r="9" spans="1:12">
      <c r="A9" s="766" t="s">
        <v>632</v>
      </c>
      <c r="B9" s="767">
        <v>514</v>
      </c>
      <c r="C9" s="773">
        <v>7367456</v>
      </c>
      <c r="D9" s="774">
        <f t="shared" si="0"/>
        <v>69.766280246532858</v>
      </c>
      <c r="E9" s="768">
        <v>74.2</v>
      </c>
      <c r="F9" s="772"/>
      <c r="G9" s="772"/>
      <c r="J9" s="1162"/>
      <c r="K9" s="1163"/>
      <c r="L9" s="1038"/>
    </row>
    <row r="10" spans="1:12">
      <c r="A10" s="763" t="s">
        <v>663</v>
      </c>
      <c r="B10" s="764">
        <v>4500</v>
      </c>
      <c r="C10" s="773">
        <v>67081234</v>
      </c>
      <c r="D10" s="774">
        <f t="shared" si="0"/>
        <v>67.082844659655478</v>
      </c>
      <c r="E10" s="769" t="s">
        <v>71</v>
      </c>
      <c r="F10" s="772"/>
      <c r="G10" s="772"/>
      <c r="J10" s="1162"/>
      <c r="K10" s="1162"/>
      <c r="L10" s="1038"/>
    </row>
    <row r="11" spans="1:12">
      <c r="A11" s="677" t="s">
        <v>633</v>
      </c>
      <c r="B11" s="767">
        <v>351</v>
      </c>
      <c r="C11" s="773">
        <v>5526350</v>
      </c>
      <c r="D11" s="774">
        <f t="shared" si="0"/>
        <v>63.513892533046224</v>
      </c>
      <c r="E11" s="768">
        <v>68.8</v>
      </c>
      <c r="F11" s="772"/>
      <c r="G11" s="772"/>
      <c r="J11" s="1162"/>
      <c r="K11" s="1162"/>
      <c r="L11" s="1038"/>
    </row>
    <row r="12" spans="1:12">
      <c r="A12" s="763" t="s">
        <v>639</v>
      </c>
      <c r="B12" s="764">
        <v>312</v>
      </c>
      <c r="C12" s="773">
        <v>5659143</v>
      </c>
      <c r="D12" s="774">
        <f t="shared" si="0"/>
        <v>55.132022640177141</v>
      </c>
      <c r="E12" s="765">
        <v>59.8</v>
      </c>
      <c r="F12" s="772"/>
      <c r="G12" s="772"/>
      <c r="J12" s="1162"/>
      <c r="K12" s="1162"/>
      <c r="L12" s="1038"/>
    </row>
    <row r="13" spans="1:12">
      <c r="A13" s="766" t="s">
        <v>635</v>
      </c>
      <c r="B13" s="767">
        <v>324</v>
      </c>
      <c r="C13" s="773">
        <v>5961929</v>
      </c>
      <c r="D13" s="774">
        <f t="shared" si="0"/>
        <v>54.344826984689014</v>
      </c>
      <c r="E13" s="768">
        <v>58.4</v>
      </c>
      <c r="F13" s="772"/>
      <c r="G13" s="772"/>
      <c r="J13" s="1164"/>
      <c r="K13" s="1164"/>
      <c r="L13" s="1165"/>
    </row>
    <row r="14" spans="1:12">
      <c r="A14" s="770" t="s">
        <v>630</v>
      </c>
      <c r="B14" s="767">
        <v>2830</v>
      </c>
      <c r="C14" s="773">
        <v>56550138</v>
      </c>
      <c r="D14" s="774">
        <f t="shared" si="0"/>
        <v>50.044086541398009</v>
      </c>
      <c r="E14" s="768">
        <v>52.1</v>
      </c>
      <c r="F14" s="772"/>
      <c r="G14" s="772"/>
      <c r="J14" s="1162"/>
      <c r="K14" s="1162"/>
      <c r="L14" s="1038"/>
    </row>
    <row r="15" spans="1:12">
      <c r="A15" s="766" t="s">
        <v>640</v>
      </c>
      <c r="B15" s="767">
        <v>149</v>
      </c>
      <c r="C15" s="773">
        <v>3169586</v>
      </c>
      <c r="D15" s="774">
        <f t="shared" si="0"/>
        <v>47.009293958264578</v>
      </c>
      <c r="E15" s="768">
        <v>51.1</v>
      </c>
      <c r="F15" s="772"/>
      <c r="G15" s="772"/>
      <c r="J15" s="1162"/>
      <c r="K15" s="1162"/>
      <c r="L15" s="1038"/>
    </row>
    <row r="16" spans="1:12">
      <c r="A16" s="766" t="s">
        <v>634</v>
      </c>
      <c r="B16" s="767">
        <v>198</v>
      </c>
      <c r="C16" s="773">
        <v>4865583</v>
      </c>
      <c r="D16" s="774">
        <f t="shared" si="0"/>
        <v>40.693992888416453</v>
      </c>
      <c r="E16" s="768">
        <v>43</v>
      </c>
      <c r="F16" s="772"/>
      <c r="G16" s="772"/>
      <c r="J16" s="1162"/>
      <c r="K16" s="1162"/>
      <c r="L16" s="1038"/>
    </row>
    <row r="17" spans="1:14">
      <c r="A17" s="766" t="s">
        <v>638</v>
      </c>
      <c r="B17" s="767">
        <v>354</v>
      </c>
      <c r="C17" s="773">
        <v>9217265</v>
      </c>
      <c r="D17" s="774">
        <f t="shared" si="0"/>
        <v>38.406186650812366</v>
      </c>
      <c r="E17" s="768">
        <v>40</v>
      </c>
      <c r="F17" s="772"/>
      <c r="G17" s="772"/>
      <c r="J17" s="1162"/>
      <c r="K17" s="1162"/>
      <c r="L17" s="1038"/>
    </row>
    <row r="18" spans="1:14">
      <c r="A18" s="766" t="s">
        <v>636</v>
      </c>
      <c r="B18" s="767">
        <v>223</v>
      </c>
      <c r="C18" s="773">
        <v>6269161</v>
      </c>
      <c r="D18" s="774">
        <f t="shared" si="0"/>
        <v>35.57094801042755</v>
      </c>
      <c r="E18" s="768">
        <v>37.1</v>
      </c>
      <c r="F18" s="772"/>
      <c r="G18" s="772"/>
    </row>
    <row r="19" spans="1:14">
      <c r="A19" s="766" t="s">
        <v>637</v>
      </c>
      <c r="B19" s="767">
        <v>296</v>
      </c>
      <c r="C19" s="773">
        <v>9002488</v>
      </c>
      <c r="D19" s="774">
        <f t="shared" si="0"/>
        <v>32.879799450996217</v>
      </c>
      <c r="E19" s="768">
        <v>33.1</v>
      </c>
      <c r="F19" s="772"/>
      <c r="G19" s="772"/>
    </row>
    <row r="20" spans="1:14">
      <c r="A20" s="763"/>
      <c r="B20" s="764"/>
      <c r="C20" s="765"/>
      <c r="D20" s="772"/>
      <c r="E20" s="772"/>
      <c r="F20" s="772"/>
      <c r="G20" s="772"/>
    </row>
    <row r="21" spans="1:14">
      <c r="A21" s="775" t="s">
        <v>641</v>
      </c>
      <c r="B21" s="776"/>
      <c r="C21" s="777"/>
      <c r="D21" s="1080"/>
    </row>
    <row r="22" spans="1:14">
      <c r="A22" s="1262" t="s">
        <v>1764</v>
      </c>
      <c r="B22" s="1262"/>
      <c r="C22" s="1262"/>
      <c r="D22" s="1161"/>
      <c r="E22" s="1161"/>
      <c r="F22" s="1161"/>
      <c r="G22" s="1161"/>
      <c r="H22" s="1161"/>
      <c r="I22" s="1161"/>
      <c r="M22" s="1161"/>
      <c r="N22" s="1161"/>
    </row>
    <row r="23" spans="1:14">
      <c r="A23" s="1262" t="s">
        <v>1765</v>
      </c>
      <c r="B23" s="1262"/>
      <c r="C23" s="1262"/>
      <c r="D23" s="1170"/>
      <c r="E23" s="1170"/>
      <c r="F23" s="1170"/>
      <c r="G23" s="1170"/>
    </row>
    <row r="24" spans="1:14">
      <c r="A24" s="778"/>
      <c r="B24" s="778"/>
      <c r="C24" s="778"/>
    </row>
    <row r="25" spans="1:14">
      <c r="A25" s="749" t="s">
        <v>1657</v>
      </c>
      <c r="B25" s="778"/>
      <c r="C25" s="778"/>
    </row>
    <row r="26" spans="1:14">
      <c r="A26" s="778"/>
      <c r="B26" s="778"/>
      <c r="C26" s="778"/>
    </row>
    <row r="27" spans="1:14">
      <c r="A27" s="778"/>
      <c r="B27" s="778"/>
      <c r="C27" s="778"/>
    </row>
    <row r="28" spans="1:14">
      <c r="A28" s="778"/>
      <c r="B28" s="778"/>
      <c r="C28" s="778"/>
    </row>
    <row r="29" spans="1:14">
      <c r="A29" s="778"/>
      <c r="B29" s="778"/>
      <c r="C29" s="778"/>
    </row>
  </sheetData>
  <sortState ref="J4:L14">
    <sortCondition descending="1" ref="L4:L14"/>
  </sortState>
  <mergeCells count="8">
    <mergeCell ref="A22:C22"/>
    <mergeCell ref="A23:C23"/>
    <mergeCell ref="I1:J1"/>
    <mergeCell ref="E4:E5"/>
    <mergeCell ref="D4:D5"/>
    <mergeCell ref="C4:C5"/>
    <mergeCell ref="B4:B5"/>
    <mergeCell ref="A1:E2"/>
  </mergeCells>
  <hyperlinks>
    <hyperlink ref="I1:J1" location="Contents!A1" display="back to 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T85"/>
  <sheetViews>
    <sheetView showGridLines="0" zoomScaleNormal="100" workbookViewId="0">
      <selection sqref="A1:K1"/>
    </sheetView>
  </sheetViews>
  <sheetFormatPr defaultColWidth="9.28515625" defaultRowHeight="15"/>
  <cols>
    <col min="1" max="1" width="9.7109375" style="301" customWidth="1"/>
    <col min="2" max="2" width="16.7109375" style="301" customWidth="1"/>
    <col min="3" max="3" width="13.42578125" style="301" customWidth="1"/>
    <col min="4" max="4" width="3.42578125" style="301" customWidth="1"/>
    <col min="5" max="5" width="2.7109375" style="301" customWidth="1"/>
    <col min="6" max="6" width="10.7109375" style="301" customWidth="1"/>
    <col min="7" max="7" width="3.140625" style="301" customWidth="1"/>
    <col min="8" max="9" width="10.7109375" style="301" customWidth="1"/>
    <col min="10" max="10" width="2.7109375" style="301" customWidth="1"/>
    <col min="11" max="11" width="14.7109375" style="301" customWidth="1"/>
    <col min="12" max="13" width="10.7109375" style="301" customWidth="1"/>
    <col min="14" max="14" width="2.42578125" style="301" customWidth="1"/>
    <col min="15" max="16384" width="9.28515625" style="301"/>
  </cols>
  <sheetData>
    <row r="1" spans="1:17" s="816" customFormat="1" ht="18" customHeight="1">
      <c r="A1" s="1286" t="s">
        <v>758</v>
      </c>
      <c r="B1" s="1286"/>
      <c r="C1" s="1286"/>
      <c r="D1" s="1286"/>
      <c r="E1" s="1286"/>
      <c r="F1" s="1286"/>
      <c r="G1" s="1286"/>
      <c r="H1" s="1286"/>
      <c r="I1" s="1286"/>
      <c r="J1" s="1286"/>
      <c r="K1" s="1286"/>
      <c r="L1" s="1280" t="s">
        <v>425</v>
      </c>
      <c r="M1" s="1280"/>
      <c r="O1" s="1285"/>
      <c r="P1" s="1285"/>
      <c r="Q1" s="1285"/>
    </row>
    <row r="2" spans="1:17" ht="15" customHeight="1">
      <c r="A2" s="389"/>
      <c r="B2" s="348"/>
      <c r="C2" s="348"/>
      <c r="D2" s="348"/>
      <c r="E2" s="631"/>
      <c r="F2" s="349"/>
      <c r="G2" s="349"/>
      <c r="H2" s="362"/>
      <c r="I2" s="817"/>
      <c r="J2" s="817"/>
      <c r="K2" s="817"/>
      <c r="L2" s="817"/>
      <c r="M2" s="817"/>
    </row>
    <row r="3" spans="1:17" s="816" customFormat="1" ht="15" customHeight="1">
      <c r="A3" s="1267" t="s">
        <v>9</v>
      </c>
      <c r="B3" s="1264" t="s">
        <v>723</v>
      </c>
      <c r="C3" s="784"/>
      <c r="D3" s="784"/>
      <c r="E3" s="1264"/>
      <c r="F3" s="1264"/>
      <c r="G3" s="784"/>
      <c r="H3" s="1264" t="s">
        <v>702</v>
      </c>
      <c r="I3" s="1264"/>
      <c r="J3" s="784"/>
      <c r="K3" s="1270" t="s">
        <v>728</v>
      </c>
      <c r="L3" s="1282" t="s">
        <v>376</v>
      </c>
      <c r="M3" s="1270"/>
    </row>
    <row r="4" spans="1:17" s="816" customFormat="1" ht="15" customHeight="1">
      <c r="A4" s="1268"/>
      <c r="B4" s="1265"/>
      <c r="C4" s="780"/>
      <c r="D4" s="780"/>
      <c r="E4" s="1265"/>
      <c r="F4" s="1265"/>
      <c r="G4" s="780"/>
      <c r="H4" s="1265"/>
      <c r="I4" s="1265"/>
      <c r="J4" s="780"/>
      <c r="K4" s="1271"/>
      <c r="L4" s="1283"/>
      <c r="M4" s="1271"/>
    </row>
    <row r="5" spans="1:17" s="816" customFormat="1">
      <c r="A5" s="1268"/>
      <c r="B5" s="1265"/>
      <c r="C5" s="780"/>
      <c r="D5" s="780"/>
      <c r="E5" s="1265"/>
      <c r="F5" s="1265"/>
      <c r="G5" s="780"/>
      <c r="H5" s="1265"/>
      <c r="I5" s="1265"/>
      <c r="J5" s="780"/>
      <c r="K5" s="1271"/>
      <c r="L5" s="1283"/>
      <c r="M5" s="1271"/>
    </row>
    <row r="6" spans="1:17" s="816" customFormat="1" ht="15" customHeight="1">
      <c r="A6" s="1269"/>
      <c r="B6" s="1265"/>
      <c r="C6" s="780"/>
      <c r="D6" s="780"/>
      <c r="E6" s="1265"/>
      <c r="F6" s="1265"/>
      <c r="G6" s="780"/>
      <c r="H6" s="1265"/>
      <c r="I6" s="1265"/>
      <c r="J6" s="780"/>
      <c r="K6" s="1272"/>
      <c r="L6" s="1271"/>
      <c r="M6" s="1271"/>
    </row>
    <row r="7" spans="1:17" s="816" customFormat="1">
      <c r="A7" s="1269"/>
      <c r="B7" s="1265"/>
      <c r="C7" s="780"/>
      <c r="D7" s="780"/>
      <c r="E7" s="1266"/>
      <c r="F7" s="1266"/>
      <c r="G7" s="798"/>
      <c r="H7" s="1266"/>
      <c r="I7" s="1266"/>
      <c r="J7" s="798"/>
      <c r="K7" s="1272"/>
      <c r="L7" s="1284"/>
      <c r="M7" s="1284"/>
    </row>
    <row r="8" spans="1:17" s="816" customFormat="1" ht="15.6" customHeight="1">
      <c r="A8" s="1269"/>
      <c r="B8" s="1265"/>
      <c r="C8" s="1265" t="s">
        <v>655</v>
      </c>
      <c r="D8" s="780"/>
      <c r="E8" s="781"/>
      <c r="F8" s="1276" t="s">
        <v>78</v>
      </c>
      <c r="G8" s="781"/>
      <c r="H8" s="1276" t="s">
        <v>69</v>
      </c>
      <c r="I8" s="1276" t="s">
        <v>70</v>
      </c>
      <c r="J8" s="782"/>
      <c r="K8" s="1272"/>
      <c r="L8" s="1270" t="s">
        <v>217</v>
      </c>
      <c r="M8" s="1270" t="s">
        <v>218</v>
      </c>
    </row>
    <row r="9" spans="1:17" s="816" customFormat="1">
      <c r="A9" s="1269"/>
      <c r="B9" s="1265"/>
      <c r="C9" s="1265"/>
      <c r="D9" s="780"/>
      <c r="E9" s="782"/>
      <c r="F9" s="1277"/>
      <c r="G9" s="782"/>
      <c r="H9" s="1277"/>
      <c r="I9" s="1277"/>
      <c r="J9" s="782"/>
      <c r="K9" s="1272"/>
      <c r="L9" s="1271"/>
      <c r="M9" s="1271"/>
    </row>
    <row r="10" spans="1:17" s="816" customFormat="1">
      <c r="A10" s="1269"/>
      <c r="B10" s="1265"/>
      <c r="C10" s="1265"/>
      <c r="D10" s="780"/>
      <c r="E10" s="782"/>
      <c r="F10" s="1277"/>
      <c r="G10" s="782"/>
      <c r="H10" s="1277"/>
      <c r="I10" s="1277"/>
      <c r="J10" s="782"/>
      <c r="K10" s="1272"/>
      <c r="L10" s="1271"/>
      <c r="M10" s="1271"/>
    </row>
    <row r="11" spans="1:17" s="816" customFormat="1">
      <c r="A11" s="1269"/>
      <c r="B11" s="1265"/>
      <c r="C11" s="1265"/>
      <c r="D11" s="780"/>
      <c r="E11" s="818"/>
      <c r="F11" s="1278"/>
      <c r="G11" s="818"/>
      <c r="H11" s="1278"/>
      <c r="I11" s="1278"/>
      <c r="J11" s="818"/>
      <c r="K11" s="1272"/>
      <c r="L11" s="1271"/>
      <c r="M11" s="1271"/>
    </row>
    <row r="12" spans="1:17" s="805" customFormat="1" ht="13.2">
      <c r="A12" s="399">
        <v>1996</v>
      </c>
      <c r="B12" s="450">
        <v>244</v>
      </c>
      <c r="C12" s="450"/>
      <c r="D12" s="450"/>
      <c r="E12" s="46"/>
      <c r="F12" s="46"/>
      <c r="G12" s="46"/>
      <c r="H12" s="46"/>
      <c r="I12" s="46"/>
      <c r="J12" s="46"/>
    </row>
    <row r="13" spans="1:17" s="805" customFormat="1" ht="13.2">
      <c r="A13" s="140">
        <v>1997</v>
      </c>
      <c r="B13" s="450">
        <v>224</v>
      </c>
      <c r="C13" s="726">
        <f>(B13-B12)/B12</f>
        <v>-8.1967213114754092E-2</v>
      </c>
      <c r="D13" s="450"/>
      <c r="E13" s="110"/>
      <c r="F13" s="46"/>
      <c r="G13" s="46"/>
      <c r="H13" s="46"/>
      <c r="I13" s="46"/>
      <c r="J13" s="46"/>
    </row>
    <row r="14" spans="1:17" s="805" customFormat="1" ht="13.2">
      <c r="A14" s="140">
        <v>1998</v>
      </c>
      <c r="B14" s="450">
        <v>249</v>
      </c>
      <c r="C14" s="726">
        <f t="shared" ref="C14:C32" si="0">(B14-B13)/B13</f>
        <v>0.11160714285714286</v>
      </c>
      <c r="D14" s="450"/>
      <c r="E14" s="110"/>
      <c r="F14" s="110">
        <f>AVERAGE(B12:B16)</f>
        <v>260</v>
      </c>
      <c r="G14" s="110"/>
      <c r="H14" s="110">
        <f>F14-1.96*SQRT(F14)</f>
        <v>228.39594962666968</v>
      </c>
      <c r="I14" s="110">
        <f t="shared" ref="I14:I34" si="1">F14+1.96*SQRT(F14)</f>
        <v>291.60405037333032</v>
      </c>
      <c r="J14" s="110"/>
    </row>
    <row r="15" spans="1:17" s="805" customFormat="1" ht="13.2">
      <c r="A15" s="140">
        <v>1999</v>
      </c>
      <c r="B15" s="450">
        <v>291</v>
      </c>
      <c r="C15" s="726">
        <f t="shared" si="0"/>
        <v>0.16867469879518071</v>
      </c>
      <c r="D15" s="450"/>
      <c r="E15" s="110"/>
      <c r="F15" s="110">
        <f t="shared" ref="F15:F33" si="2">AVERAGE(B13:B17)</f>
        <v>277.60000000000002</v>
      </c>
      <c r="G15" s="110"/>
      <c r="H15" s="110">
        <f t="shared" ref="H15:H34" si="3">F15-1.96*SQRT(F15)</f>
        <v>244.94378833973545</v>
      </c>
      <c r="I15" s="110">
        <f t="shared" si="1"/>
        <v>310.25621166026463</v>
      </c>
      <c r="J15" s="110"/>
    </row>
    <row r="16" spans="1:17" s="805" customFormat="1" ht="13.2">
      <c r="A16" s="140">
        <v>2000</v>
      </c>
      <c r="B16" s="450">
        <v>292</v>
      </c>
      <c r="C16" s="726">
        <f t="shared" si="0"/>
        <v>3.4364261168384879E-3</v>
      </c>
      <c r="D16" s="450"/>
      <c r="E16" s="110"/>
      <c r="F16" s="110">
        <f t="shared" si="2"/>
        <v>309.2</v>
      </c>
      <c r="G16" s="110"/>
      <c r="H16" s="110">
        <f t="shared" si="3"/>
        <v>274.73519592395741</v>
      </c>
      <c r="I16" s="110">
        <f t="shared" si="1"/>
        <v>343.66480407604257</v>
      </c>
      <c r="J16" s="110"/>
      <c r="K16" s="450">
        <f t="shared" ref="K16:K37" si="4">B16+L16</f>
        <v>293</v>
      </c>
      <c r="L16" s="363">
        <v>1</v>
      </c>
      <c r="M16" s="364">
        <f t="shared" ref="M16:M35" si="5">L16/B16</f>
        <v>3.4246575342465752E-3</v>
      </c>
    </row>
    <row r="17" spans="1:16" s="805" customFormat="1" ht="13.2">
      <c r="A17" s="140">
        <v>2001</v>
      </c>
      <c r="B17" s="450">
        <v>332</v>
      </c>
      <c r="C17" s="726">
        <f t="shared" si="0"/>
        <v>0.13698630136986301</v>
      </c>
      <c r="D17" s="450"/>
      <c r="E17" s="110"/>
      <c r="F17" s="110">
        <f t="shared" si="2"/>
        <v>322.8</v>
      </c>
      <c r="G17" s="110"/>
      <c r="H17" s="110">
        <f t="shared" si="3"/>
        <v>287.58539393944613</v>
      </c>
      <c r="I17" s="110">
        <f t="shared" si="1"/>
        <v>358.01460606055389</v>
      </c>
      <c r="J17" s="110"/>
      <c r="K17" s="450">
        <f t="shared" si="4"/>
        <v>339</v>
      </c>
      <c r="L17" s="363">
        <v>7</v>
      </c>
      <c r="M17" s="364">
        <f t="shared" si="5"/>
        <v>2.1084337349397589E-2</v>
      </c>
    </row>
    <row r="18" spans="1:16" s="805" customFormat="1" ht="13.2">
      <c r="A18" s="140">
        <v>2002</v>
      </c>
      <c r="B18" s="450">
        <v>382</v>
      </c>
      <c r="C18" s="726">
        <f t="shared" si="0"/>
        <v>0.15060240963855423</v>
      </c>
      <c r="D18" s="450"/>
      <c r="E18" s="110"/>
      <c r="F18" s="110">
        <f t="shared" si="2"/>
        <v>335.8</v>
      </c>
      <c r="G18" s="110"/>
      <c r="H18" s="110">
        <f t="shared" si="3"/>
        <v>299.88330081981366</v>
      </c>
      <c r="I18" s="110">
        <f t="shared" si="1"/>
        <v>371.71669918018637</v>
      </c>
      <c r="J18" s="110"/>
      <c r="K18" s="450">
        <f t="shared" si="4"/>
        <v>388</v>
      </c>
      <c r="L18" s="363">
        <v>6</v>
      </c>
      <c r="M18" s="364">
        <f t="shared" si="5"/>
        <v>1.5706806282722512E-2</v>
      </c>
    </row>
    <row r="19" spans="1:16" s="805" customFormat="1" ht="13.2">
      <c r="A19" s="140">
        <v>2003</v>
      </c>
      <c r="B19" s="450">
        <v>317</v>
      </c>
      <c r="C19" s="726">
        <f t="shared" si="0"/>
        <v>-0.17015706806282724</v>
      </c>
      <c r="D19" s="450"/>
      <c r="E19" s="110"/>
      <c r="F19" s="110">
        <f t="shared" si="2"/>
        <v>344.6</v>
      </c>
      <c r="G19" s="110"/>
      <c r="H19" s="110">
        <f t="shared" si="3"/>
        <v>308.21572647420317</v>
      </c>
      <c r="I19" s="110">
        <f t="shared" si="1"/>
        <v>380.98427352579688</v>
      </c>
      <c r="J19" s="110"/>
      <c r="K19" s="450">
        <f t="shared" si="4"/>
        <v>330</v>
      </c>
      <c r="L19" s="363">
        <v>13</v>
      </c>
      <c r="M19" s="364">
        <f t="shared" si="5"/>
        <v>4.1009463722397478E-2</v>
      </c>
    </row>
    <row r="20" spans="1:16" s="805" customFormat="1" ht="13.2">
      <c r="A20" s="140">
        <v>2004</v>
      </c>
      <c r="B20" s="450">
        <v>356</v>
      </c>
      <c r="C20" s="726">
        <f t="shared" si="0"/>
        <v>0.12302839116719243</v>
      </c>
      <c r="D20" s="450"/>
      <c r="E20" s="110"/>
      <c r="F20" s="110">
        <f t="shared" si="2"/>
        <v>362.4</v>
      </c>
      <c r="G20" s="110"/>
      <c r="H20" s="110">
        <f t="shared" si="3"/>
        <v>325.08785934846406</v>
      </c>
      <c r="I20" s="110">
        <f t="shared" si="1"/>
        <v>399.71214065153589</v>
      </c>
      <c r="J20" s="110"/>
      <c r="K20" s="450">
        <f t="shared" si="4"/>
        <v>365</v>
      </c>
      <c r="L20" s="363">
        <v>9</v>
      </c>
      <c r="M20" s="364">
        <f t="shared" si="5"/>
        <v>2.5280898876404494E-2</v>
      </c>
    </row>
    <row r="21" spans="1:16" s="805" customFormat="1" ht="13.2">
      <c r="A21" s="140">
        <v>2005</v>
      </c>
      <c r="B21" s="450">
        <v>336</v>
      </c>
      <c r="C21" s="726">
        <f t="shared" si="0"/>
        <v>-5.6179775280898875E-2</v>
      </c>
      <c r="D21" s="450"/>
      <c r="E21" s="110"/>
      <c r="F21" s="110">
        <f t="shared" si="2"/>
        <v>377</v>
      </c>
      <c r="G21" s="110"/>
      <c r="H21" s="110">
        <f t="shared" si="3"/>
        <v>338.94368383566268</v>
      </c>
      <c r="I21" s="110">
        <f t="shared" si="1"/>
        <v>415.05631616433732</v>
      </c>
      <c r="J21" s="110"/>
      <c r="K21" s="450">
        <f t="shared" si="4"/>
        <v>346</v>
      </c>
      <c r="L21" s="363">
        <v>10</v>
      </c>
      <c r="M21" s="364">
        <f t="shared" si="5"/>
        <v>2.976190476190476E-2</v>
      </c>
    </row>
    <row r="22" spans="1:16" s="805" customFormat="1" ht="13.2">
      <c r="A22" s="140">
        <v>2006</v>
      </c>
      <c r="B22" s="450">
        <v>421</v>
      </c>
      <c r="C22" s="726">
        <f t="shared" si="0"/>
        <v>0.25297619047619047</v>
      </c>
      <c r="D22" s="450"/>
      <c r="E22" s="110"/>
      <c r="F22" s="110">
        <f t="shared" si="2"/>
        <v>428.4</v>
      </c>
      <c r="G22" s="110"/>
      <c r="H22" s="110">
        <f t="shared" si="3"/>
        <v>387.83226109332685</v>
      </c>
      <c r="I22" s="110">
        <f t="shared" si="1"/>
        <v>468.96773890667311</v>
      </c>
      <c r="J22" s="110"/>
      <c r="K22" s="450">
        <f t="shared" si="4"/>
        <v>430</v>
      </c>
      <c r="L22" s="363">
        <v>9</v>
      </c>
      <c r="M22" s="364">
        <f t="shared" si="5"/>
        <v>2.1377672209026127E-2</v>
      </c>
    </row>
    <row r="23" spans="1:16" s="805" customFormat="1" ht="13.2">
      <c r="A23" s="140">
        <v>2007</v>
      </c>
      <c r="B23" s="450">
        <v>455</v>
      </c>
      <c r="C23" s="726">
        <f t="shared" si="0"/>
        <v>8.076009501187649E-2</v>
      </c>
      <c r="D23" s="450"/>
      <c r="E23" s="110"/>
      <c r="F23" s="110">
        <f t="shared" si="2"/>
        <v>466.2</v>
      </c>
      <c r="G23" s="110"/>
      <c r="H23" s="110">
        <f t="shared" si="3"/>
        <v>423.88033648526965</v>
      </c>
      <c r="I23" s="110">
        <f t="shared" si="1"/>
        <v>508.51966351473033</v>
      </c>
      <c r="J23" s="110"/>
      <c r="K23" s="450">
        <f t="shared" si="4"/>
        <v>474</v>
      </c>
      <c r="L23" s="363">
        <v>19</v>
      </c>
      <c r="M23" s="364">
        <f t="shared" si="5"/>
        <v>4.1758241758241756E-2</v>
      </c>
    </row>
    <row r="24" spans="1:16" s="805" customFormat="1" ht="13.2">
      <c r="A24" s="140">
        <v>2008</v>
      </c>
      <c r="B24" s="450">
        <v>574</v>
      </c>
      <c r="C24" s="726">
        <f t="shared" si="0"/>
        <v>0.26153846153846155</v>
      </c>
      <c r="D24" s="450"/>
      <c r="E24" s="110"/>
      <c r="F24" s="110">
        <f t="shared" si="2"/>
        <v>496</v>
      </c>
      <c r="G24" s="110"/>
      <c r="H24" s="110">
        <f t="shared" si="3"/>
        <v>452.34872739541265</v>
      </c>
      <c r="I24" s="110">
        <f t="shared" si="1"/>
        <v>539.65127260458735</v>
      </c>
      <c r="J24" s="110"/>
      <c r="K24" s="450">
        <f t="shared" si="4"/>
        <v>591</v>
      </c>
      <c r="L24" s="363">
        <v>17</v>
      </c>
      <c r="M24" s="364">
        <f t="shared" si="5"/>
        <v>2.9616724738675958E-2</v>
      </c>
      <c r="O24" s="729"/>
    </row>
    <row r="25" spans="1:16" s="805" customFormat="1" ht="13.2">
      <c r="A25" s="140">
        <v>2009</v>
      </c>
      <c r="B25" s="450">
        <v>545</v>
      </c>
      <c r="C25" s="726">
        <f t="shared" si="0"/>
        <v>-5.0522648083623695E-2</v>
      </c>
      <c r="D25" s="450"/>
      <c r="E25" s="110"/>
      <c r="F25" s="110">
        <f t="shared" si="2"/>
        <v>528.6</v>
      </c>
      <c r="G25" s="110"/>
      <c r="H25" s="110">
        <f t="shared" si="3"/>
        <v>483.53704670130912</v>
      </c>
      <c r="I25" s="110">
        <f t="shared" si="1"/>
        <v>573.66295329869092</v>
      </c>
      <c r="J25" s="110"/>
      <c r="K25" s="450">
        <f t="shared" si="4"/>
        <v>570</v>
      </c>
      <c r="L25" s="363">
        <v>25</v>
      </c>
      <c r="M25" s="364">
        <f t="shared" si="5"/>
        <v>4.5871559633027525E-2</v>
      </c>
    </row>
    <row r="26" spans="1:16" s="805" customFormat="1" ht="13.2">
      <c r="A26" s="140">
        <v>2010</v>
      </c>
      <c r="B26" s="450">
        <v>485</v>
      </c>
      <c r="C26" s="726">
        <f t="shared" si="0"/>
        <v>-0.11009174311926606</v>
      </c>
      <c r="D26" s="450"/>
      <c r="E26" s="110"/>
      <c r="F26" s="110">
        <f t="shared" si="2"/>
        <v>553.79999999999995</v>
      </c>
      <c r="G26" s="110"/>
      <c r="H26" s="110">
        <f t="shared" si="3"/>
        <v>507.67540699366549</v>
      </c>
      <c r="I26" s="110">
        <f t="shared" si="1"/>
        <v>599.92459300633448</v>
      </c>
      <c r="J26" s="110"/>
      <c r="K26" s="450">
        <f t="shared" si="4"/>
        <v>512</v>
      </c>
      <c r="L26" s="363">
        <v>27</v>
      </c>
      <c r="M26" s="364">
        <f t="shared" si="5"/>
        <v>5.5670103092783509E-2</v>
      </c>
    </row>
    <row r="27" spans="1:16" s="805" customFormat="1" ht="13.2">
      <c r="A27" s="140">
        <v>2011</v>
      </c>
      <c r="B27" s="450">
        <v>584</v>
      </c>
      <c r="C27" s="726">
        <f t="shared" si="0"/>
        <v>0.20412371134020618</v>
      </c>
      <c r="D27" s="450"/>
      <c r="E27" s="110"/>
      <c r="F27" s="110">
        <f t="shared" si="2"/>
        <v>544.4</v>
      </c>
      <c r="G27" s="110"/>
      <c r="H27" s="110">
        <f t="shared" si="3"/>
        <v>498.6685333714301</v>
      </c>
      <c r="I27" s="110">
        <f t="shared" si="1"/>
        <v>590.1314666285698</v>
      </c>
      <c r="J27" s="110"/>
      <c r="K27" s="450">
        <f t="shared" si="4"/>
        <v>609</v>
      </c>
      <c r="L27" s="363">
        <v>25</v>
      </c>
      <c r="M27" s="364">
        <f t="shared" si="5"/>
        <v>4.2808219178082189E-2</v>
      </c>
    </row>
    <row r="28" spans="1:16" s="805" customFormat="1" ht="13.2">
      <c r="A28" s="140">
        <v>2012</v>
      </c>
      <c r="B28" s="450">
        <v>581</v>
      </c>
      <c r="C28" s="726">
        <f t="shared" si="0"/>
        <v>-5.1369863013698627E-3</v>
      </c>
      <c r="D28" s="450"/>
      <c r="E28" s="110"/>
      <c r="F28" s="110">
        <f t="shared" si="2"/>
        <v>558.20000000000005</v>
      </c>
      <c r="G28" s="110"/>
      <c r="H28" s="110">
        <f t="shared" si="3"/>
        <v>511.8925371025361</v>
      </c>
      <c r="I28" s="110">
        <f t="shared" si="1"/>
        <v>604.50746289746394</v>
      </c>
      <c r="J28" s="110"/>
      <c r="K28" s="450">
        <f t="shared" si="4"/>
        <v>606</v>
      </c>
      <c r="L28" s="363">
        <v>25</v>
      </c>
      <c r="M28" s="364">
        <f t="shared" si="5"/>
        <v>4.3029259896729774E-2</v>
      </c>
    </row>
    <row r="29" spans="1:16" s="805" customFormat="1" ht="13.2">
      <c r="A29" s="140">
        <v>2013</v>
      </c>
      <c r="B29" s="450">
        <v>527</v>
      </c>
      <c r="C29" s="726">
        <f t="shared" si="0"/>
        <v>-9.2943201376936319E-2</v>
      </c>
      <c r="D29" s="450"/>
      <c r="E29" s="110"/>
      <c r="F29" s="110">
        <f t="shared" si="2"/>
        <v>602.4</v>
      </c>
      <c r="G29" s="110"/>
      <c r="H29" s="110">
        <f t="shared" si="3"/>
        <v>554.29407687196931</v>
      </c>
      <c r="I29" s="110">
        <f t="shared" si="1"/>
        <v>650.50592312803064</v>
      </c>
      <c r="J29" s="110"/>
      <c r="K29" s="450">
        <f t="shared" si="4"/>
        <v>559</v>
      </c>
      <c r="L29" s="363">
        <v>32</v>
      </c>
      <c r="M29" s="364">
        <f t="shared" si="5"/>
        <v>6.0721062618595827E-2</v>
      </c>
    </row>
    <row r="30" spans="1:16" s="805" customFormat="1" ht="13.2">
      <c r="A30" s="140">
        <v>2014</v>
      </c>
      <c r="B30" s="450">
        <v>614</v>
      </c>
      <c r="C30" s="726">
        <f t="shared" si="0"/>
        <v>0.16508538899430741</v>
      </c>
      <c r="D30" s="450"/>
      <c r="E30" s="110"/>
      <c r="F30" s="110">
        <f t="shared" si="2"/>
        <v>659.2</v>
      </c>
      <c r="G30" s="110"/>
      <c r="H30" s="110">
        <f t="shared" si="3"/>
        <v>608.87721470347651</v>
      </c>
      <c r="I30" s="110">
        <f t="shared" si="1"/>
        <v>709.52278529652358</v>
      </c>
      <c r="J30" s="110"/>
      <c r="K30" s="450">
        <f t="shared" si="4"/>
        <v>624</v>
      </c>
      <c r="L30" s="363">
        <v>10</v>
      </c>
      <c r="M30" s="364">
        <f t="shared" si="5"/>
        <v>1.6286644951140065E-2</v>
      </c>
    </row>
    <row r="31" spans="1:16" s="805" customFormat="1" ht="13.2">
      <c r="A31" s="140">
        <v>2015</v>
      </c>
      <c r="B31" s="450">
        <v>706</v>
      </c>
      <c r="C31" s="726">
        <f t="shared" si="0"/>
        <v>0.14983713355048861</v>
      </c>
      <c r="D31" s="450"/>
      <c r="E31" s="110"/>
      <c r="F31" s="110">
        <f t="shared" si="2"/>
        <v>729.8</v>
      </c>
      <c r="G31" s="110"/>
      <c r="H31" s="110">
        <f t="shared" si="3"/>
        <v>676.85097092486012</v>
      </c>
      <c r="I31" s="110">
        <f t="shared" si="1"/>
        <v>782.74902907513979</v>
      </c>
      <c r="J31" s="110"/>
      <c r="K31" s="450">
        <f t="shared" si="4"/>
        <v>710</v>
      </c>
      <c r="L31" s="363">
        <v>4</v>
      </c>
      <c r="M31" s="364">
        <f t="shared" si="5"/>
        <v>5.6657223796033997E-3</v>
      </c>
      <c r="P31" s="365"/>
    </row>
    <row r="32" spans="1:16" s="805" customFormat="1" ht="13.2">
      <c r="A32" s="140">
        <v>2016</v>
      </c>
      <c r="B32" s="450">
        <v>868</v>
      </c>
      <c r="C32" s="726">
        <f t="shared" si="0"/>
        <v>0.22946175637393768</v>
      </c>
      <c r="D32" s="450"/>
      <c r="E32" s="110"/>
      <c r="F32" s="110">
        <f t="shared" si="2"/>
        <v>861.8</v>
      </c>
      <c r="G32" s="110"/>
      <c r="H32" s="110">
        <f t="shared" si="3"/>
        <v>804.26139661062314</v>
      </c>
      <c r="I32" s="110">
        <f t="shared" si="1"/>
        <v>919.33860338937677</v>
      </c>
      <c r="J32" s="110"/>
      <c r="K32" s="450">
        <f t="shared" si="4"/>
        <v>873</v>
      </c>
      <c r="L32" s="363">
        <v>5</v>
      </c>
      <c r="M32" s="364">
        <f t="shared" si="5"/>
        <v>5.7603686635944703E-3</v>
      </c>
      <c r="P32" s="365"/>
    </row>
    <row r="33" spans="1:20" s="805" customFormat="1" ht="13.2">
      <c r="A33" s="140">
        <v>2017</v>
      </c>
      <c r="B33" s="450">
        <v>934</v>
      </c>
      <c r="C33" s="726">
        <f>(B33-B32)/B32</f>
        <v>7.6036866359447008E-2</v>
      </c>
      <c r="D33" s="450"/>
      <c r="E33" s="110"/>
      <c r="F33" s="110">
        <f t="shared" si="2"/>
        <v>995</v>
      </c>
      <c r="G33" s="110"/>
      <c r="H33" s="110">
        <f t="shared" si="3"/>
        <v>933.17450364129695</v>
      </c>
      <c r="I33" s="110">
        <f t="shared" si="1"/>
        <v>1056.825496358703</v>
      </c>
      <c r="J33" s="450"/>
      <c r="K33" s="450">
        <f t="shared" si="4"/>
        <v>937</v>
      </c>
      <c r="L33" s="363">
        <v>3</v>
      </c>
      <c r="M33" s="364">
        <f t="shared" si="5"/>
        <v>3.2119914346895075E-3</v>
      </c>
      <c r="P33" s="365"/>
    </row>
    <row r="34" spans="1:20" s="805" customFormat="1" ht="13.2">
      <c r="A34" s="140">
        <v>2018</v>
      </c>
      <c r="B34" s="450">
        <v>1187</v>
      </c>
      <c r="C34" s="726">
        <f>(B34-B33)/B33</f>
        <v>0.27087794432548179</v>
      </c>
      <c r="D34" s="450"/>
      <c r="E34" s="450"/>
      <c r="F34" s="110">
        <f>AVERAGE(B32:B36)</f>
        <v>1121.5999999999999</v>
      </c>
      <c r="G34" s="450"/>
      <c r="H34" s="110">
        <f t="shared" si="3"/>
        <v>1055.9590176795014</v>
      </c>
      <c r="I34" s="110">
        <f t="shared" si="1"/>
        <v>1187.2409823204985</v>
      </c>
      <c r="J34" s="450"/>
      <c r="K34" s="450">
        <f t="shared" si="4"/>
        <v>1196</v>
      </c>
      <c r="L34" s="363">
        <v>9</v>
      </c>
      <c r="M34" s="364">
        <f t="shared" si="5"/>
        <v>7.582139848357203E-3</v>
      </c>
      <c r="O34" s="729"/>
      <c r="P34" s="365"/>
    </row>
    <row r="35" spans="1:20" s="805" customFormat="1" ht="13.2">
      <c r="A35" s="140">
        <v>2019</v>
      </c>
      <c r="B35" s="450">
        <v>1280</v>
      </c>
      <c r="C35" s="726">
        <f>(B35-B34)/B34</f>
        <v>7.834877843302443E-2</v>
      </c>
      <c r="D35" s="450"/>
      <c r="E35" s="450"/>
      <c r="F35" s="110">
        <f>AVERAGE(B33:B37)</f>
        <v>1214</v>
      </c>
      <c r="G35" s="450"/>
      <c r="H35" s="110">
        <f t="shared" ref="H35" si="6">F35-1.96*SQRT(F35)</f>
        <v>1145.7086945504773</v>
      </c>
      <c r="I35" s="110">
        <f t="shared" ref="I35" si="7">F35+1.96*SQRT(F35)</f>
        <v>1282.2913054495227</v>
      </c>
      <c r="J35" s="46"/>
      <c r="K35" s="450">
        <f t="shared" si="4"/>
        <v>1282</v>
      </c>
      <c r="L35" s="363">
        <v>2</v>
      </c>
      <c r="M35" s="364">
        <f t="shared" si="5"/>
        <v>1.5625000000000001E-3</v>
      </c>
      <c r="P35" s="365"/>
    </row>
    <row r="36" spans="1:20" s="878" customFormat="1" ht="13.2">
      <c r="A36" s="140">
        <v>2020</v>
      </c>
      <c r="B36" s="450">
        <v>1339</v>
      </c>
      <c r="C36" s="726">
        <f>(B36-B35)/B35</f>
        <v>4.6093750000000003E-2</v>
      </c>
      <c r="D36" s="450"/>
      <c r="F36" s="46"/>
      <c r="G36" s="46"/>
      <c r="H36" s="46"/>
      <c r="I36" s="46"/>
      <c r="J36" s="46"/>
      <c r="K36" s="450">
        <f t="shared" ref="K36" si="8">B36+L36</f>
        <v>1339</v>
      </c>
      <c r="L36" s="363">
        <v>0</v>
      </c>
      <c r="M36" s="364">
        <f t="shared" ref="M36" si="9">L36/B36</f>
        <v>0</v>
      </c>
      <c r="P36" s="365"/>
    </row>
    <row r="37" spans="1:20" s="805" customFormat="1" ht="13.2">
      <c r="A37" s="140">
        <v>2021</v>
      </c>
      <c r="B37" s="450">
        <v>1330</v>
      </c>
      <c r="C37" s="726">
        <f>(B37-B36)/B36</f>
        <v>-6.7214339058999251E-3</v>
      </c>
      <c r="D37" s="450"/>
      <c r="F37" s="46"/>
      <c r="G37" s="46"/>
      <c r="H37" s="46"/>
      <c r="I37" s="46"/>
      <c r="J37" s="46"/>
      <c r="K37" s="450">
        <f t="shared" si="4"/>
        <v>1330</v>
      </c>
      <c r="L37" s="363">
        <v>0</v>
      </c>
      <c r="M37" s="364">
        <f>L37/B37</f>
        <v>0</v>
      </c>
      <c r="P37" s="365"/>
    </row>
    <row r="38" spans="1:20" ht="12.75" customHeight="1">
      <c r="A38" s="366"/>
      <c r="B38" s="366"/>
      <c r="C38" s="366"/>
      <c r="D38" s="366"/>
      <c r="E38" s="819"/>
      <c r="F38" s="820"/>
      <c r="G38" s="820"/>
      <c r="H38" s="819"/>
      <c r="I38" s="820"/>
      <c r="J38" s="820"/>
      <c r="K38" s="525"/>
      <c r="L38" s="820"/>
      <c r="M38" s="820"/>
    </row>
    <row r="39" spans="1:20" ht="11.25" customHeight="1">
      <c r="B39" s="1074"/>
    </row>
    <row r="40" spans="1:20" s="783" customFormat="1" ht="11.25" customHeight="1">
      <c r="A40" s="1275" t="s">
        <v>127</v>
      </c>
      <c r="B40" s="1275"/>
      <c r="C40" s="785"/>
      <c r="D40" s="785"/>
      <c r="E40" s="508"/>
      <c r="F40" s="508"/>
      <c r="G40" s="508"/>
      <c r="H40" s="508"/>
      <c r="I40" s="508"/>
      <c r="J40" s="508"/>
      <c r="K40" s="508"/>
      <c r="L40" s="508"/>
      <c r="M40" s="508"/>
    </row>
    <row r="41" spans="1:20" s="783" customFormat="1" ht="11.25" customHeight="1">
      <c r="A41" s="1273" t="s">
        <v>533</v>
      </c>
      <c r="B41" s="1273"/>
      <c r="C41" s="1273"/>
      <c r="D41" s="1273"/>
      <c r="E41" s="1273"/>
      <c r="F41" s="1273"/>
      <c r="G41" s="1273"/>
      <c r="H41" s="1273"/>
      <c r="I41" s="1273"/>
      <c r="J41" s="1273"/>
      <c r="K41" s="1273"/>
      <c r="L41" s="1273"/>
      <c r="M41" s="1273"/>
    </row>
    <row r="42" spans="1:20" s="783" customFormat="1" ht="11.25" customHeight="1">
      <c r="A42" s="1279" t="s">
        <v>725</v>
      </c>
      <c r="B42" s="1279"/>
      <c r="C42" s="1279"/>
      <c r="D42" s="1279"/>
      <c r="E42" s="1279"/>
      <c r="F42" s="1279"/>
      <c r="G42" s="1279"/>
      <c r="H42" s="1279"/>
      <c r="I42" s="1279"/>
      <c r="J42" s="1279"/>
      <c r="K42" s="1279"/>
      <c r="L42" s="981"/>
      <c r="M42" s="981"/>
      <c r="N42" s="804"/>
      <c r="O42" s="804"/>
      <c r="P42" s="804"/>
      <c r="Q42" s="804"/>
      <c r="R42" s="804"/>
      <c r="S42" s="804"/>
      <c r="T42" s="804"/>
    </row>
    <row r="43" spans="1:20" s="783" customFormat="1" ht="11.25" customHeight="1">
      <c r="A43" s="1279" t="s">
        <v>726</v>
      </c>
      <c r="B43" s="1279"/>
      <c r="C43" s="1279"/>
      <c r="D43" s="1279"/>
      <c r="E43" s="1279"/>
      <c r="F43" s="1279"/>
      <c r="G43" s="1279"/>
      <c r="H43" s="1279"/>
      <c r="I43" s="1279"/>
      <c r="J43" s="1279"/>
      <c r="K43" s="1279"/>
      <c r="L43" s="1279"/>
      <c r="M43" s="1279"/>
      <c r="N43" s="1279"/>
      <c r="O43" s="1279"/>
      <c r="P43" s="1279"/>
      <c r="Q43" s="1279"/>
      <c r="R43" s="804"/>
      <c r="S43" s="804"/>
      <c r="T43" s="804"/>
    </row>
    <row r="44" spans="1:20" s="783" customFormat="1" ht="11.25" customHeight="1">
      <c r="A44" s="1279" t="s">
        <v>703</v>
      </c>
      <c r="B44" s="1279"/>
      <c r="C44" s="1279"/>
      <c r="D44" s="1279"/>
      <c r="E44" s="1279"/>
      <c r="F44" s="1279"/>
      <c r="G44" s="1279"/>
      <c r="H44" s="1279"/>
      <c r="I44" s="1279"/>
      <c r="J44" s="1279"/>
      <c r="K44" s="1279"/>
      <c r="L44" s="981"/>
      <c r="M44" s="981"/>
      <c r="N44" s="804"/>
      <c r="O44" s="804"/>
      <c r="P44" s="804"/>
      <c r="Q44" s="804"/>
      <c r="R44" s="804"/>
      <c r="S44" s="804"/>
      <c r="T44" s="804"/>
    </row>
    <row r="45" spans="1:20" s="783" customFormat="1" ht="11.25" customHeight="1">
      <c r="A45" s="1274" t="s">
        <v>328</v>
      </c>
      <c r="B45" s="1274"/>
      <c r="C45" s="1274"/>
      <c r="D45" s="1274"/>
      <c r="E45" s="1274"/>
      <c r="F45" s="1274"/>
      <c r="G45" s="1274"/>
      <c r="H45" s="1274"/>
      <c r="I45" s="1274"/>
      <c r="J45" s="1274"/>
      <c r="K45" s="1274"/>
      <c r="L45" s="1274"/>
      <c r="M45" s="1274"/>
      <c r="N45" s="804"/>
      <c r="O45" s="804"/>
      <c r="P45" s="804"/>
      <c r="Q45" s="804"/>
      <c r="R45" s="804"/>
      <c r="S45" s="804"/>
      <c r="T45" s="804"/>
    </row>
    <row r="46" spans="1:20" s="783" customFormat="1" ht="11.25" customHeight="1">
      <c r="A46" s="1281" t="s">
        <v>727</v>
      </c>
      <c r="B46" s="1274"/>
      <c r="C46" s="1274"/>
      <c r="D46" s="1274"/>
      <c r="E46" s="1274"/>
      <c r="F46" s="1274"/>
      <c r="G46" s="1274"/>
      <c r="H46" s="1274"/>
      <c r="I46" s="1274"/>
      <c r="J46" s="1274"/>
      <c r="K46" s="1274"/>
      <c r="L46" s="1274"/>
      <c r="M46" s="1274"/>
      <c r="N46" s="804"/>
      <c r="O46" s="804"/>
      <c r="P46" s="804"/>
      <c r="Q46" s="804"/>
      <c r="R46" s="804"/>
      <c r="S46" s="804"/>
      <c r="T46" s="804"/>
    </row>
    <row r="47" spans="1:20" s="816" customFormat="1" ht="11.25" customHeight="1">
      <c r="A47" s="821"/>
      <c r="B47" s="821"/>
      <c r="C47" s="821"/>
      <c r="D47" s="821"/>
      <c r="E47" s="821"/>
      <c r="F47" s="821"/>
      <c r="G47" s="821"/>
      <c r="H47" s="821"/>
      <c r="I47" s="821"/>
      <c r="J47" s="821"/>
      <c r="K47" s="821"/>
      <c r="L47" s="821"/>
      <c r="M47" s="821"/>
    </row>
    <row r="48" spans="1:20" s="816" customFormat="1" ht="11.25" customHeight="1">
      <c r="A48" s="1263" t="s">
        <v>1657</v>
      </c>
      <c r="B48" s="1263"/>
      <c r="C48" s="783"/>
      <c r="D48" s="783"/>
    </row>
    <row r="84" ht="5.25" customHeight="1"/>
    <row r="85" ht="174" customHeight="1"/>
  </sheetData>
  <mergeCells count="23">
    <mergeCell ref="L1:M1"/>
    <mergeCell ref="A46:M46"/>
    <mergeCell ref="L3:M7"/>
    <mergeCell ref="O1:Q1"/>
    <mergeCell ref="I8:I11"/>
    <mergeCell ref="L8:L11"/>
    <mergeCell ref="M8:M11"/>
    <mergeCell ref="C8:C11"/>
    <mergeCell ref="E3:F7"/>
    <mergeCell ref="A1:K1"/>
    <mergeCell ref="A48:B48"/>
    <mergeCell ref="H3:I7"/>
    <mergeCell ref="A3:A11"/>
    <mergeCell ref="B3:B11"/>
    <mergeCell ref="K3:K11"/>
    <mergeCell ref="A41:M41"/>
    <mergeCell ref="A45:M45"/>
    <mergeCell ref="A40:B40"/>
    <mergeCell ref="F8:F11"/>
    <mergeCell ref="H8:H11"/>
    <mergeCell ref="A42:K42"/>
    <mergeCell ref="A43:Q43"/>
    <mergeCell ref="A44:K44"/>
  </mergeCells>
  <phoneticPr fontId="0" type="noConversion"/>
  <hyperlinks>
    <hyperlink ref="L1" location="Contents!A1" display="back to contents"/>
  </hyperlinks>
  <pageMargins left="0.75" right="0.75" top="1" bottom="1" header="0.5" footer="0.5"/>
  <pageSetup paperSize="9" scale="73" orientation="portrait" r:id="rId1"/>
  <headerFooter alignWithMargins="0"/>
  <ignoredErrors>
    <ignoredError sqref="F14:F34" formulaRange="1"/>
    <ignoredError sqref="M32" evalError="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N40"/>
  <sheetViews>
    <sheetView showGridLines="0" zoomScaleNormal="100" workbookViewId="0">
      <selection sqref="A1:G1"/>
    </sheetView>
  </sheetViews>
  <sheetFormatPr defaultColWidth="9.140625" defaultRowHeight="11.25" customHeight="1"/>
  <cols>
    <col min="1" max="1" width="22.28515625" style="2" customWidth="1"/>
    <col min="2" max="2" width="18.140625" style="2" customWidth="1"/>
    <col min="3" max="3" width="18.7109375" style="2" customWidth="1"/>
    <col min="4" max="4" width="14.28515625" style="2" customWidth="1"/>
    <col min="5" max="5" width="17.7109375" style="2" customWidth="1"/>
    <col min="6" max="6" width="14.42578125" style="2" customWidth="1"/>
    <col min="7" max="7" width="16.7109375" style="3" customWidth="1"/>
    <col min="8" max="8" width="3.7109375" style="3" customWidth="1"/>
    <col min="9" max="9" width="18.7109375" style="2" customWidth="1"/>
    <col min="10" max="16384" width="9.140625" style="2"/>
  </cols>
  <sheetData>
    <row r="1" spans="1:14" s="1" customFormat="1" ht="18" customHeight="1">
      <c r="A1" s="1290" t="s">
        <v>1767</v>
      </c>
      <c r="B1" s="1290"/>
      <c r="C1" s="1290"/>
      <c r="D1" s="1290"/>
      <c r="E1" s="1290"/>
      <c r="F1" s="1290"/>
      <c r="G1" s="1290"/>
      <c r="H1" s="196"/>
      <c r="I1" s="505" t="s">
        <v>425</v>
      </c>
      <c r="J1" s="505"/>
      <c r="K1" s="505"/>
    </row>
    <row r="2" spans="1:14" s="1" customFormat="1" ht="15" customHeight="1">
      <c r="A2" s="6"/>
      <c r="B2" s="5"/>
      <c r="C2" s="7"/>
      <c r="D2" s="5"/>
      <c r="E2" s="5"/>
      <c r="F2" s="5"/>
      <c r="G2" s="8"/>
      <c r="H2" s="8"/>
    </row>
    <row r="3" spans="1:14" s="1" customFormat="1" ht="14.25" customHeight="1">
      <c r="A3" s="1295" t="s">
        <v>9</v>
      </c>
      <c r="B3" s="1289" t="s">
        <v>102</v>
      </c>
      <c r="C3" s="1289"/>
      <c r="D3" s="1289"/>
      <c r="E3" s="1289"/>
      <c r="F3" s="1289"/>
      <c r="G3" s="1289"/>
      <c r="H3" s="176"/>
    </row>
    <row r="4" spans="1:14" s="1" customFormat="1" ht="14.25" customHeight="1">
      <c r="A4" s="1296"/>
      <c r="B4" s="1287" t="s">
        <v>722</v>
      </c>
      <c r="C4" s="1293" t="s">
        <v>28</v>
      </c>
      <c r="D4" s="1294" t="s">
        <v>123</v>
      </c>
      <c r="E4" s="1294" t="s">
        <v>124</v>
      </c>
      <c r="F4" s="1294" t="s">
        <v>125</v>
      </c>
      <c r="G4" s="1294" t="s">
        <v>126</v>
      </c>
      <c r="H4" s="206"/>
    </row>
    <row r="5" spans="1:14" s="1" customFormat="1" ht="12.75" customHeight="1">
      <c r="A5" s="1296"/>
      <c r="B5" s="1288"/>
      <c r="C5" s="1293"/>
      <c r="D5" s="1294"/>
      <c r="E5" s="1294"/>
      <c r="F5" s="1294"/>
      <c r="G5" s="1294"/>
      <c r="H5" s="197"/>
    </row>
    <row r="6" spans="1:14" s="1" customFormat="1" ht="14.25" customHeight="1">
      <c r="A6" s="1296"/>
      <c r="B6" s="1288"/>
      <c r="C6" s="860" t="s">
        <v>32</v>
      </c>
      <c r="D6" s="860" t="s">
        <v>29</v>
      </c>
      <c r="E6" s="860" t="s">
        <v>30</v>
      </c>
      <c r="F6" s="860" t="s">
        <v>37</v>
      </c>
      <c r="G6" s="205" t="s">
        <v>31</v>
      </c>
      <c r="H6" s="205"/>
    </row>
    <row r="7" spans="1:14" s="16" customFormat="1" ht="14.25" customHeight="1">
      <c r="A7" s="861" t="s">
        <v>10</v>
      </c>
      <c r="B7" s="862">
        <v>244</v>
      </c>
      <c r="C7" s="863">
        <v>175</v>
      </c>
      <c r="D7" s="863">
        <v>10</v>
      </c>
      <c r="E7" s="863">
        <v>41</v>
      </c>
      <c r="F7" s="863">
        <v>0</v>
      </c>
      <c r="G7" s="863">
        <v>18</v>
      </c>
      <c r="H7" s="29"/>
    </row>
    <row r="8" spans="1:14" s="16" customFormat="1" ht="14.25" customHeight="1">
      <c r="A8" s="859">
        <v>1997</v>
      </c>
      <c r="B8" s="864">
        <v>224</v>
      </c>
      <c r="C8" s="865">
        <v>142</v>
      </c>
      <c r="D8" s="865">
        <v>14</v>
      </c>
      <c r="E8" s="865">
        <v>42</v>
      </c>
      <c r="F8" s="865">
        <v>0</v>
      </c>
      <c r="G8" s="865">
        <v>26</v>
      </c>
      <c r="H8" s="29"/>
    </row>
    <row r="9" spans="1:14" s="16" customFormat="1" ht="14.25" customHeight="1">
      <c r="A9" s="859">
        <v>1998</v>
      </c>
      <c r="B9" s="864">
        <v>249</v>
      </c>
      <c r="C9" s="865">
        <v>179</v>
      </c>
      <c r="D9" s="865">
        <v>16</v>
      </c>
      <c r="E9" s="865">
        <v>32</v>
      </c>
      <c r="F9" s="865">
        <v>0</v>
      </c>
      <c r="G9" s="865">
        <v>22</v>
      </c>
      <c r="H9" s="29"/>
    </row>
    <row r="10" spans="1:14" s="16" customFormat="1" ht="14.25" customHeight="1">
      <c r="A10" s="859">
        <v>1999</v>
      </c>
      <c r="B10" s="451">
        <v>291</v>
      </c>
      <c r="C10" s="29">
        <v>227</v>
      </c>
      <c r="D10" s="29">
        <v>12</v>
      </c>
      <c r="E10" s="29">
        <v>19</v>
      </c>
      <c r="F10" s="29">
        <v>1</v>
      </c>
      <c r="G10" s="29">
        <v>32</v>
      </c>
      <c r="H10" s="29"/>
    </row>
    <row r="11" spans="1:14" s="16" customFormat="1" ht="14.25" customHeight="1">
      <c r="A11" s="859">
        <v>2000</v>
      </c>
      <c r="B11" s="451">
        <v>292</v>
      </c>
      <c r="C11" s="29">
        <v>221</v>
      </c>
      <c r="D11" s="29">
        <v>11</v>
      </c>
      <c r="E11" s="29">
        <v>34</v>
      </c>
      <c r="F11" s="29" t="s">
        <v>756</v>
      </c>
      <c r="G11" s="29">
        <v>26</v>
      </c>
      <c r="H11" s="29"/>
    </row>
    <row r="12" spans="1:14" s="16" customFormat="1" ht="14.25" customHeight="1">
      <c r="A12" s="859">
        <v>2001</v>
      </c>
      <c r="B12" s="451">
        <v>333</v>
      </c>
      <c r="C12" s="29">
        <v>228</v>
      </c>
      <c r="D12" s="29">
        <v>18</v>
      </c>
      <c r="E12" s="29">
        <v>35</v>
      </c>
      <c r="F12" s="29" t="s">
        <v>756</v>
      </c>
      <c r="G12" s="29">
        <v>52</v>
      </c>
      <c r="H12" s="29"/>
    </row>
    <row r="13" spans="1:14" s="16" customFormat="1" ht="14.25" customHeight="1">
      <c r="A13" s="859">
        <v>2002</v>
      </c>
      <c r="B13" s="451">
        <v>382</v>
      </c>
      <c r="C13" s="29">
        <v>280</v>
      </c>
      <c r="D13" s="29">
        <v>17</v>
      </c>
      <c r="E13" s="29">
        <v>30</v>
      </c>
      <c r="F13" s="29" t="s">
        <v>756</v>
      </c>
      <c r="G13" s="29">
        <v>55</v>
      </c>
      <c r="H13" s="29"/>
    </row>
    <row r="14" spans="1:14" s="16" customFormat="1" ht="14.25" customHeight="1">
      <c r="A14" s="859">
        <v>2003</v>
      </c>
      <c r="B14" s="451">
        <v>319</v>
      </c>
      <c r="C14" s="29">
        <v>216</v>
      </c>
      <c r="D14" s="29">
        <v>15</v>
      </c>
      <c r="E14" s="29">
        <v>42</v>
      </c>
      <c r="F14" s="29" t="s">
        <v>756</v>
      </c>
      <c r="G14" s="29">
        <v>46</v>
      </c>
      <c r="H14" s="29"/>
      <c r="N14" s="823"/>
    </row>
    <row r="15" spans="1:14" s="16" customFormat="1" ht="14.25" customHeight="1">
      <c r="A15" s="859">
        <v>2004</v>
      </c>
      <c r="B15" s="451">
        <v>356</v>
      </c>
      <c r="C15" s="29">
        <v>232</v>
      </c>
      <c r="D15" s="29">
        <v>32</v>
      </c>
      <c r="E15" s="29">
        <v>32</v>
      </c>
      <c r="F15" s="29" t="s">
        <v>756</v>
      </c>
      <c r="G15" s="29">
        <v>60</v>
      </c>
      <c r="H15" s="29"/>
    </row>
    <row r="16" spans="1:14" s="16" customFormat="1" ht="14.25" customHeight="1">
      <c r="A16" s="859">
        <v>2005</v>
      </c>
      <c r="B16" s="451">
        <v>336</v>
      </c>
      <c r="C16" s="29">
        <v>204</v>
      </c>
      <c r="D16" s="29">
        <v>31</v>
      </c>
      <c r="E16" s="29">
        <v>43</v>
      </c>
      <c r="F16" s="29" t="s">
        <v>756</v>
      </c>
      <c r="G16" s="29">
        <v>58</v>
      </c>
      <c r="H16" s="29"/>
    </row>
    <row r="17" spans="1:8" ht="14.25" customHeight="1">
      <c r="A17" s="859">
        <v>2006</v>
      </c>
      <c r="B17" s="451">
        <v>420</v>
      </c>
      <c r="C17" s="29">
        <v>280</v>
      </c>
      <c r="D17" s="29">
        <v>50</v>
      </c>
      <c r="E17" s="29">
        <v>40</v>
      </c>
      <c r="F17" s="29" t="s">
        <v>756</v>
      </c>
      <c r="G17" s="29">
        <v>50</v>
      </c>
      <c r="H17" s="29"/>
    </row>
    <row r="18" spans="1:8" ht="14.25" customHeight="1">
      <c r="A18" s="859">
        <v>2007</v>
      </c>
      <c r="B18" s="452">
        <v>455</v>
      </c>
      <c r="C18" s="30">
        <v>299</v>
      </c>
      <c r="D18" s="30">
        <v>39</v>
      </c>
      <c r="E18" s="30">
        <v>27</v>
      </c>
      <c r="F18" s="30" t="s">
        <v>756</v>
      </c>
      <c r="G18" s="30">
        <v>90</v>
      </c>
      <c r="H18" s="30"/>
    </row>
    <row r="19" spans="1:8" ht="14.25" customHeight="1">
      <c r="A19" s="859">
        <v>2008</v>
      </c>
      <c r="B19" s="452">
        <v>574</v>
      </c>
      <c r="C19" s="30">
        <v>370</v>
      </c>
      <c r="D19" s="30">
        <v>59</v>
      </c>
      <c r="E19" s="30">
        <v>34</v>
      </c>
      <c r="F19" s="30" t="s">
        <v>756</v>
      </c>
      <c r="G19" s="30">
        <v>111</v>
      </c>
      <c r="H19" s="30"/>
    </row>
    <row r="20" spans="1:8" ht="14.25" customHeight="1">
      <c r="A20" s="859">
        <v>2009</v>
      </c>
      <c r="B20" s="452">
        <v>545</v>
      </c>
      <c r="C20" s="30">
        <v>381</v>
      </c>
      <c r="D20" s="30">
        <v>60</v>
      </c>
      <c r="E20" s="30">
        <v>34</v>
      </c>
      <c r="F20" s="30" t="s">
        <v>756</v>
      </c>
      <c r="G20" s="30">
        <v>70</v>
      </c>
      <c r="H20" s="30"/>
    </row>
    <row r="21" spans="1:8" ht="14.25" customHeight="1" thickBot="1">
      <c r="A21" s="868">
        <v>2010</v>
      </c>
      <c r="B21" s="869">
        <v>485</v>
      </c>
      <c r="C21" s="870">
        <v>312</v>
      </c>
      <c r="D21" s="870">
        <v>67</v>
      </c>
      <c r="E21" s="870">
        <v>28</v>
      </c>
      <c r="F21" s="870" t="s">
        <v>756</v>
      </c>
      <c r="G21" s="870">
        <v>78</v>
      </c>
      <c r="H21" s="30"/>
    </row>
    <row r="22" spans="1:8" ht="14.25" customHeight="1">
      <c r="A22" s="31">
        <v>2011</v>
      </c>
      <c r="B22" s="866">
        <v>584</v>
      </c>
      <c r="C22" s="867">
        <v>12</v>
      </c>
      <c r="D22" s="866">
        <v>346</v>
      </c>
      <c r="E22" s="867">
        <v>36</v>
      </c>
      <c r="F22" s="867" t="s">
        <v>756</v>
      </c>
      <c r="G22" s="867">
        <v>190</v>
      </c>
      <c r="H22" s="30"/>
    </row>
    <row r="23" spans="1:8" ht="15" customHeight="1">
      <c r="A23" s="31">
        <v>2012</v>
      </c>
      <c r="B23" s="452">
        <v>581</v>
      </c>
      <c r="C23" s="30">
        <v>26</v>
      </c>
      <c r="D23" s="452">
        <v>365</v>
      </c>
      <c r="E23" s="30">
        <v>65</v>
      </c>
      <c r="F23" s="30" t="s">
        <v>756</v>
      </c>
      <c r="G23" s="30">
        <v>125</v>
      </c>
      <c r="H23" s="30"/>
    </row>
    <row r="24" spans="1:8" ht="15" customHeight="1">
      <c r="A24" s="31">
        <v>2013</v>
      </c>
      <c r="B24" s="452">
        <v>527</v>
      </c>
      <c r="C24" s="30">
        <v>22</v>
      </c>
      <c r="D24" s="452">
        <v>366</v>
      </c>
      <c r="E24" s="30">
        <v>50</v>
      </c>
      <c r="F24" s="30">
        <v>1</v>
      </c>
      <c r="G24" s="30">
        <v>88</v>
      </c>
      <c r="H24" s="30"/>
    </row>
    <row r="25" spans="1:8" ht="15" customHeight="1">
      <c r="A25" s="31">
        <v>2014</v>
      </c>
      <c r="B25" s="452">
        <v>614</v>
      </c>
      <c r="C25" s="30">
        <v>32</v>
      </c>
      <c r="D25" s="452">
        <v>471</v>
      </c>
      <c r="E25" s="30">
        <v>45</v>
      </c>
      <c r="F25" s="30" t="s">
        <v>756</v>
      </c>
      <c r="G25" s="30">
        <v>66</v>
      </c>
      <c r="H25" s="30"/>
    </row>
    <row r="26" spans="1:8" ht="15" customHeight="1">
      <c r="A26" s="31">
        <v>2015</v>
      </c>
      <c r="B26" s="452">
        <v>706</v>
      </c>
      <c r="C26" s="30">
        <v>49</v>
      </c>
      <c r="D26" s="452">
        <v>553</v>
      </c>
      <c r="E26" s="30">
        <v>54</v>
      </c>
      <c r="F26" s="30" t="s">
        <v>756</v>
      </c>
      <c r="G26" s="30">
        <v>50</v>
      </c>
      <c r="H26" s="30"/>
    </row>
    <row r="27" spans="1:8" ht="15" customHeight="1">
      <c r="A27" s="31">
        <v>2016</v>
      </c>
      <c r="B27" s="452">
        <v>868</v>
      </c>
      <c r="C27" s="30">
        <v>32</v>
      </c>
      <c r="D27" s="452">
        <v>730</v>
      </c>
      <c r="E27" s="30">
        <v>48</v>
      </c>
      <c r="F27" s="30" t="s">
        <v>756</v>
      </c>
      <c r="G27" s="30">
        <v>58</v>
      </c>
      <c r="H27" s="30"/>
    </row>
    <row r="28" spans="1:8" ht="15" customHeight="1">
      <c r="A28" s="31">
        <v>2017</v>
      </c>
      <c r="B28" s="452">
        <v>934</v>
      </c>
      <c r="C28" s="30">
        <v>34</v>
      </c>
      <c r="D28" s="452">
        <v>807</v>
      </c>
      <c r="E28" s="30">
        <v>54</v>
      </c>
      <c r="F28" s="30" t="s">
        <v>756</v>
      </c>
      <c r="G28" s="30">
        <v>39</v>
      </c>
      <c r="H28" s="30"/>
    </row>
    <row r="29" spans="1:8" ht="15" customHeight="1">
      <c r="A29" s="31">
        <v>2018</v>
      </c>
      <c r="B29" s="452">
        <v>1187</v>
      </c>
      <c r="C29" s="30">
        <v>45</v>
      </c>
      <c r="D29" s="452">
        <v>1017</v>
      </c>
      <c r="E29" s="30">
        <v>59</v>
      </c>
      <c r="F29" s="30" t="s">
        <v>756</v>
      </c>
      <c r="G29" s="30">
        <v>66</v>
      </c>
      <c r="H29" s="30"/>
    </row>
    <row r="30" spans="1:8" ht="15" customHeight="1">
      <c r="A30" s="31">
        <v>2019</v>
      </c>
      <c r="B30" s="452">
        <v>1280</v>
      </c>
      <c r="C30" s="30">
        <v>47</v>
      </c>
      <c r="D30" s="452">
        <v>1134</v>
      </c>
      <c r="E30" s="30">
        <v>43</v>
      </c>
      <c r="F30" s="30" t="s">
        <v>756</v>
      </c>
      <c r="G30" s="30">
        <v>56</v>
      </c>
      <c r="H30" s="30"/>
    </row>
    <row r="31" spans="1:8" ht="15" customHeight="1">
      <c r="A31" s="31">
        <v>2020</v>
      </c>
      <c r="B31" s="452">
        <v>1339</v>
      </c>
      <c r="C31" s="30">
        <v>14</v>
      </c>
      <c r="D31" s="452">
        <v>1242</v>
      </c>
      <c r="E31" s="30">
        <v>57</v>
      </c>
      <c r="F31" s="30">
        <v>1</v>
      </c>
      <c r="G31" s="30">
        <v>25</v>
      </c>
      <c r="H31" s="30"/>
    </row>
    <row r="32" spans="1:8" ht="15" customHeight="1">
      <c r="A32" s="31">
        <v>2021</v>
      </c>
      <c r="B32" s="452">
        <v>1330</v>
      </c>
      <c r="C32" s="30">
        <v>41</v>
      </c>
      <c r="D32" s="452">
        <v>1208</v>
      </c>
      <c r="E32" s="30">
        <v>68</v>
      </c>
      <c r="F32" s="30" t="s">
        <v>756</v>
      </c>
      <c r="G32" s="30">
        <v>13</v>
      </c>
      <c r="H32" s="30"/>
    </row>
    <row r="33" spans="1:8" ht="21.6" customHeight="1">
      <c r="C33" s="1036"/>
      <c r="D33" s="1036"/>
      <c r="E33" s="1036"/>
      <c r="F33" s="1036"/>
      <c r="G33" s="1036"/>
    </row>
    <row r="34" spans="1:8" ht="11.25" customHeight="1">
      <c r="A34" s="509" t="s">
        <v>122</v>
      </c>
      <c r="B34" s="510"/>
      <c r="C34" s="510"/>
      <c r="D34" s="510"/>
      <c r="E34" s="510"/>
      <c r="F34" s="510"/>
      <c r="G34" s="511"/>
    </row>
    <row r="35" spans="1:8" ht="11.25" customHeight="1">
      <c r="A35" s="1297" t="s">
        <v>724</v>
      </c>
      <c r="B35" s="1297"/>
      <c r="C35" s="1297"/>
      <c r="D35" s="1297"/>
      <c r="E35" s="1297"/>
      <c r="F35" s="1297"/>
      <c r="G35" s="1297"/>
    </row>
    <row r="36" spans="1:8" ht="11.25" customHeight="1">
      <c r="A36" s="1297"/>
      <c r="B36" s="1297"/>
      <c r="C36" s="1297"/>
      <c r="D36" s="1297"/>
      <c r="E36" s="1297"/>
      <c r="F36" s="1297"/>
      <c r="G36" s="1297"/>
    </row>
    <row r="37" spans="1:8" s="24" customFormat="1" ht="10.199999999999999">
      <c r="A37" s="1297"/>
      <c r="B37" s="1297"/>
      <c r="C37" s="1297"/>
      <c r="D37" s="1297"/>
      <c r="E37" s="1297"/>
      <c r="F37" s="1297"/>
      <c r="G37" s="1297"/>
      <c r="H37" s="198"/>
    </row>
    <row r="38" spans="1:8" s="24" customFormat="1" ht="10.5" customHeight="1">
      <c r="A38" s="33"/>
      <c r="B38" s="33"/>
      <c r="C38" s="33"/>
      <c r="D38" s="33"/>
      <c r="E38" s="33"/>
      <c r="F38" s="33"/>
      <c r="G38" s="33"/>
      <c r="H38" s="198"/>
    </row>
    <row r="39" spans="1:8" ht="15">
      <c r="A39" s="1291" t="s">
        <v>1657</v>
      </c>
      <c r="B39" s="1292"/>
      <c r="C39" s="1036"/>
      <c r="D39" s="1036"/>
      <c r="E39" s="1036"/>
      <c r="F39" s="1036"/>
      <c r="G39" s="1036"/>
      <c r="H39" s="1036"/>
    </row>
    <row r="40" spans="1:8" ht="15">
      <c r="C40" s="1036"/>
      <c r="D40" s="1036"/>
      <c r="E40" s="1036"/>
      <c r="F40" s="1036"/>
      <c r="G40" s="1036"/>
      <c r="H40" s="1036"/>
    </row>
  </sheetData>
  <mergeCells count="11">
    <mergeCell ref="B4:B6"/>
    <mergeCell ref="B3:G3"/>
    <mergeCell ref="A1:G1"/>
    <mergeCell ref="A39:B39"/>
    <mergeCell ref="C4:C5"/>
    <mergeCell ref="D4:D5"/>
    <mergeCell ref="A3:A6"/>
    <mergeCell ref="E4:E5"/>
    <mergeCell ref="F4:F5"/>
    <mergeCell ref="G4:G5"/>
    <mergeCell ref="A35:G37"/>
  </mergeCells>
  <phoneticPr fontId="25" type="noConversion"/>
  <hyperlinks>
    <hyperlink ref="I1" location="Contents!A1" display="back to contents"/>
  </hyperlinks>
  <printOptions horizontalCentered="1"/>
  <pageMargins left="0.39370078740157483" right="0.39370078740157483" top="0.78740157480314965" bottom="0.78740157480314965" header="0.38" footer="0"/>
  <pageSetup paperSize="9" scale="90" orientation="portrait" r:id="rId1"/>
  <headerFooter alignWithMargins="0"/>
  <ignoredErrors>
    <ignoredError sqref="A7"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V53"/>
  <sheetViews>
    <sheetView showGridLines="0" workbookViewId="0">
      <selection sqref="A1:H1"/>
    </sheetView>
  </sheetViews>
  <sheetFormatPr defaultColWidth="9.140625" defaultRowHeight="11.25" customHeight="1"/>
  <cols>
    <col min="1" max="1" width="20.7109375" style="828" customWidth="1"/>
    <col min="2" max="3" width="11" style="303" customWidth="1"/>
    <col min="4" max="4" width="15" style="16" customWidth="1"/>
    <col min="5" max="5" width="14.140625" style="16" customWidth="1"/>
    <col min="6" max="6" width="17.7109375" style="16" customWidth="1"/>
    <col min="7" max="8" width="14.140625" style="16" customWidth="1"/>
    <col min="9" max="9" width="19.140625" style="16" customWidth="1"/>
    <col min="10" max="10" width="18.140625" style="16" customWidth="1"/>
    <col min="11" max="11" width="14.28515625" style="16" customWidth="1"/>
    <col min="12" max="12" width="19.140625" style="16" customWidth="1"/>
    <col min="13" max="14" width="14.28515625" style="16" customWidth="1"/>
    <col min="15" max="15" width="11.42578125" style="16" customWidth="1"/>
    <col min="16" max="16" width="10" style="16" customWidth="1"/>
    <col min="17" max="17" width="17.42578125" style="822" customWidth="1"/>
    <col min="18" max="18" width="13" style="16" customWidth="1"/>
    <col min="19" max="19" width="3.7109375" style="16" customWidth="1"/>
    <col min="20" max="16384" width="9.140625" style="16"/>
  </cols>
  <sheetData>
    <row r="1" spans="1:22" ht="18" customHeight="1">
      <c r="A1" s="1316" t="s">
        <v>1768</v>
      </c>
      <c r="B1" s="1316"/>
      <c r="C1" s="1316"/>
      <c r="D1" s="1316"/>
      <c r="E1" s="1316"/>
      <c r="F1" s="1316"/>
      <c r="G1" s="1316"/>
      <c r="H1" s="1316"/>
      <c r="I1" s="1298" t="s">
        <v>425</v>
      </c>
      <c r="J1" s="1298"/>
      <c r="K1" s="482"/>
      <c r="L1" s="482"/>
      <c r="M1" s="482"/>
      <c r="N1" s="482"/>
      <c r="O1" s="482"/>
      <c r="R1" s="482"/>
      <c r="T1" s="1240"/>
      <c r="U1" s="1240"/>
      <c r="V1" s="1240"/>
    </row>
    <row r="2" spans="1:22" ht="15" customHeight="1">
      <c r="A2" s="626"/>
      <c r="B2" s="626"/>
      <c r="C2" s="626"/>
      <c r="D2" s="600"/>
      <c r="E2" s="600"/>
      <c r="F2" s="600"/>
      <c r="G2" s="600"/>
      <c r="H2" s="600"/>
      <c r="I2" s="600"/>
      <c r="J2" s="600"/>
      <c r="K2" s="600"/>
      <c r="L2" s="600"/>
      <c r="M2" s="600"/>
      <c r="N2" s="600"/>
      <c r="O2" s="600"/>
      <c r="P2" s="600"/>
      <c r="Q2" s="600"/>
      <c r="R2" s="600"/>
      <c r="S2" s="823"/>
    </row>
    <row r="3" spans="1:22" ht="13.5" customHeight="1">
      <c r="A3" s="1268" t="s">
        <v>9</v>
      </c>
      <c r="B3" s="1299" t="s">
        <v>722</v>
      </c>
      <c r="C3" s="1323" t="s">
        <v>474</v>
      </c>
      <c r="D3" s="1324"/>
      <c r="E3" s="1324"/>
      <c r="F3" s="1324"/>
      <c r="G3" s="1324"/>
      <c r="H3" s="1324"/>
      <c r="I3" s="1313" t="s">
        <v>79</v>
      </c>
      <c r="J3" s="1314"/>
      <c r="K3" s="1314"/>
      <c r="L3" s="1314"/>
      <c r="M3" s="1315"/>
      <c r="N3" s="1317" t="s">
        <v>384</v>
      </c>
      <c r="O3" s="1307" t="s">
        <v>27</v>
      </c>
      <c r="P3" s="1301" t="s">
        <v>684</v>
      </c>
      <c r="Q3" s="1301" t="s">
        <v>81</v>
      </c>
      <c r="R3" s="1304" t="s">
        <v>38</v>
      </c>
    </row>
    <row r="4" spans="1:22" ht="15" customHeight="1">
      <c r="A4" s="1268"/>
      <c r="B4" s="1299"/>
      <c r="C4" s="946"/>
      <c r="D4" s="947"/>
      <c r="E4" s="793"/>
      <c r="F4" s="791"/>
      <c r="G4" s="791"/>
      <c r="H4" s="791"/>
      <c r="I4" s="1310" t="s">
        <v>683</v>
      </c>
      <c r="J4" s="1334" t="s">
        <v>698</v>
      </c>
      <c r="K4" s="1307" t="s">
        <v>691</v>
      </c>
      <c r="L4" s="1334" t="s">
        <v>699</v>
      </c>
      <c r="M4" s="1320" t="s">
        <v>692</v>
      </c>
      <c r="N4" s="1318"/>
      <c r="O4" s="1308"/>
      <c r="P4" s="1302"/>
      <c r="Q4" s="1302"/>
      <c r="R4" s="1305"/>
    </row>
    <row r="5" spans="1:22" ht="15" customHeight="1">
      <c r="A5" s="1268"/>
      <c r="B5" s="1299"/>
      <c r="C5" s="1325" t="s">
        <v>221</v>
      </c>
      <c r="D5" s="1328" t="s">
        <v>128</v>
      </c>
      <c r="E5" s="1329" t="s">
        <v>26</v>
      </c>
      <c r="F5" s="1287" t="s">
        <v>239</v>
      </c>
      <c r="G5" s="1287" t="s">
        <v>219</v>
      </c>
      <c r="H5" s="1287" t="s">
        <v>220</v>
      </c>
      <c r="I5" s="1311"/>
      <c r="J5" s="1287"/>
      <c r="K5" s="1308"/>
      <c r="L5" s="1287"/>
      <c r="M5" s="1321"/>
      <c r="N5" s="1318"/>
      <c r="O5" s="1308"/>
      <c r="P5" s="1302"/>
      <c r="Q5" s="1302"/>
      <c r="R5" s="1305"/>
    </row>
    <row r="6" spans="1:22" ht="15" customHeight="1">
      <c r="A6" s="1268"/>
      <c r="B6" s="1299"/>
      <c r="C6" s="1325"/>
      <c r="D6" s="1328"/>
      <c r="E6" s="1329"/>
      <c r="F6" s="1287"/>
      <c r="G6" s="1287"/>
      <c r="H6" s="1287"/>
      <c r="I6" s="1311"/>
      <c r="J6" s="1287"/>
      <c r="K6" s="1308"/>
      <c r="L6" s="1287"/>
      <c r="M6" s="1321"/>
      <c r="N6" s="1318"/>
      <c r="O6" s="1308"/>
      <c r="P6" s="1302"/>
      <c r="Q6" s="1302"/>
      <c r="R6" s="1305"/>
    </row>
    <row r="7" spans="1:22" ht="15" customHeight="1">
      <c r="A7" s="1268"/>
      <c r="B7" s="1299"/>
      <c r="C7" s="1325"/>
      <c r="D7" s="1328"/>
      <c r="E7" s="1329"/>
      <c r="F7" s="1287"/>
      <c r="G7" s="1287"/>
      <c r="H7" s="1287"/>
      <c r="I7" s="1311"/>
      <c r="J7" s="1287"/>
      <c r="K7" s="1308"/>
      <c r="L7" s="1287"/>
      <c r="M7" s="1321"/>
      <c r="N7" s="1318"/>
      <c r="O7" s="1308"/>
      <c r="P7" s="1302"/>
      <c r="Q7" s="1302"/>
      <c r="R7" s="1305"/>
    </row>
    <row r="8" spans="1:22" ht="15" customHeight="1">
      <c r="A8" s="1268"/>
      <c r="B8" s="1299"/>
      <c r="C8" s="1325"/>
      <c r="D8" s="1328"/>
      <c r="E8" s="1329"/>
      <c r="F8" s="1287"/>
      <c r="G8" s="1287"/>
      <c r="H8" s="1287"/>
      <c r="I8" s="1311"/>
      <c r="J8" s="1287"/>
      <c r="K8" s="1308"/>
      <c r="L8" s="1287"/>
      <c r="M8" s="1321"/>
      <c r="N8" s="1318"/>
      <c r="O8" s="1308"/>
      <c r="P8" s="1302"/>
      <c r="Q8" s="1302"/>
      <c r="R8" s="1305"/>
    </row>
    <row r="9" spans="1:22" ht="15">
      <c r="A9" s="1327"/>
      <c r="B9" s="1300"/>
      <c r="C9" s="945"/>
      <c r="D9" s="575"/>
      <c r="E9" s="576"/>
      <c r="F9" s="792"/>
      <c r="G9" s="792"/>
      <c r="H9" s="792"/>
      <c r="I9" s="1312"/>
      <c r="J9" s="1335"/>
      <c r="K9" s="1309"/>
      <c r="L9" s="1335"/>
      <c r="M9" s="1322"/>
      <c r="N9" s="1319"/>
      <c r="O9" s="1309"/>
      <c r="P9" s="1303"/>
      <c r="Q9" s="1303"/>
      <c r="R9" s="1306"/>
    </row>
    <row r="10" spans="1:22" ht="18.75" customHeight="1">
      <c r="A10" s="142">
        <v>1996</v>
      </c>
      <c r="B10" s="454">
        <v>244</v>
      </c>
      <c r="C10" s="824" t="s">
        <v>71</v>
      </c>
      <c r="D10" s="39">
        <v>84</v>
      </c>
      <c r="E10" s="39">
        <v>100</v>
      </c>
      <c r="F10" s="39" t="s">
        <v>71</v>
      </c>
      <c r="G10" s="39" t="s">
        <v>71</v>
      </c>
      <c r="H10" s="39" t="s">
        <v>71</v>
      </c>
      <c r="I10" s="39" t="s">
        <v>71</v>
      </c>
      <c r="J10" s="39" t="s">
        <v>71</v>
      </c>
      <c r="K10" s="39">
        <v>84</v>
      </c>
      <c r="L10" s="39" t="s">
        <v>71</v>
      </c>
      <c r="M10" s="39" t="s">
        <v>71</v>
      </c>
      <c r="N10" s="39" t="s">
        <v>71</v>
      </c>
      <c r="O10" s="39">
        <v>3</v>
      </c>
      <c r="P10" s="39">
        <v>9</v>
      </c>
      <c r="Q10" s="39" t="s">
        <v>71</v>
      </c>
      <c r="R10" s="39">
        <v>87</v>
      </c>
    </row>
    <row r="11" spans="1:22" ht="15">
      <c r="A11" s="142">
        <v>1997</v>
      </c>
      <c r="B11" s="454">
        <v>224</v>
      </c>
      <c r="C11" s="824" t="s">
        <v>71</v>
      </c>
      <c r="D11" s="39">
        <v>74</v>
      </c>
      <c r="E11" s="39">
        <v>86</v>
      </c>
      <c r="F11" s="39" t="s">
        <v>71</v>
      </c>
      <c r="G11" s="39" t="s">
        <v>71</v>
      </c>
      <c r="H11" s="39" t="s">
        <v>71</v>
      </c>
      <c r="I11" s="39" t="s">
        <v>71</v>
      </c>
      <c r="J11" s="39" t="s">
        <v>71</v>
      </c>
      <c r="K11" s="39">
        <v>93</v>
      </c>
      <c r="L11" s="39" t="s">
        <v>71</v>
      </c>
      <c r="M11" s="39" t="s">
        <v>71</v>
      </c>
      <c r="N11" s="39" t="s">
        <v>71</v>
      </c>
      <c r="O11" s="39">
        <v>5</v>
      </c>
      <c r="P11" s="39">
        <v>2</v>
      </c>
      <c r="Q11" s="39" t="s">
        <v>71</v>
      </c>
      <c r="R11" s="39">
        <v>70</v>
      </c>
    </row>
    <row r="12" spans="1:22" ht="15">
      <c r="A12" s="142">
        <v>1998</v>
      </c>
      <c r="B12" s="454">
        <v>249</v>
      </c>
      <c r="C12" s="824" t="s">
        <v>71</v>
      </c>
      <c r="D12" s="39">
        <v>121</v>
      </c>
      <c r="E12" s="39">
        <v>64</v>
      </c>
      <c r="F12" s="39" t="s">
        <v>71</v>
      </c>
      <c r="G12" s="39" t="s">
        <v>71</v>
      </c>
      <c r="H12" s="39" t="s">
        <v>71</v>
      </c>
      <c r="I12" s="39" t="s">
        <v>71</v>
      </c>
      <c r="J12" s="39" t="s">
        <v>71</v>
      </c>
      <c r="K12" s="39">
        <v>113</v>
      </c>
      <c r="L12" s="39" t="s">
        <v>71</v>
      </c>
      <c r="M12" s="39" t="s">
        <v>71</v>
      </c>
      <c r="N12" s="39" t="s">
        <v>71</v>
      </c>
      <c r="O12" s="39">
        <v>4</v>
      </c>
      <c r="P12" s="39">
        <v>3</v>
      </c>
      <c r="Q12" s="39" t="s">
        <v>71</v>
      </c>
      <c r="R12" s="39">
        <v>86</v>
      </c>
    </row>
    <row r="13" spans="1:22" ht="15">
      <c r="A13" s="142">
        <v>1999</v>
      </c>
      <c r="B13" s="454">
        <v>291</v>
      </c>
      <c r="C13" s="824" t="s">
        <v>71</v>
      </c>
      <c r="D13" s="39">
        <v>167</v>
      </c>
      <c r="E13" s="39">
        <v>63</v>
      </c>
      <c r="F13" s="39" t="s">
        <v>71</v>
      </c>
      <c r="G13" s="39" t="s">
        <v>71</v>
      </c>
      <c r="H13" s="39" t="s">
        <v>71</v>
      </c>
      <c r="I13" s="39" t="s">
        <v>71</v>
      </c>
      <c r="J13" s="39" t="s">
        <v>71</v>
      </c>
      <c r="K13" s="39">
        <v>142</v>
      </c>
      <c r="L13" s="39" t="s">
        <v>71</v>
      </c>
      <c r="M13" s="39" t="s">
        <v>71</v>
      </c>
      <c r="N13" s="39" t="s">
        <v>71</v>
      </c>
      <c r="O13" s="39">
        <v>12</v>
      </c>
      <c r="P13" s="39">
        <v>8</v>
      </c>
      <c r="Q13" s="39" t="s">
        <v>71</v>
      </c>
      <c r="R13" s="39">
        <v>89</v>
      </c>
    </row>
    <row r="14" spans="1:22" ht="15">
      <c r="A14" s="142">
        <v>2000</v>
      </c>
      <c r="B14" s="454">
        <v>292</v>
      </c>
      <c r="C14" s="824">
        <v>263</v>
      </c>
      <c r="D14" s="39">
        <v>196</v>
      </c>
      <c r="E14" s="39">
        <v>55</v>
      </c>
      <c r="F14" s="39">
        <v>0</v>
      </c>
      <c r="G14" s="39">
        <v>17</v>
      </c>
      <c r="H14" s="39">
        <v>32</v>
      </c>
      <c r="I14" s="39">
        <v>164</v>
      </c>
      <c r="J14" s="39">
        <v>164</v>
      </c>
      <c r="K14" s="39">
        <v>146</v>
      </c>
      <c r="L14" s="39">
        <v>0</v>
      </c>
      <c r="M14" s="39">
        <v>0</v>
      </c>
      <c r="N14" s="39">
        <v>0</v>
      </c>
      <c r="O14" s="39">
        <v>4</v>
      </c>
      <c r="P14" s="39">
        <v>12</v>
      </c>
      <c r="Q14" s="39">
        <v>3</v>
      </c>
      <c r="R14" s="39">
        <v>123</v>
      </c>
    </row>
    <row r="15" spans="1:22" ht="15">
      <c r="A15" s="142">
        <v>2001</v>
      </c>
      <c r="B15" s="454">
        <v>332</v>
      </c>
      <c r="C15" s="824">
        <v>301</v>
      </c>
      <c r="D15" s="39">
        <v>216</v>
      </c>
      <c r="E15" s="39">
        <v>69</v>
      </c>
      <c r="F15" s="39">
        <v>0</v>
      </c>
      <c r="G15" s="39">
        <v>9</v>
      </c>
      <c r="H15" s="39">
        <v>51</v>
      </c>
      <c r="I15" s="39">
        <v>182</v>
      </c>
      <c r="J15" s="39">
        <v>182</v>
      </c>
      <c r="K15" s="39">
        <v>156</v>
      </c>
      <c r="L15" s="39">
        <v>0</v>
      </c>
      <c r="M15" s="39">
        <v>0</v>
      </c>
      <c r="N15" s="39">
        <v>0</v>
      </c>
      <c r="O15" s="39">
        <v>19</v>
      </c>
      <c r="P15" s="39">
        <v>21</v>
      </c>
      <c r="Q15" s="39">
        <v>5</v>
      </c>
      <c r="R15" s="39">
        <v>140</v>
      </c>
    </row>
    <row r="16" spans="1:22" ht="15">
      <c r="A16" s="142">
        <v>2002</v>
      </c>
      <c r="B16" s="454">
        <v>382</v>
      </c>
      <c r="C16" s="824">
        <v>339</v>
      </c>
      <c r="D16" s="39">
        <v>248</v>
      </c>
      <c r="E16" s="39">
        <v>98</v>
      </c>
      <c r="F16" s="39">
        <v>0</v>
      </c>
      <c r="G16" s="39">
        <v>11</v>
      </c>
      <c r="H16" s="39">
        <v>55</v>
      </c>
      <c r="I16" s="39">
        <v>245</v>
      </c>
      <c r="J16" s="39">
        <v>245</v>
      </c>
      <c r="K16" s="39">
        <v>214</v>
      </c>
      <c r="L16" s="39">
        <v>0</v>
      </c>
      <c r="M16" s="39">
        <v>0</v>
      </c>
      <c r="N16" s="39">
        <v>0</v>
      </c>
      <c r="O16" s="39">
        <v>31</v>
      </c>
      <c r="P16" s="39">
        <v>20</v>
      </c>
      <c r="Q16" s="39">
        <v>13</v>
      </c>
      <c r="R16" s="39">
        <v>156</v>
      </c>
    </row>
    <row r="17" spans="1:22" ht="15">
      <c r="A17" s="142">
        <v>2003</v>
      </c>
      <c r="B17" s="454">
        <v>317</v>
      </c>
      <c r="C17" s="824">
        <v>285</v>
      </c>
      <c r="D17" s="39">
        <v>175</v>
      </c>
      <c r="E17" s="39">
        <v>87</v>
      </c>
      <c r="F17" s="39">
        <v>0</v>
      </c>
      <c r="G17" s="39">
        <v>18</v>
      </c>
      <c r="H17" s="39">
        <v>51</v>
      </c>
      <c r="I17" s="39">
        <v>186</v>
      </c>
      <c r="J17" s="39">
        <v>186</v>
      </c>
      <c r="K17" s="39">
        <v>153</v>
      </c>
      <c r="L17" s="39">
        <v>0</v>
      </c>
      <c r="M17" s="39">
        <v>0</v>
      </c>
      <c r="N17" s="39">
        <v>0</v>
      </c>
      <c r="O17" s="39">
        <v>29</v>
      </c>
      <c r="P17" s="39">
        <v>15</v>
      </c>
      <c r="Q17" s="39">
        <v>10</v>
      </c>
      <c r="R17" s="39">
        <v>129</v>
      </c>
    </row>
    <row r="18" spans="1:22" ht="15">
      <c r="A18" s="142">
        <v>2004</v>
      </c>
      <c r="B18" s="454">
        <v>356</v>
      </c>
      <c r="C18" s="824">
        <v>324</v>
      </c>
      <c r="D18" s="39">
        <v>225</v>
      </c>
      <c r="E18" s="39">
        <v>80</v>
      </c>
      <c r="F18" s="39">
        <v>0</v>
      </c>
      <c r="G18" s="39">
        <v>25</v>
      </c>
      <c r="H18" s="39">
        <v>41</v>
      </c>
      <c r="I18" s="39">
        <v>140</v>
      </c>
      <c r="J18" s="39">
        <v>140</v>
      </c>
      <c r="K18" s="39">
        <v>113</v>
      </c>
      <c r="L18" s="39">
        <v>0</v>
      </c>
      <c r="M18" s="39">
        <v>0</v>
      </c>
      <c r="N18" s="39">
        <v>0</v>
      </c>
      <c r="O18" s="39">
        <v>38</v>
      </c>
      <c r="P18" s="39">
        <v>17</v>
      </c>
      <c r="Q18" s="39">
        <v>10</v>
      </c>
      <c r="R18" s="39">
        <v>116</v>
      </c>
    </row>
    <row r="19" spans="1:22" ht="15">
      <c r="A19" s="142">
        <v>2005</v>
      </c>
      <c r="B19" s="454">
        <v>336</v>
      </c>
      <c r="C19" s="824">
        <v>288</v>
      </c>
      <c r="D19" s="39">
        <v>194</v>
      </c>
      <c r="E19" s="39">
        <v>71</v>
      </c>
      <c r="F19" s="39">
        <v>0</v>
      </c>
      <c r="G19" s="39">
        <v>12</v>
      </c>
      <c r="H19" s="39">
        <v>49</v>
      </c>
      <c r="I19" s="39">
        <v>110</v>
      </c>
      <c r="J19" s="39">
        <v>110</v>
      </c>
      <c r="K19" s="39">
        <v>90</v>
      </c>
      <c r="L19" s="39">
        <v>0</v>
      </c>
      <c r="M19" s="39">
        <v>0</v>
      </c>
      <c r="N19" s="39">
        <v>0</v>
      </c>
      <c r="O19" s="39">
        <v>44</v>
      </c>
      <c r="P19" s="39">
        <v>10</v>
      </c>
      <c r="Q19" s="39">
        <v>11</v>
      </c>
      <c r="R19" s="39">
        <v>114</v>
      </c>
    </row>
    <row r="20" spans="1:22" ht="15">
      <c r="A20" s="142">
        <v>2006</v>
      </c>
      <c r="B20" s="454">
        <v>421</v>
      </c>
      <c r="C20" s="824">
        <v>366</v>
      </c>
      <c r="D20" s="39">
        <v>260</v>
      </c>
      <c r="E20" s="39">
        <v>96</v>
      </c>
      <c r="F20" s="39">
        <v>0</v>
      </c>
      <c r="G20" s="39">
        <v>25</v>
      </c>
      <c r="H20" s="39">
        <v>42</v>
      </c>
      <c r="I20" s="39">
        <v>94</v>
      </c>
      <c r="J20" s="39">
        <v>94</v>
      </c>
      <c r="K20" s="39">
        <v>78</v>
      </c>
      <c r="L20" s="39">
        <v>0</v>
      </c>
      <c r="M20" s="39">
        <v>0</v>
      </c>
      <c r="N20" s="39">
        <v>0</v>
      </c>
      <c r="O20" s="39">
        <v>33</v>
      </c>
      <c r="P20" s="39">
        <v>12</v>
      </c>
      <c r="Q20" s="39">
        <v>11</v>
      </c>
      <c r="R20" s="39">
        <v>131</v>
      </c>
    </row>
    <row r="21" spans="1:22" ht="15.6" thickBot="1">
      <c r="A21" s="142">
        <v>2007</v>
      </c>
      <c r="B21" s="454">
        <v>455</v>
      </c>
      <c r="C21" s="826">
        <v>409</v>
      </c>
      <c r="D21" s="825">
        <v>289</v>
      </c>
      <c r="E21" s="825">
        <v>114</v>
      </c>
      <c r="F21" s="825">
        <v>2</v>
      </c>
      <c r="G21" s="825">
        <v>15</v>
      </c>
      <c r="H21" s="825">
        <v>50</v>
      </c>
      <c r="I21" s="825">
        <v>109</v>
      </c>
      <c r="J21" s="825">
        <v>109</v>
      </c>
      <c r="K21" s="825">
        <v>79</v>
      </c>
      <c r="L21" s="825">
        <v>0</v>
      </c>
      <c r="M21" s="825">
        <v>0</v>
      </c>
      <c r="N21" s="825">
        <v>0</v>
      </c>
      <c r="O21" s="825">
        <v>47</v>
      </c>
      <c r="P21" s="825">
        <v>11</v>
      </c>
      <c r="Q21" s="825">
        <v>11</v>
      </c>
      <c r="R21" s="825">
        <v>157</v>
      </c>
    </row>
    <row r="22" spans="1:22" ht="15">
      <c r="A22" s="142">
        <v>2008</v>
      </c>
      <c r="B22" s="454">
        <v>574</v>
      </c>
      <c r="C22" s="824">
        <v>507</v>
      </c>
      <c r="D22" s="39">
        <v>324</v>
      </c>
      <c r="E22" s="39">
        <v>169</v>
      </c>
      <c r="F22" s="39">
        <v>0</v>
      </c>
      <c r="G22" s="39">
        <v>24</v>
      </c>
      <c r="H22" s="39">
        <v>67</v>
      </c>
      <c r="I22" s="39">
        <v>149</v>
      </c>
      <c r="J22" s="39">
        <v>148</v>
      </c>
      <c r="K22" s="39">
        <v>115</v>
      </c>
      <c r="L22" s="39">
        <v>1</v>
      </c>
      <c r="M22" s="39">
        <v>0</v>
      </c>
      <c r="N22" s="39">
        <v>2</v>
      </c>
      <c r="O22" s="39">
        <v>36</v>
      </c>
      <c r="P22" s="39">
        <v>5</v>
      </c>
      <c r="Q22" s="39">
        <v>11</v>
      </c>
      <c r="R22" s="39">
        <v>167</v>
      </c>
    </row>
    <row r="23" spans="1:22" ht="15">
      <c r="A23" s="142">
        <v>2009</v>
      </c>
      <c r="B23" s="454">
        <v>545</v>
      </c>
      <c r="C23" s="824">
        <v>498</v>
      </c>
      <c r="D23" s="39">
        <v>322</v>
      </c>
      <c r="E23" s="39">
        <v>173</v>
      </c>
      <c r="F23" s="39">
        <v>2</v>
      </c>
      <c r="G23" s="39">
        <v>33</v>
      </c>
      <c r="H23" s="39">
        <v>64</v>
      </c>
      <c r="I23" s="39">
        <v>154</v>
      </c>
      <c r="J23" s="39">
        <v>154</v>
      </c>
      <c r="K23" s="39">
        <v>116</v>
      </c>
      <c r="L23" s="39">
        <v>1</v>
      </c>
      <c r="M23" s="39">
        <v>0</v>
      </c>
      <c r="N23" s="39">
        <v>2</v>
      </c>
      <c r="O23" s="39">
        <v>32</v>
      </c>
      <c r="P23" s="39">
        <v>2</v>
      </c>
      <c r="Q23" s="39">
        <v>6</v>
      </c>
      <c r="R23" s="39">
        <v>165</v>
      </c>
    </row>
    <row r="24" spans="1:22" ht="15">
      <c r="A24" s="142">
        <v>2010</v>
      </c>
      <c r="B24" s="454">
        <v>485</v>
      </c>
      <c r="C24" s="824">
        <v>442</v>
      </c>
      <c r="D24" s="39">
        <v>254</v>
      </c>
      <c r="E24" s="39">
        <v>174</v>
      </c>
      <c r="F24" s="39">
        <v>4</v>
      </c>
      <c r="G24" s="39">
        <v>11</v>
      </c>
      <c r="H24" s="39">
        <v>58</v>
      </c>
      <c r="I24" s="39">
        <v>122</v>
      </c>
      <c r="J24" s="39">
        <v>122</v>
      </c>
      <c r="K24" s="39">
        <v>93</v>
      </c>
      <c r="L24" s="39">
        <v>0</v>
      </c>
      <c r="M24" s="39">
        <v>0</v>
      </c>
      <c r="N24" s="39">
        <v>3</v>
      </c>
      <c r="O24" s="39">
        <v>33</v>
      </c>
      <c r="P24" s="39">
        <v>0</v>
      </c>
      <c r="Q24" s="39">
        <v>3</v>
      </c>
      <c r="R24" s="39">
        <v>127</v>
      </c>
    </row>
    <row r="25" spans="1:22" ht="15">
      <c r="A25" s="142">
        <v>2011</v>
      </c>
      <c r="B25" s="454">
        <v>584</v>
      </c>
      <c r="C25" s="824">
        <v>524</v>
      </c>
      <c r="D25" s="39">
        <v>206</v>
      </c>
      <c r="E25" s="39">
        <v>275</v>
      </c>
      <c r="F25" s="39">
        <v>10</v>
      </c>
      <c r="G25" s="39">
        <v>32</v>
      </c>
      <c r="H25" s="39">
        <v>85</v>
      </c>
      <c r="I25" s="39">
        <v>185</v>
      </c>
      <c r="J25" s="39">
        <v>172</v>
      </c>
      <c r="K25" s="39">
        <v>123</v>
      </c>
      <c r="L25" s="39">
        <v>14</v>
      </c>
      <c r="M25" s="39">
        <v>0</v>
      </c>
      <c r="N25" s="39">
        <v>8</v>
      </c>
      <c r="O25" s="39">
        <v>36</v>
      </c>
      <c r="P25" s="39">
        <v>8</v>
      </c>
      <c r="Q25" s="39">
        <v>24</v>
      </c>
      <c r="R25" s="39">
        <v>129</v>
      </c>
    </row>
    <row r="26" spans="1:22" ht="15">
      <c r="A26" s="142">
        <v>2012</v>
      </c>
      <c r="B26" s="454">
        <v>581</v>
      </c>
      <c r="C26" s="824">
        <v>499</v>
      </c>
      <c r="D26" s="39">
        <v>221</v>
      </c>
      <c r="E26" s="39">
        <v>237</v>
      </c>
      <c r="F26" s="39">
        <v>8</v>
      </c>
      <c r="G26" s="39">
        <v>33</v>
      </c>
      <c r="H26" s="39">
        <v>84</v>
      </c>
      <c r="I26" s="39">
        <v>196</v>
      </c>
      <c r="J26" s="39">
        <v>179</v>
      </c>
      <c r="K26" s="39">
        <v>160</v>
      </c>
      <c r="L26" s="39">
        <v>20</v>
      </c>
      <c r="M26" s="39">
        <v>1</v>
      </c>
      <c r="N26" s="39">
        <v>25</v>
      </c>
      <c r="O26" s="39">
        <v>31</v>
      </c>
      <c r="P26" s="39">
        <v>9</v>
      </c>
      <c r="Q26" s="39">
        <v>18</v>
      </c>
      <c r="R26" s="39">
        <v>111</v>
      </c>
      <c r="S26" s="122"/>
      <c r="T26" s="122"/>
      <c r="U26" s="122"/>
      <c r="V26" s="122"/>
    </row>
    <row r="27" spans="1:22" ht="15">
      <c r="A27" s="142">
        <v>2013</v>
      </c>
      <c r="B27" s="454">
        <v>527</v>
      </c>
      <c r="C27" s="824">
        <v>461</v>
      </c>
      <c r="D27" s="39">
        <v>221</v>
      </c>
      <c r="E27" s="39">
        <v>216</v>
      </c>
      <c r="F27" s="39">
        <v>11</v>
      </c>
      <c r="G27" s="39">
        <v>33</v>
      </c>
      <c r="H27" s="39">
        <v>81</v>
      </c>
      <c r="I27" s="39">
        <v>149</v>
      </c>
      <c r="J27" s="39">
        <v>126</v>
      </c>
      <c r="K27" s="39">
        <v>106</v>
      </c>
      <c r="L27" s="39">
        <v>40</v>
      </c>
      <c r="M27" s="39">
        <v>8</v>
      </c>
      <c r="N27" s="39">
        <v>56</v>
      </c>
      <c r="O27" s="39">
        <v>45</v>
      </c>
      <c r="P27" s="39">
        <v>17</v>
      </c>
      <c r="Q27" s="39">
        <v>27</v>
      </c>
      <c r="R27" s="39">
        <v>103</v>
      </c>
    </row>
    <row r="28" spans="1:22" ht="15">
      <c r="A28" s="142">
        <v>2014</v>
      </c>
      <c r="B28" s="454">
        <v>614</v>
      </c>
      <c r="C28" s="824">
        <v>536</v>
      </c>
      <c r="D28" s="39">
        <v>309</v>
      </c>
      <c r="E28" s="39">
        <v>214</v>
      </c>
      <c r="F28" s="39">
        <v>29</v>
      </c>
      <c r="G28" s="39">
        <v>38</v>
      </c>
      <c r="H28" s="39">
        <v>69</v>
      </c>
      <c r="I28" s="39">
        <v>121</v>
      </c>
      <c r="J28" s="39">
        <v>92</v>
      </c>
      <c r="K28" s="39">
        <v>84</v>
      </c>
      <c r="L28" s="39">
        <v>41</v>
      </c>
      <c r="M28" s="39">
        <v>34</v>
      </c>
      <c r="N28" s="39">
        <v>86</v>
      </c>
      <c r="O28" s="39">
        <v>45</v>
      </c>
      <c r="P28" s="39">
        <v>14</v>
      </c>
      <c r="Q28" s="39">
        <v>22</v>
      </c>
      <c r="R28" s="39">
        <v>106</v>
      </c>
    </row>
    <row r="29" spans="1:22" ht="15">
      <c r="A29" s="142">
        <v>2015</v>
      </c>
      <c r="B29" s="454">
        <v>706</v>
      </c>
      <c r="C29" s="824">
        <v>606</v>
      </c>
      <c r="D29" s="39">
        <v>345</v>
      </c>
      <c r="E29" s="39">
        <v>251</v>
      </c>
      <c r="F29" s="39">
        <v>25</v>
      </c>
      <c r="G29" s="39">
        <v>31</v>
      </c>
      <c r="H29" s="39">
        <v>94</v>
      </c>
      <c r="I29" s="39">
        <v>191</v>
      </c>
      <c r="J29" s="39">
        <v>143</v>
      </c>
      <c r="K29" s="39">
        <v>121</v>
      </c>
      <c r="L29" s="39">
        <v>58</v>
      </c>
      <c r="M29" s="39">
        <v>43</v>
      </c>
      <c r="N29" s="39">
        <v>131</v>
      </c>
      <c r="O29" s="39">
        <v>93</v>
      </c>
      <c r="P29" s="39">
        <v>15</v>
      </c>
      <c r="Q29" s="39">
        <v>17</v>
      </c>
      <c r="R29" s="39">
        <v>107</v>
      </c>
    </row>
    <row r="30" spans="1:22" ht="15">
      <c r="A30" s="142">
        <v>2016</v>
      </c>
      <c r="B30" s="454">
        <v>868</v>
      </c>
      <c r="C30" s="824">
        <v>766</v>
      </c>
      <c r="D30" s="39">
        <v>473</v>
      </c>
      <c r="E30" s="39">
        <v>362</v>
      </c>
      <c r="F30" s="39">
        <v>39</v>
      </c>
      <c r="G30" s="39">
        <v>43</v>
      </c>
      <c r="H30" s="39">
        <v>114</v>
      </c>
      <c r="I30" s="39">
        <v>426</v>
      </c>
      <c r="J30" s="39">
        <v>173</v>
      </c>
      <c r="K30" s="39">
        <v>154</v>
      </c>
      <c r="L30" s="39">
        <v>303</v>
      </c>
      <c r="M30" s="39">
        <v>223</v>
      </c>
      <c r="N30" s="39">
        <v>208</v>
      </c>
      <c r="O30" s="39">
        <v>123</v>
      </c>
      <c r="P30" s="39">
        <v>28</v>
      </c>
      <c r="Q30" s="39">
        <v>25</v>
      </c>
      <c r="R30" s="39">
        <v>112</v>
      </c>
    </row>
    <row r="31" spans="1:22" ht="15">
      <c r="A31" s="142">
        <v>2017</v>
      </c>
      <c r="B31" s="454">
        <v>934</v>
      </c>
      <c r="C31" s="824">
        <v>815</v>
      </c>
      <c r="D31" s="39">
        <v>470</v>
      </c>
      <c r="E31" s="39">
        <v>439</v>
      </c>
      <c r="F31" s="39">
        <v>36</v>
      </c>
      <c r="G31" s="39">
        <v>27</v>
      </c>
      <c r="H31" s="39">
        <v>97</v>
      </c>
      <c r="I31" s="39">
        <v>552</v>
      </c>
      <c r="J31" s="39">
        <v>234</v>
      </c>
      <c r="K31" s="39">
        <v>205</v>
      </c>
      <c r="L31" s="39">
        <v>423</v>
      </c>
      <c r="M31" s="39">
        <v>299</v>
      </c>
      <c r="N31" s="39">
        <v>242</v>
      </c>
      <c r="O31" s="39">
        <v>176</v>
      </c>
      <c r="P31" s="39">
        <v>27</v>
      </c>
      <c r="Q31" s="39">
        <v>32</v>
      </c>
      <c r="R31" s="39">
        <v>90</v>
      </c>
    </row>
    <row r="32" spans="1:22" ht="15">
      <c r="A32" s="142">
        <v>2018</v>
      </c>
      <c r="B32" s="454">
        <v>1187</v>
      </c>
      <c r="C32" s="827">
        <v>1021</v>
      </c>
      <c r="D32" s="333">
        <v>537</v>
      </c>
      <c r="E32" s="333">
        <v>560</v>
      </c>
      <c r="F32" s="333">
        <v>89</v>
      </c>
      <c r="G32" s="333">
        <v>57</v>
      </c>
      <c r="H32" s="333">
        <v>133</v>
      </c>
      <c r="I32" s="333">
        <v>792</v>
      </c>
      <c r="J32" s="333">
        <v>238</v>
      </c>
      <c r="K32" s="333">
        <v>211</v>
      </c>
      <c r="L32" s="333">
        <v>675</v>
      </c>
      <c r="M32" s="333">
        <v>548</v>
      </c>
      <c r="N32" s="333">
        <v>367</v>
      </c>
      <c r="O32" s="333">
        <v>273</v>
      </c>
      <c r="P32" s="333">
        <v>35</v>
      </c>
      <c r="Q32" s="333">
        <v>46</v>
      </c>
      <c r="R32" s="333">
        <v>156</v>
      </c>
    </row>
    <row r="33" spans="1:18" ht="15">
      <c r="A33" s="142">
        <v>2019</v>
      </c>
      <c r="B33" s="454">
        <v>1280</v>
      </c>
      <c r="C33" s="454">
        <v>1106</v>
      </c>
      <c r="D33" s="333">
        <v>651</v>
      </c>
      <c r="E33" s="333">
        <v>567</v>
      </c>
      <c r="F33" s="333">
        <v>82</v>
      </c>
      <c r="G33" s="333">
        <v>57</v>
      </c>
      <c r="H33" s="333">
        <v>118</v>
      </c>
      <c r="I33" s="333">
        <v>902</v>
      </c>
      <c r="J33" s="333">
        <v>204</v>
      </c>
      <c r="K33" s="333">
        <v>188</v>
      </c>
      <c r="L33" s="333">
        <v>823</v>
      </c>
      <c r="M33" s="333">
        <v>754</v>
      </c>
      <c r="N33" s="333">
        <v>443</v>
      </c>
      <c r="O33" s="333">
        <v>372</v>
      </c>
      <c r="P33" s="333">
        <v>25</v>
      </c>
      <c r="Q33" s="333">
        <v>52</v>
      </c>
      <c r="R33" s="333">
        <v>140</v>
      </c>
    </row>
    <row r="34" spans="1:18" ht="15">
      <c r="A34" s="142">
        <v>2020</v>
      </c>
      <c r="B34" s="454">
        <v>1339</v>
      </c>
      <c r="C34" s="454">
        <v>1192</v>
      </c>
      <c r="D34" s="333">
        <v>605</v>
      </c>
      <c r="E34" s="333">
        <v>708</v>
      </c>
      <c r="F34" s="333">
        <v>97</v>
      </c>
      <c r="G34" s="333">
        <v>51</v>
      </c>
      <c r="H34" s="333">
        <v>151</v>
      </c>
      <c r="I34" s="333">
        <v>974</v>
      </c>
      <c r="J34" s="333">
        <v>210</v>
      </c>
      <c r="K34" s="333">
        <v>194</v>
      </c>
      <c r="L34" s="333">
        <v>879</v>
      </c>
      <c r="M34" s="333">
        <v>806</v>
      </c>
      <c r="N34" s="333">
        <v>502</v>
      </c>
      <c r="O34" s="333">
        <v>459</v>
      </c>
      <c r="P34" s="333">
        <v>40</v>
      </c>
      <c r="Q34" s="333">
        <v>60</v>
      </c>
      <c r="R34" s="333">
        <v>173</v>
      </c>
    </row>
    <row r="35" spans="1:18" ht="15">
      <c r="A35" s="142">
        <v>2021</v>
      </c>
      <c r="B35" s="454">
        <v>1330</v>
      </c>
      <c r="C35" s="454">
        <v>1119</v>
      </c>
      <c r="D35" s="333">
        <v>480</v>
      </c>
      <c r="E35" s="333">
        <v>635</v>
      </c>
      <c r="F35" s="454">
        <v>128</v>
      </c>
      <c r="G35" s="333">
        <v>59</v>
      </c>
      <c r="H35" s="333">
        <v>136</v>
      </c>
      <c r="I35" s="333">
        <v>918</v>
      </c>
      <c r="J35" s="333">
        <v>214</v>
      </c>
      <c r="K35" s="333">
        <v>187</v>
      </c>
      <c r="L35" s="333">
        <v>842</v>
      </c>
      <c r="M35" s="333">
        <v>772</v>
      </c>
      <c r="N35" s="333">
        <v>473</v>
      </c>
      <c r="O35" s="333">
        <v>403</v>
      </c>
      <c r="P35" s="333">
        <v>20</v>
      </c>
      <c r="Q35" s="333">
        <v>42</v>
      </c>
      <c r="R35" s="333">
        <v>155</v>
      </c>
    </row>
    <row r="36" spans="1:18" ht="6.75" customHeight="1">
      <c r="A36" s="628"/>
      <c r="B36" s="628"/>
      <c r="C36" s="599"/>
      <c r="D36" s="14"/>
      <c r="E36" s="14"/>
      <c r="F36" s="14"/>
      <c r="G36" s="14"/>
      <c r="H36" s="14"/>
      <c r="I36" s="14"/>
      <c r="J36" s="14"/>
      <c r="K36" s="14"/>
      <c r="L36" s="14"/>
      <c r="M36" s="14"/>
      <c r="N36" s="14"/>
      <c r="O36" s="14"/>
      <c r="P36" s="14"/>
      <c r="Q36" s="14"/>
      <c r="R36" s="14"/>
    </row>
    <row r="37" spans="1:18" ht="12" customHeight="1">
      <c r="A37" s="627"/>
      <c r="B37" s="1089"/>
      <c r="C37" s="1078"/>
      <c r="D37" s="1078"/>
      <c r="E37" s="1078"/>
      <c r="F37" s="1078"/>
      <c r="G37" s="1078"/>
      <c r="H37" s="1078"/>
      <c r="I37" s="1089"/>
      <c r="J37" s="1078"/>
      <c r="K37" s="1078"/>
      <c r="L37" s="1078"/>
      <c r="M37" s="1078"/>
      <c r="N37" s="1089"/>
      <c r="O37" s="1089"/>
      <c r="P37" s="1078"/>
      <c r="Q37" s="1078"/>
      <c r="R37" s="1078"/>
    </row>
    <row r="38" spans="1:18" ht="12" customHeight="1">
      <c r="A38" s="629" t="s">
        <v>127</v>
      </c>
      <c r="B38" s="627"/>
      <c r="C38" s="1079"/>
      <c r="D38" s="36"/>
      <c r="E38" s="36"/>
      <c r="F38" s="36"/>
      <c r="G38" s="36"/>
      <c r="H38" s="36"/>
      <c r="I38" s="1079"/>
      <c r="J38" s="36"/>
      <c r="K38" s="36"/>
      <c r="L38" s="36"/>
      <c r="M38" s="36"/>
      <c r="N38" s="36"/>
      <c r="O38" s="36"/>
      <c r="P38" s="36"/>
      <c r="Q38" s="36"/>
      <c r="R38" s="36"/>
    </row>
    <row r="39" spans="1:18" s="37" customFormat="1" ht="12" customHeight="1">
      <c r="A39" s="1332" t="s">
        <v>694</v>
      </c>
      <c r="B39" s="1333"/>
      <c r="C39" s="1333"/>
      <c r="D39" s="1333"/>
      <c r="E39" s="1333"/>
      <c r="F39" s="1333"/>
      <c r="G39" s="1333"/>
      <c r="H39" s="1333"/>
      <c r="I39" s="1333"/>
      <c r="J39" s="1333"/>
      <c r="K39" s="1333"/>
      <c r="L39" s="1333"/>
      <c r="M39" s="1333"/>
      <c r="N39" s="789"/>
      <c r="O39" s="789"/>
      <c r="P39" s="789"/>
      <c r="Q39" s="789"/>
      <c r="R39" s="789"/>
    </row>
    <row r="40" spans="1:18" s="37" customFormat="1" ht="12" customHeight="1">
      <c r="A40" s="1333"/>
      <c r="B40" s="1333"/>
      <c r="C40" s="1333"/>
      <c r="D40" s="1333"/>
      <c r="E40" s="1333"/>
      <c r="F40" s="1333"/>
      <c r="G40" s="1333"/>
      <c r="H40" s="1333"/>
      <c r="I40" s="1333"/>
      <c r="J40" s="1333"/>
      <c r="K40" s="1333"/>
      <c r="L40" s="1333"/>
      <c r="M40" s="1333"/>
      <c r="N40" s="789"/>
      <c r="O40" s="789"/>
      <c r="P40" s="789"/>
      <c r="Q40" s="789"/>
      <c r="R40" s="789"/>
    </row>
    <row r="41" spans="1:18" s="37" customFormat="1" ht="12" customHeight="1">
      <c r="A41" s="985" t="s">
        <v>695</v>
      </c>
      <c r="B41" s="977"/>
      <c r="C41" s="977"/>
      <c r="D41" s="977"/>
      <c r="E41" s="977"/>
      <c r="F41" s="977"/>
      <c r="G41" s="977"/>
      <c r="H41" s="977"/>
      <c r="I41" s="977"/>
      <c r="J41" s="977"/>
      <c r="K41" s="977"/>
      <c r="L41" s="977"/>
      <c r="M41" s="977"/>
      <c r="N41" s="788"/>
      <c r="O41" s="788"/>
      <c r="P41" s="788"/>
      <c r="Q41" s="788"/>
      <c r="R41" s="788"/>
    </row>
    <row r="42" spans="1:18" s="37" customFormat="1" ht="12" customHeight="1">
      <c r="A42" s="986" t="s">
        <v>704</v>
      </c>
      <c r="B42" s="977"/>
      <c r="C42" s="977"/>
      <c r="D42" s="977"/>
      <c r="E42" s="977"/>
      <c r="F42" s="977"/>
      <c r="G42" s="977"/>
      <c r="H42" s="977"/>
      <c r="I42" s="977"/>
      <c r="J42" s="977"/>
      <c r="K42" s="977"/>
      <c r="L42" s="977"/>
      <c r="M42" s="977"/>
      <c r="N42" s="788"/>
      <c r="O42" s="788"/>
      <c r="P42" s="788"/>
      <c r="Q42" s="788"/>
      <c r="R42" s="788"/>
    </row>
    <row r="43" spans="1:18" s="37" customFormat="1" ht="12" customHeight="1">
      <c r="A43" s="985" t="s">
        <v>696</v>
      </c>
      <c r="B43" s="976"/>
      <c r="C43" s="976"/>
      <c r="D43" s="976"/>
      <c r="E43" s="976"/>
      <c r="F43" s="976"/>
      <c r="G43" s="976"/>
      <c r="H43" s="976"/>
      <c r="I43" s="976"/>
      <c r="J43" s="976"/>
      <c r="K43" s="976"/>
      <c r="L43" s="976"/>
      <c r="M43" s="976"/>
      <c r="N43" s="789"/>
      <c r="O43" s="789"/>
      <c r="P43" s="789"/>
      <c r="Q43" s="789"/>
      <c r="R43" s="789"/>
    </row>
    <row r="44" spans="1:18" s="37" customFormat="1" ht="12" customHeight="1">
      <c r="A44" s="986" t="s">
        <v>697</v>
      </c>
      <c r="B44" s="978"/>
      <c r="C44" s="978"/>
      <c r="D44" s="978"/>
      <c r="E44" s="978"/>
      <c r="F44" s="978"/>
      <c r="G44" s="978"/>
      <c r="H44" s="978"/>
      <c r="I44" s="978"/>
      <c r="J44" s="978"/>
      <c r="K44" s="978"/>
      <c r="L44" s="978"/>
      <c r="M44" s="978"/>
      <c r="N44" s="790"/>
      <c r="O44" s="790"/>
      <c r="P44" s="790"/>
      <c r="Q44" s="790"/>
      <c r="R44" s="790"/>
    </row>
    <row r="45" spans="1:18" s="37" customFormat="1" ht="10.199999999999999">
      <c r="A45" s="1330" t="s">
        <v>534</v>
      </c>
      <c r="B45" s="1330"/>
      <c r="C45" s="1330"/>
      <c r="D45" s="1330"/>
      <c r="E45" s="1330"/>
      <c r="F45" s="1330"/>
      <c r="G45" s="1330"/>
      <c r="H45" s="1330"/>
      <c r="I45" s="1330"/>
      <c r="J45" s="1330"/>
      <c r="K45" s="1330"/>
      <c r="L45" s="1330"/>
      <c r="M45" s="1330"/>
      <c r="N45" s="787"/>
      <c r="O45" s="787"/>
      <c r="P45" s="787"/>
      <c r="Q45" s="787"/>
      <c r="R45" s="787"/>
    </row>
    <row r="46" spans="1:18" s="37" customFormat="1" ht="12" customHeight="1">
      <c r="A46" s="1331" t="s">
        <v>705</v>
      </c>
      <c r="B46" s="1330"/>
      <c r="C46" s="1330"/>
      <c r="D46" s="1330"/>
      <c r="E46" s="1330"/>
      <c r="F46" s="1330"/>
      <c r="G46" s="1330"/>
      <c r="H46" s="1330"/>
      <c r="I46" s="1330"/>
      <c r="J46" s="1330"/>
      <c r="K46" s="1330"/>
      <c r="L46" s="1330"/>
      <c r="M46" s="1330"/>
      <c r="N46" s="787"/>
      <c r="O46" s="787"/>
      <c r="P46" s="787"/>
      <c r="Q46" s="787"/>
      <c r="R46" s="787"/>
    </row>
    <row r="47" spans="1:18" s="37" customFormat="1" ht="12" customHeight="1">
      <c r="A47" s="982" t="s">
        <v>693</v>
      </c>
      <c r="B47" s="904"/>
      <c r="C47" s="904"/>
      <c r="D47" s="904"/>
      <c r="E47" s="904"/>
      <c r="F47" s="904"/>
      <c r="G47" s="904"/>
      <c r="H47" s="904"/>
      <c r="I47" s="904"/>
      <c r="J47" s="904"/>
      <c r="K47" s="904"/>
      <c r="L47" s="904"/>
      <c r="M47" s="904"/>
      <c r="N47" s="975"/>
      <c r="O47" s="975"/>
      <c r="P47" s="975"/>
      <c r="Q47" s="975"/>
      <c r="R47" s="975"/>
    </row>
    <row r="48" spans="1:18" ht="12" customHeight="1"/>
    <row r="49" spans="1:4" ht="12" customHeight="1">
      <c r="A49" s="1326" t="s">
        <v>1657</v>
      </c>
      <c r="B49" s="1326"/>
      <c r="C49" s="872"/>
      <c r="D49" s="786"/>
    </row>
    <row r="50" spans="1:4" ht="12" customHeight="1"/>
    <row r="51" spans="1:4" ht="12" customHeight="1">
      <c r="A51" s="16"/>
    </row>
    <row r="52" spans="1:4" ht="12" customHeight="1">
      <c r="A52" s="16"/>
    </row>
    <row r="53" spans="1:4" ht="12" customHeight="1">
      <c r="A53" s="16"/>
    </row>
  </sheetData>
  <mergeCells count="27">
    <mergeCell ref="A49:B49"/>
    <mergeCell ref="A3:A9"/>
    <mergeCell ref="D5:D8"/>
    <mergeCell ref="E5:E8"/>
    <mergeCell ref="F5:F8"/>
    <mergeCell ref="A45:M45"/>
    <mergeCell ref="A46:M46"/>
    <mergeCell ref="A39:M40"/>
    <mergeCell ref="J4:J9"/>
    <mergeCell ref="K4:K9"/>
    <mergeCell ref="L4:L9"/>
    <mergeCell ref="I1:J1"/>
    <mergeCell ref="T1:V1"/>
    <mergeCell ref="B3:B9"/>
    <mergeCell ref="Q3:Q9"/>
    <mergeCell ref="R3:R9"/>
    <mergeCell ref="O3:O9"/>
    <mergeCell ref="P3:P9"/>
    <mergeCell ref="G5:G8"/>
    <mergeCell ref="H5:H8"/>
    <mergeCell ref="I4:I9"/>
    <mergeCell ref="I3:M3"/>
    <mergeCell ref="A1:H1"/>
    <mergeCell ref="N3:N9"/>
    <mergeCell ref="M4:M9"/>
    <mergeCell ref="C3:H3"/>
    <mergeCell ref="C5:C8"/>
  </mergeCells>
  <phoneticPr fontId="25" type="noConversion"/>
  <hyperlinks>
    <hyperlink ref="I1" location="Contents!A1" display="back to contents"/>
  </hyperlinks>
  <printOptions horizontalCentered="1"/>
  <pageMargins left="0.39370078740157483" right="0.39370078740157483" top="0.78740157480314965" bottom="0.78740157480314965" header="0.39370078740157483" footer="0"/>
  <pageSetup paperSize="9" scale="67"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B77"/>
  <sheetViews>
    <sheetView showGridLines="0" zoomScaleNormal="100" workbookViewId="0">
      <selection sqref="A1:D1"/>
    </sheetView>
  </sheetViews>
  <sheetFormatPr defaultColWidth="10.7109375" defaultRowHeight="13.2"/>
  <cols>
    <col min="1" max="1" width="16.7109375" style="26" customWidth="1"/>
    <col min="2" max="2" width="18" style="26" customWidth="1"/>
    <col min="3" max="3" width="10.7109375" style="26"/>
    <col min="4" max="4" width="17.42578125" style="26" customWidth="1"/>
    <col min="5" max="8" width="10.7109375" style="26"/>
    <col min="9" max="9" width="30.7109375" style="26" customWidth="1"/>
    <col min="10" max="16384" width="10.7109375" style="26"/>
  </cols>
  <sheetData>
    <row r="1" spans="1:17" ht="18" customHeight="1">
      <c r="A1" s="1223" t="s">
        <v>1683</v>
      </c>
      <c r="B1" s="1223"/>
      <c r="C1" s="1223"/>
      <c r="D1" s="1223"/>
      <c r="F1" s="693"/>
      <c r="G1" s="556"/>
      <c r="H1" s="527"/>
      <c r="J1" s="476"/>
      <c r="K1" s="476"/>
      <c r="L1" s="476"/>
      <c r="M1" s="476"/>
      <c r="N1" s="476"/>
      <c r="O1" s="476"/>
    </row>
    <row r="2" spans="1:17" ht="15" customHeight="1">
      <c r="B2" s="528"/>
    </row>
    <row r="3" spans="1:17" ht="14.1" customHeight="1">
      <c r="A3" s="1224" t="s">
        <v>4</v>
      </c>
      <c r="B3" s="1224"/>
      <c r="C3" s="736"/>
      <c r="D3" s="736"/>
      <c r="F3" s="527"/>
      <c r="G3" s="623"/>
      <c r="H3" s="590"/>
      <c r="I3" s="590"/>
      <c r="J3" s="590"/>
      <c r="K3" s="590"/>
      <c r="L3" s="623"/>
      <c r="M3" s="590"/>
      <c r="N3" s="590"/>
      <c r="O3" s="590"/>
      <c r="P3" s="590"/>
      <c r="Q3" s="590"/>
    </row>
    <row r="4" spans="1:17" ht="14.1" customHeight="1">
      <c r="B4" s="589"/>
      <c r="C4" s="589"/>
      <c r="D4" s="589"/>
      <c r="E4" s="589"/>
      <c r="F4" s="590"/>
      <c r="G4" s="555"/>
      <c r="K4" s="590"/>
      <c r="L4" s="555"/>
    </row>
    <row r="5" spans="1:17" s="27" customFormat="1" ht="14.1" customHeight="1">
      <c r="A5" s="1220" t="s">
        <v>571</v>
      </c>
      <c r="B5" s="1220"/>
      <c r="C5" s="1220"/>
      <c r="D5" s="1220"/>
      <c r="E5" s="1220"/>
      <c r="F5" s="1220"/>
      <c r="G5" s="1220"/>
      <c r="H5" s="1220"/>
      <c r="I5" s="1220"/>
      <c r="J5" s="1220"/>
      <c r="K5" s="1220"/>
      <c r="L5" s="200"/>
      <c r="M5" s="200"/>
      <c r="N5" s="200"/>
      <c r="O5" s="200"/>
      <c r="P5" s="200"/>
      <c r="Q5" s="200"/>
    </row>
    <row r="6" spans="1:17" s="27" customFormat="1" ht="14.1" customHeight="1">
      <c r="A6" s="644"/>
      <c r="B6" s="1101"/>
      <c r="I6" s="624"/>
      <c r="J6" s="624"/>
      <c r="K6" s="624"/>
      <c r="L6" s="624"/>
      <c r="M6" s="624"/>
      <c r="N6" s="624"/>
      <c r="O6" s="624"/>
      <c r="P6" s="624"/>
      <c r="Q6" s="624"/>
    </row>
    <row r="7" spans="1:17" s="27" customFormat="1" ht="14.1" customHeight="1">
      <c r="A7" s="1111" t="s">
        <v>68</v>
      </c>
      <c r="B7" s="1104" t="s">
        <v>1693</v>
      </c>
      <c r="C7" s="1107"/>
      <c r="D7" s="1107"/>
      <c r="E7" s="1107"/>
      <c r="F7" s="1107"/>
      <c r="G7" s="1107"/>
      <c r="H7" s="1107"/>
      <c r="I7" s="1107"/>
      <c r="J7" s="1107"/>
      <c r="K7" s="1107"/>
      <c r="L7" s="1107"/>
      <c r="M7" s="1107"/>
      <c r="N7" s="880"/>
      <c r="O7" s="157"/>
      <c r="P7" s="157"/>
    </row>
    <row r="8" spans="1:17" s="27" customFormat="1" ht="14.1" customHeight="1">
      <c r="A8" s="1112" t="s">
        <v>232</v>
      </c>
      <c r="B8" s="1104" t="s">
        <v>1694</v>
      </c>
      <c r="C8" s="1107"/>
      <c r="D8" s="1107"/>
      <c r="E8" s="1107"/>
      <c r="F8" s="1107"/>
      <c r="G8" s="1107"/>
      <c r="H8" s="1107"/>
      <c r="I8" s="1107"/>
      <c r="J8" s="1107"/>
      <c r="K8" s="1107"/>
      <c r="L8" s="1107"/>
      <c r="M8" s="1107"/>
      <c r="N8" s="880"/>
      <c r="O8" s="157"/>
      <c r="P8" s="157"/>
    </row>
    <row r="9" spans="1:17" s="27" customFormat="1" ht="14.1" customHeight="1">
      <c r="A9" s="1112" t="s">
        <v>1684</v>
      </c>
      <c r="B9" s="1104" t="s">
        <v>1695</v>
      </c>
      <c r="C9" s="1107"/>
      <c r="D9" s="1107"/>
      <c r="E9" s="1107"/>
      <c r="F9" s="1107"/>
      <c r="G9" s="1107"/>
      <c r="H9" s="1097"/>
      <c r="I9" s="1097"/>
      <c r="J9" s="1097"/>
      <c r="K9" s="1097"/>
      <c r="L9" s="1097"/>
      <c r="M9" s="1097"/>
      <c r="N9" s="645"/>
      <c r="O9" s="157"/>
      <c r="P9" s="157"/>
    </row>
    <row r="10" spans="1:17" s="27" customFormat="1" ht="14.1" customHeight="1">
      <c r="A10" s="1112" t="s">
        <v>572</v>
      </c>
      <c r="B10" s="1104" t="s">
        <v>1696</v>
      </c>
      <c r="C10" s="1107"/>
      <c r="D10" s="1107"/>
      <c r="E10" s="1107"/>
      <c r="F10" s="1107"/>
      <c r="G10" s="1107"/>
      <c r="H10" s="1107"/>
      <c r="I10" s="1107"/>
      <c r="J10" s="1107"/>
      <c r="K10" s="1107"/>
      <c r="L10" s="1107"/>
      <c r="M10" s="1107"/>
      <c r="N10" s="645"/>
      <c r="O10" s="157"/>
      <c r="P10" s="157"/>
    </row>
    <row r="11" spans="1:17" s="27" customFormat="1" ht="14.1" customHeight="1">
      <c r="A11" s="1111" t="s">
        <v>1685</v>
      </c>
      <c r="B11" s="1113" t="s">
        <v>1697</v>
      </c>
      <c r="C11" s="1107"/>
      <c r="D11" s="1107"/>
      <c r="E11" s="1107"/>
      <c r="F11" s="1107"/>
      <c r="G11" s="1107"/>
      <c r="H11" s="1107"/>
      <c r="I11" s="1107"/>
      <c r="J11" s="1107"/>
      <c r="K11" s="1107"/>
      <c r="L11" s="1107"/>
      <c r="M11" s="1107"/>
      <c r="N11" s="645"/>
      <c r="O11" s="662"/>
      <c r="P11" s="157"/>
    </row>
    <row r="12" spans="1:17" s="27" customFormat="1" ht="14.1" customHeight="1">
      <c r="A12" s="1112" t="s">
        <v>1686</v>
      </c>
      <c r="B12" s="1113" t="s">
        <v>1698</v>
      </c>
      <c r="C12" s="1107"/>
      <c r="D12" s="1107"/>
      <c r="E12" s="1107"/>
      <c r="F12" s="1107"/>
      <c r="G12" s="1107"/>
      <c r="H12" s="1107"/>
      <c r="I12" s="1107"/>
      <c r="J12" s="1107"/>
      <c r="K12" s="1107"/>
      <c r="L12" s="1107"/>
      <c r="M12" s="1107"/>
      <c r="N12" s="645"/>
      <c r="O12" s="662"/>
      <c r="P12" s="157"/>
    </row>
    <row r="13" spans="1:17" s="27" customFormat="1" ht="14.1" customHeight="1">
      <c r="A13" s="1112" t="s">
        <v>1687</v>
      </c>
      <c r="B13" s="1104" t="s">
        <v>1699</v>
      </c>
      <c r="C13" s="1107"/>
      <c r="D13" s="1107"/>
      <c r="E13" s="1107"/>
      <c r="F13" s="1107"/>
      <c r="G13" s="1107"/>
      <c r="H13" s="1107"/>
      <c r="I13" s="1107"/>
      <c r="J13" s="1107"/>
      <c r="K13" s="1107"/>
      <c r="L13" s="1107"/>
      <c r="M13" s="1107"/>
      <c r="N13" s="645"/>
      <c r="O13" s="662"/>
      <c r="P13" s="157"/>
    </row>
    <row r="14" spans="1:17" s="27" customFormat="1" ht="14.1" customHeight="1">
      <c r="A14" s="1112" t="s">
        <v>1688</v>
      </c>
      <c r="B14" s="1104" t="s">
        <v>1700</v>
      </c>
      <c r="C14" s="1107"/>
      <c r="D14" s="1107"/>
      <c r="E14" s="1107"/>
      <c r="F14" s="1107"/>
      <c r="G14" s="1107"/>
      <c r="H14" s="1107"/>
      <c r="I14" s="1107"/>
      <c r="J14" s="1107"/>
      <c r="K14" s="1107"/>
      <c r="L14" s="1107"/>
      <c r="M14" s="1107"/>
      <c r="N14" s="645"/>
      <c r="O14" s="662"/>
      <c r="P14" s="157"/>
    </row>
    <row r="15" spans="1:17" s="27" customFormat="1" ht="14.1" customHeight="1">
      <c r="A15" s="1112" t="s">
        <v>1689</v>
      </c>
      <c r="B15" s="1104" t="s">
        <v>1701</v>
      </c>
      <c r="C15" s="1107"/>
      <c r="D15" s="1107"/>
      <c r="E15" s="1107"/>
      <c r="F15" s="1107"/>
      <c r="G15" s="1107"/>
      <c r="H15" s="1107"/>
      <c r="I15" s="1107"/>
      <c r="J15" s="1107"/>
      <c r="K15" s="1107"/>
      <c r="L15" s="1107"/>
      <c r="M15" s="1107"/>
      <c r="N15" s="645"/>
      <c r="O15" s="157"/>
      <c r="P15" s="157"/>
    </row>
    <row r="16" spans="1:17" s="27" customFormat="1" ht="14.1" customHeight="1">
      <c r="A16" s="1112" t="s">
        <v>1690</v>
      </c>
      <c r="B16" s="1104" t="s">
        <v>1702</v>
      </c>
      <c r="C16" s="1107"/>
      <c r="D16" s="1107"/>
      <c r="E16" s="1107"/>
      <c r="F16" s="1107"/>
      <c r="G16" s="1107"/>
      <c r="H16" s="1107"/>
      <c r="I16" s="1107"/>
      <c r="J16" s="1107"/>
      <c r="K16" s="1107"/>
      <c r="L16" s="1107"/>
      <c r="M16" s="1107"/>
      <c r="N16" s="645"/>
      <c r="O16" s="157"/>
      <c r="P16" s="157"/>
    </row>
    <row r="17" spans="1:17" s="27" customFormat="1" ht="14.1" customHeight="1">
      <c r="A17" s="1112" t="s">
        <v>1691</v>
      </c>
      <c r="B17" s="1104" t="s">
        <v>1703</v>
      </c>
      <c r="C17" s="1107"/>
      <c r="D17" s="1107"/>
      <c r="E17" s="1107"/>
      <c r="F17" s="1107"/>
      <c r="G17" s="1107"/>
      <c r="H17" s="1107"/>
      <c r="I17" s="1107"/>
      <c r="J17" s="1107"/>
      <c r="K17" s="1107"/>
      <c r="L17" s="1107"/>
      <c r="M17" s="1107"/>
      <c r="N17" s="734"/>
      <c r="O17" s="157"/>
      <c r="P17" s="157"/>
    </row>
    <row r="18" spans="1:17" s="27" customFormat="1" ht="14.1" customHeight="1">
      <c r="A18" s="1112" t="s">
        <v>1692</v>
      </c>
      <c r="B18" s="1104" t="s">
        <v>1704</v>
      </c>
      <c r="C18" s="1107"/>
      <c r="D18" s="1107"/>
      <c r="E18" s="1107"/>
      <c r="F18" s="1107"/>
      <c r="G18" s="1107"/>
      <c r="H18" s="1107"/>
      <c r="I18" s="1107"/>
      <c r="J18" s="1107"/>
      <c r="K18" s="1107"/>
      <c r="L18" s="1107"/>
      <c r="M18" s="1107"/>
      <c r="N18" s="645"/>
      <c r="O18" s="157"/>
      <c r="P18" s="157"/>
    </row>
    <row r="19" spans="1:17" s="27" customFormat="1" ht="14.1" customHeight="1">
      <c r="A19" s="1112" t="s">
        <v>569</v>
      </c>
      <c r="B19" s="1104" t="s">
        <v>1705</v>
      </c>
      <c r="C19" s="1107"/>
      <c r="D19" s="1107"/>
      <c r="E19" s="1107"/>
      <c r="F19" s="1107"/>
      <c r="G19" s="1107"/>
      <c r="H19" s="1107"/>
      <c r="I19" s="1107"/>
      <c r="J19" s="1107"/>
      <c r="K19" s="1107"/>
      <c r="L19" s="1107"/>
      <c r="M19" s="1107"/>
      <c r="N19" s="645"/>
      <c r="O19" s="157"/>
      <c r="P19" s="157"/>
    </row>
    <row r="20" spans="1:17" s="27" customFormat="1" ht="14.1" customHeight="1">
      <c r="A20" s="1112" t="s">
        <v>570</v>
      </c>
      <c r="B20" s="1104" t="s">
        <v>1706</v>
      </c>
      <c r="C20" s="1107"/>
      <c r="D20" s="1107"/>
      <c r="E20" s="1107"/>
      <c r="F20" s="1107"/>
      <c r="G20" s="1107"/>
      <c r="H20" s="1107"/>
      <c r="I20" s="1107"/>
      <c r="J20" s="1107"/>
      <c r="K20" s="1107"/>
      <c r="L20" s="1107"/>
      <c r="M20" s="1107"/>
      <c r="N20" s="625"/>
      <c r="O20" s="157"/>
      <c r="P20" s="157"/>
    </row>
    <row r="21" spans="1:17" s="27" customFormat="1" ht="14.1" customHeight="1">
      <c r="A21" s="157"/>
      <c r="B21" s="625"/>
      <c r="C21" s="625"/>
      <c r="D21" s="625"/>
      <c r="E21" s="625"/>
      <c r="F21" s="625"/>
      <c r="G21" s="625"/>
      <c r="H21" s="625"/>
      <c r="I21" s="625"/>
      <c r="J21" s="625"/>
      <c r="K21" s="625"/>
      <c r="L21" s="625"/>
      <c r="M21" s="625"/>
      <c r="N21" s="625"/>
      <c r="O21" s="157"/>
      <c r="P21" s="157"/>
    </row>
    <row r="22" spans="1:17" s="27" customFormat="1" ht="14.1" customHeight="1">
      <c r="B22" s="157"/>
      <c r="C22" s="405"/>
      <c r="D22" s="405"/>
      <c r="E22" s="405"/>
      <c r="F22" s="405"/>
      <c r="G22" s="405"/>
      <c r="H22" s="405"/>
      <c r="I22" s="405"/>
      <c r="J22" s="405"/>
      <c r="K22" s="405"/>
      <c r="L22" s="405"/>
      <c r="M22" s="405"/>
      <c r="N22" s="405"/>
      <c r="O22" s="405"/>
      <c r="P22" s="157"/>
      <c r="Q22" s="157"/>
    </row>
    <row r="23" spans="1:17" s="27" customFormat="1" ht="14.1" customHeight="1">
      <c r="A23" s="1220" t="s">
        <v>666</v>
      </c>
      <c r="B23" s="1220"/>
      <c r="C23" s="1220"/>
      <c r="D23" s="1220"/>
      <c r="E23" s="1220"/>
      <c r="F23" s="1220"/>
      <c r="G23" s="1220"/>
      <c r="H23" s="1220"/>
      <c r="I23" s="1220"/>
      <c r="J23" s="1220"/>
      <c r="K23" s="1220"/>
      <c r="L23" s="1220"/>
      <c r="M23" s="1220"/>
      <c r="N23" s="405"/>
      <c r="O23" s="405"/>
      <c r="P23" s="157"/>
      <c r="Q23" s="157"/>
    </row>
    <row r="24" spans="1:17" s="27" customFormat="1" ht="14.1" customHeight="1">
      <c r="B24" s="1103"/>
      <c r="C24" s="1096"/>
      <c r="D24" s="1096"/>
      <c r="E24" s="1096"/>
      <c r="F24" s="1096"/>
      <c r="G24" s="1096"/>
      <c r="H24" s="1096"/>
      <c r="I24" s="1096"/>
      <c r="J24" s="1096"/>
      <c r="K24" s="1096"/>
      <c r="L24" s="1096"/>
      <c r="M24" s="1096"/>
      <c r="N24" s="1096"/>
      <c r="O24" s="1096"/>
      <c r="P24" s="1103"/>
      <c r="Q24" s="157"/>
    </row>
    <row r="25" spans="1:17" s="27" customFormat="1" ht="14.1" customHeight="1">
      <c r="A25" s="28" t="s">
        <v>103</v>
      </c>
      <c r="B25" s="1219" t="s">
        <v>1707</v>
      </c>
      <c r="C25" s="1219"/>
      <c r="D25" s="1219"/>
      <c r="E25" s="1219"/>
      <c r="F25" s="1219"/>
      <c r="G25" s="1219"/>
      <c r="H25" s="1096"/>
      <c r="I25" s="1096"/>
      <c r="J25" s="1096"/>
      <c r="K25" s="1096"/>
      <c r="L25" s="1096"/>
      <c r="M25" s="1096"/>
      <c r="N25" s="1096"/>
      <c r="O25" s="1103"/>
      <c r="P25" s="1103"/>
    </row>
    <row r="26" spans="1:17" s="27" customFormat="1" ht="14.1" customHeight="1">
      <c r="A26" s="28" t="s">
        <v>104</v>
      </c>
      <c r="B26" s="1225" t="s">
        <v>1708</v>
      </c>
      <c r="C26" s="1225"/>
      <c r="D26" s="1225"/>
      <c r="E26" s="1225"/>
      <c r="F26" s="1225"/>
      <c r="G26" s="1225"/>
      <c r="H26" s="1225"/>
      <c r="I26" s="1225"/>
      <c r="J26" s="1096"/>
      <c r="K26" s="1096"/>
      <c r="L26" s="1096"/>
      <c r="M26" s="1096"/>
      <c r="N26" s="1096"/>
      <c r="O26" s="1103"/>
      <c r="P26" s="1103"/>
    </row>
    <row r="27" spans="1:17" s="27" customFormat="1" ht="14.1" customHeight="1">
      <c r="A27" s="28" t="s">
        <v>105</v>
      </c>
      <c r="B27" s="1225" t="s">
        <v>1709</v>
      </c>
      <c r="C27" s="1225"/>
      <c r="D27" s="1225"/>
      <c r="E27" s="1225"/>
      <c r="F27" s="1225"/>
      <c r="G27" s="1225"/>
      <c r="H27" s="1225"/>
      <c r="I27" s="1225"/>
      <c r="J27" s="1096"/>
      <c r="K27" s="1096"/>
      <c r="L27" s="1096"/>
      <c r="M27" s="1096"/>
      <c r="N27" s="1096"/>
      <c r="O27" s="1103"/>
      <c r="P27" s="1103"/>
    </row>
    <row r="28" spans="1:17" s="27" customFormat="1" ht="14.1" customHeight="1">
      <c r="A28" s="28" t="s">
        <v>106</v>
      </c>
      <c r="B28" s="1225" t="s">
        <v>1710</v>
      </c>
      <c r="C28" s="1225"/>
      <c r="D28" s="1225"/>
      <c r="E28" s="1225"/>
      <c r="F28" s="1225"/>
      <c r="G28" s="1225"/>
      <c r="H28" s="1096"/>
      <c r="I28" s="1096"/>
      <c r="J28" s="1096"/>
      <c r="K28" s="1096"/>
      <c r="L28" s="1096"/>
      <c r="M28" s="1096"/>
      <c r="N28" s="1096"/>
      <c r="O28" s="1103"/>
      <c r="P28" s="1103"/>
    </row>
    <row r="29" spans="1:17" s="27" customFormat="1" ht="14.1" customHeight="1">
      <c r="A29" s="28" t="s">
        <v>107</v>
      </c>
      <c r="B29" s="1225" t="s">
        <v>1711</v>
      </c>
      <c r="C29" s="1225"/>
      <c r="D29" s="1225"/>
      <c r="E29" s="1225"/>
      <c r="F29" s="1225"/>
      <c r="G29" s="1225"/>
      <c r="H29" s="1225"/>
      <c r="I29" s="1225"/>
      <c r="J29" s="1103"/>
      <c r="K29" s="1103"/>
      <c r="L29" s="1103"/>
      <c r="M29" s="1103"/>
      <c r="N29" s="1103"/>
      <c r="O29" s="1103"/>
      <c r="P29" s="1103"/>
    </row>
    <row r="30" spans="1:17" s="27" customFormat="1" ht="14.1" customHeight="1">
      <c r="A30" s="28" t="s">
        <v>108</v>
      </c>
      <c r="B30" s="1225" t="s">
        <v>1712</v>
      </c>
      <c r="C30" s="1225"/>
      <c r="D30" s="1225"/>
      <c r="E30" s="1225"/>
      <c r="F30" s="1225"/>
      <c r="G30" s="1225"/>
      <c r="H30" s="1225"/>
      <c r="I30" s="1225"/>
      <c r="J30" s="1103"/>
      <c r="K30" s="1103"/>
      <c r="L30" s="1103"/>
      <c r="M30" s="1103"/>
      <c r="N30" s="1103"/>
      <c r="O30" s="1103"/>
      <c r="P30" s="1103"/>
    </row>
    <row r="31" spans="1:17" s="27" customFormat="1" ht="14.1" customHeight="1">
      <c r="A31" s="28" t="s">
        <v>109</v>
      </c>
      <c r="B31" s="1225" t="s">
        <v>1713</v>
      </c>
      <c r="C31" s="1225"/>
      <c r="D31" s="1225"/>
      <c r="E31" s="1225"/>
      <c r="F31" s="1225"/>
      <c r="G31" s="1225"/>
      <c r="H31" s="1225"/>
      <c r="I31" s="1225"/>
      <c r="J31" s="1225"/>
      <c r="K31" s="1225"/>
      <c r="L31" s="1103"/>
      <c r="M31" s="1103"/>
      <c r="N31" s="1103"/>
      <c r="O31" s="1103"/>
      <c r="P31" s="1103"/>
    </row>
    <row r="32" spans="1:17" s="27" customFormat="1" ht="14.1" customHeight="1">
      <c r="A32" s="28" t="s">
        <v>110</v>
      </c>
      <c r="B32" s="1219" t="s">
        <v>1714</v>
      </c>
      <c r="C32" s="1219"/>
      <c r="D32" s="1219"/>
      <c r="E32" s="1219"/>
      <c r="F32" s="1219"/>
      <c r="G32" s="1219"/>
      <c r="H32" s="1219"/>
      <c r="I32" s="1219"/>
      <c r="J32" s="1103"/>
      <c r="K32" s="1103"/>
      <c r="L32" s="1103"/>
      <c r="M32" s="1103"/>
      <c r="N32" s="1103"/>
      <c r="O32" s="1103"/>
      <c r="P32" s="1103"/>
    </row>
    <row r="33" spans="1:28" s="27" customFormat="1" ht="14.1" customHeight="1">
      <c r="A33" s="28" t="s">
        <v>230</v>
      </c>
      <c r="B33" s="1232" t="s">
        <v>1716</v>
      </c>
      <c r="C33" s="1232"/>
      <c r="D33" s="1232"/>
      <c r="E33" s="1232"/>
      <c r="F33" s="1232"/>
      <c r="G33" s="1232"/>
      <c r="H33" s="1232"/>
      <c r="I33" s="1232"/>
      <c r="J33" s="1232"/>
      <c r="K33" s="1232"/>
      <c r="L33" s="1232"/>
      <c r="M33" s="1232"/>
      <c r="N33" s="1232"/>
      <c r="O33" s="1103"/>
      <c r="P33" s="1103"/>
    </row>
    <row r="34" spans="1:28" s="27" customFormat="1" ht="14.1" customHeight="1">
      <c r="A34" s="157" t="s">
        <v>472</v>
      </c>
      <c r="B34" s="1219" t="s">
        <v>751</v>
      </c>
      <c r="C34" s="1219"/>
      <c r="D34" s="1219"/>
      <c r="E34" s="1219"/>
      <c r="F34" s="1219"/>
      <c r="G34" s="1219"/>
      <c r="H34" s="1219"/>
      <c r="I34" s="1219"/>
      <c r="J34" s="1219"/>
      <c r="K34" s="1219"/>
      <c r="L34" s="1219"/>
      <c r="M34" s="1219"/>
      <c r="N34" s="1098"/>
      <c r="O34" s="1103"/>
      <c r="P34" s="1103"/>
    </row>
    <row r="35" spans="1:28" s="27" customFormat="1" ht="14.1" customHeight="1">
      <c r="A35" s="157" t="s">
        <v>560</v>
      </c>
      <c r="B35" s="1219" t="s">
        <v>752</v>
      </c>
      <c r="C35" s="1219"/>
      <c r="D35" s="1219"/>
      <c r="E35" s="1219"/>
      <c r="F35" s="1219"/>
      <c r="G35" s="1219"/>
      <c r="H35" s="1219"/>
      <c r="I35" s="1219"/>
      <c r="J35" s="1219"/>
      <c r="K35" s="1219"/>
      <c r="L35" s="1219"/>
      <c r="M35" s="1219"/>
      <c r="N35" s="1219"/>
      <c r="O35" s="1103"/>
      <c r="P35" s="1103"/>
    </row>
    <row r="36" spans="1:28" s="27" customFormat="1" ht="14.1" customHeight="1">
      <c r="A36" s="157" t="s">
        <v>649</v>
      </c>
      <c r="B36" s="1219" t="s">
        <v>753</v>
      </c>
      <c r="C36" s="1219"/>
      <c r="D36" s="1219"/>
      <c r="E36" s="1219"/>
      <c r="F36" s="1219"/>
      <c r="G36" s="1219"/>
      <c r="H36" s="1219"/>
      <c r="I36" s="1219"/>
      <c r="J36" s="1219"/>
      <c r="K36" s="1219"/>
      <c r="L36" s="1219"/>
      <c r="M36" s="1219"/>
      <c r="N36" s="1219"/>
      <c r="O36" s="662"/>
      <c r="P36" s="1103"/>
    </row>
    <row r="37" spans="1:28" s="27" customFormat="1" ht="14.1" customHeight="1">
      <c r="A37" s="28" t="s">
        <v>115</v>
      </c>
      <c r="B37" s="1219" t="s">
        <v>1718</v>
      </c>
      <c r="C37" s="1219"/>
      <c r="D37" s="1219"/>
      <c r="E37" s="1219"/>
      <c r="F37" s="1219"/>
      <c r="G37" s="1219"/>
      <c r="H37" s="1219"/>
      <c r="I37" s="1219"/>
      <c r="J37" s="1219"/>
      <c r="K37" s="1219"/>
      <c r="L37" s="1219"/>
      <c r="M37" s="1103"/>
      <c r="N37" s="1103"/>
      <c r="O37" s="1103"/>
      <c r="P37" s="1103"/>
    </row>
    <row r="38" spans="1:28" s="27" customFormat="1" ht="14.1" customHeight="1">
      <c r="A38" s="28" t="s">
        <v>116</v>
      </c>
      <c r="B38" s="1219" t="s">
        <v>1719</v>
      </c>
      <c r="C38" s="1219"/>
      <c r="D38" s="1219"/>
      <c r="E38" s="1219"/>
      <c r="F38" s="1219"/>
      <c r="G38" s="1219"/>
      <c r="H38" s="1219"/>
      <c r="I38" s="1219"/>
      <c r="J38" s="1219"/>
      <c r="K38" s="1219"/>
      <c r="L38" s="1219"/>
      <c r="M38" s="1103"/>
      <c r="N38" s="1103"/>
      <c r="O38" s="1103"/>
      <c r="P38" s="1103"/>
      <c r="R38" s="1234"/>
      <c r="S38" s="1234"/>
      <c r="T38" s="1234"/>
      <c r="U38" s="1234"/>
      <c r="V38" s="1234"/>
      <c r="W38" s="1234"/>
      <c r="X38" s="1234"/>
      <c r="Y38" s="1234"/>
      <c r="Z38" s="1234"/>
      <c r="AA38" s="1234"/>
      <c r="AB38" s="1234"/>
    </row>
    <row r="39" spans="1:28" s="27" customFormat="1" ht="14.1" customHeight="1">
      <c r="A39" s="28" t="s">
        <v>117</v>
      </c>
      <c r="B39" s="1219" t="s">
        <v>1720</v>
      </c>
      <c r="C39" s="1219"/>
      <c r="D39" s="1219"/>
      <c r="E39" s="1219"/>
      <c r="F39" s="1219"/>
      <c r="G39" s="1219"/>
      <c r="H39" s="1219"/>
      <c r="I39" s="1219"/>
      <c r="J39" s="1219"/>
      <c r="K39" s="1219"/>
      <c r="L39" s="1219"/>
      <c r="M39" s="1103"/>
      <c r="N39" s="1103"/>
      <c r="O39" s="1103"/>
      <c r="P39" s="1103"/>
    </row>
    <row r="40" spans="1:28" s="27" customFormat="1" ht="14.1" customHeight="1">
      <c r="A40" s="28" t="s">
        <v>118</v>
      </c>
      <c r="B40" s="1219" t="s">
        <v>1721</v>
      </c>
      <c r="C40" s="1219"/>
      <c r="D40" s="1219"/>
      <c r="E40" s="1219"/>
      <c r="F40" s="1219"/>
      <c r="G40" s="1219"/>
      <c r="H40" s="1219"/>
      <c r="I40" s="1219"/>
      <c r="J40" s="1219"/>
      <c r="K40" s="1219"/>
      <c r="L40" s="1219"/>
      <c r="M40" s="1103"/>
      <c r="N40" s="1103"/>
      <c r="O40" s="1103"/>
      <c r="P40" s="1103"/>
    </row>
    <row r="41" spans="1:28" s="27" customFormat="1" ht="14.1" customHeight="1">
      <c r="A41" s="28" t="s">
        <v>231</v>
      </c>
      <c r="B41" s="1227" t="s">
        <v>1722</v>
      </c>
      <c r="C41" s="1227"/>
      <c r="D41" s="1227"/>
      <c r="E41" s="1227"/>
      <c r="F41" s="1227"/>
      <c r="G41" s="1227"/>
      <c r="H41" s="1227"/>
      <c r="I41" s="1227"/>
      <c r="J41" s="1227"/>
      <c r="K41" s="1227"/>
      <c r="L41" s="1227"/>
      <c r="M41" s="1227"/>
      <c r="N41" s="1227"/>
      <c r="O41" s="1103"/>
      <c r="P41" s="1103"/>
    </row>
    <row r="42" spans="1:28" s="27" customFormat="1" ht="14.1" customHeight="1">
      <c r="A42" s="157" t="s">
        <v>471</v>
      </c>
      <c r="B42" s="1226" t="s">
        <v>754</v>
      </c>
      <c r="C42" s="1226"/>
      <c r="D42" s="1226"/>
      <c r="E42" s="1226"/>
      <c r="F42" s="1226"/>
      <c r="G42" s="1226"/>
      <c r="H42" s="1226"/>
      <c r="I42" s="1226"/>
      <c r="J42" s="1226"/>
      <c r="K42" s="1226"/>
      <c r="L42" s="1226"/>
      <c r="M42" s="1226"/>
      <c r="N42" s="1226"/>
      <c r="O42" s="662"/>
      <c r="P42" s="1103"/>
    </row>
    <row r="43" spans="1:28" s="1102" customFormat="1" ht="14.1" customHeight="1">
      <c r="A43" s="1103" t="s">
        <v>1730</v>
      </c>
      <c r="B43" s="1226" t="s">
        <v>754</v>
      </c>
      <c r="C43" s="1226"/>
      <c r="D43" s="1226"/>
      <c r="E43" s="1226"/>
      <c r="F43" s="1226"/>
      <c r="G43" s="1226"/>
      <c r="H43" s="1226"/>
      <c r="I43" s="1226"/>
      <c r="J43" s="1226"/>
      <c r="K43" s="1226"/>
      <c r="L43" s="1226"/>
      <c r="M43" s="1226"/>
      <c r="N43" s="1226"/>
      <c r="O43" s="662"/>
      <c r="P43" s="1103"/>
    </row>
    <row r="44" spans="1:28" s="27" customFormat="1" ht="14.1" customHeight="1">
      <c r="A44" s="28" t="s">
        <v>111</v>
      </c>
      <c r="B44" s="1219" t="s">
        <v>1723</v>
      </c>
      <c r="C44" s="1219"/>
      <c r="D44" s="1219"/>
      <c r="E44" s="1219"/>
      <c r="F44" s="1219"/>
      <c r="G44" s="1219"/>
      <c r="H44" s="1219"/>
      <c r="I44" s="1219"/>
      <c r="J44" s="1219"/>
      <c r="K44" s="1219"/>
      <c r="L44" s="1219"/>
      <c r="M44" s="1103"/>
      <c r="N44" s="1103"/>
      <c r="O44" s="1103"/>
      <c r="P44" s="1103"/>
    </row>
    <row r="45" spans="1:28" s="27" customFormat="1" ht="14.1" customHeight="1">
      <c r="A45" s="28" t="s">
        <v>112</v>
      </c>
      <c r="B45" s="1219" t="s">
        <v>1724</v>
      </c>
      <c r="C45" s="1219"/>
      <c r="D45" s="1219"/>
      <c r="E45" s="1219"/>
      <c r="F45" s="1219"/>
      <c r="G45" s="1219"/>
      <c r="H45" s="1219"/>
      <c r="I45" s="1219"/>
      <c r="J45" s="1219"/>
      <c r="K45" s="1219"/>
      <c r="L45" s="1219"/>
      <c r="M45" s="1103"/>
      <c r="N45" s="1103"/>
      <c r="O45" s="1103"/>
      <c r="P45" s="1103"/>
    </row>
    <row r="46" spans="1:28" s="27" customFormat="1" ht="14.1" customHeight="1">
      <c r="A46" s="28" t="s">
        <v>113</v>
      </c>
      <c r="B46" s="1219" t="s">
        <v>1725</v>
      </c>
      <c r="C46" s="1219"/>
      <c r="D46" s="1219"/>
      <c r="E46" s="1219"/>
      <c r="F46" s="1219"/>
      <c r="G46" s="1219"/>
      <c r="H46" s="1219"/>
      <c r="I46" s="1219"/>
      <c r="J46" s="1219"/>
      <c r="K46" s="1219"/>
      <c r="L46" s="1219"/>
      <c r="M46" s="1103"/>
      <c r="N46" s="1103"/>
      <c r="O46" s="1103"/>
      <c r="P46" s="1103"/>
    </row>
    <row r="47" spans="1:28" s="27" customFormat="1" ht="14.1" customHeight="1">
      <c r="A47" s="28" t="s">
        <v>114</v>
      </c>
      <c r="B47" s="1219" t="s">
        <v>1726</v>
      </c>
      <c r="C47" s="1219"/>
      <c r="D47" s="1219"/>
      <c r="E47" s="1219"/>
      <c r="F47" s="1219"/>
      <c r="G47" s="1219"/>
      <c r="H47" s="1219"/>
      <c r="I47" s="1219"/>
      <c r="J47" s="1219"/>
      <c r="K47" s="1219"/>
      <c r="L47" s="1219"/>
      <c r="M47" s="1103"/>
      <c r="N47" s="1103"/>
      <c r="O47" s="1103"/>
      <c r="P47" s="1103"/>
    </row>
    <row r="48" spans="1:28" s="27" customFormat="1" ht="14.1" customHeight="1">
      <c r="A48" s="28" t="s">
        <v>233</v>
      </c>
      <c r="B48" s="1227" t="s">
        <v>1727</v>
      </c>
      <c r="C48" s="1227"/>
      <c r="D48" s="1227"/>
      <c r="E48" s="1227"/>
      <c r="F48" s="1227"/>
      <c r="G48" s="1227"/>
      <c r="H48" s="1227"/>
      <c r="I48" s="1227"/>
      <c r="J48" s="1227"/>
      <c r="K48" s="1227"/>
      <c r="L48" s="1227"/>
      <c r="M48" s="1227"/>
      <c r="N48" s="1227"/>
      <c r="O48" s="1103"/>
      <c r="P48" s="1103"/>
    </row>
    <row r="49" spans="1:19" s="27" customFormat="1" ht="14.1" customHeight="1">
      <c r="A49" s="157" t="s">
        <v>473</v>
      </c>
      <c r="B49" s="1226" t="s">
        <v>755</v>
      </c>
      <c r="C49" s="1226"/>
      <c r="D49" s="1226"/>
      <c r="E49" s="1226"/>
      <c r="F49" s="1226"/>
      <c r="G49" s="1226"/>
      <c r="H49" s="1226"/>
      <c r="I49" s="1226"/>
      <c r="J49" s="1226"/>
      <c r="K49" s="1226"/>
      <c r="L49" s="1226"/>
      <c r="M49" s="1226"/>
      <c r="N49" s="1226"/>
      <c r="O49" s="662"/>
      <c r="P49" s="1103"/>
    </row>
    <row r="50" spans="1:19" s="1102" customFormat="1" ht="14.1" customHeight="1">
      <c r="A50" s="1103" t="s">
        <v>1729</v>
      </c>
      <c r="B50" s="1226" t="s">
        <v>755</v>
      </c>
      <c r="C50" s="1226"/>
      <c r="D50" s="1226"/>
      <c r="E50" s="1226"/>
      <c r="F50" s="1226"/>
      <c r="G50" s="1226"/>
      <c r="H50" s="1226"/>
      <c r="I50" s="1226"/>
      <c r="J50" s="1226"/>
      <c r="K50" s="1226"/>
      <c r="L50" s="1226"/>
      <c r="M50" s="1226"/>
      <c r="N50" s="1226"/>
      <c r="O50" s="662"/>
      <c r="P50" s="1103"/>
    </row>
    <row r="51" spans="1:19" s="27" customFormat="1" ht="14.1" customHeight="1">
      <c r="A51" s="28" t="s">
        <v>119</v>
      </c>
      <c r="B51" s="1225" t="s">
        <v>1728</v>
      </c>
      <c r="C51" s="1225"/>
      <c r="D51" s="1225"/>
      <c r="E51" s="1225"/>
      <c r="F51" s="1225"/>
      <c r="G51" s="1225"/>
      <c r="H51" s="1225"/>
      <c r="I51" s="1103"/>
      <c r="J51" s="1103"/>
      <c r="K51" s="1103"/>
      <c r="L51" s="1103"/>
      <c r="M51" s="1103"/>
      <c r="N51" s="1103"/>
      <c r="O51" s="1103"/>
      <c r="P51" s="1103"/>
    </row>
    <row r="52" spans="1:19" s="27" customFormat="1" ht="14.1" customHeight="1">
      <c r="A52" s="157" t="s">
        <v>563</v>
      </c>
      <c r="B52" s="1226" t="s">
        <v>540</v>
      </c>
      <c r="C52" s="1226"/>
      <c r="D52" s="1226"/>
      <c r="E52" s="1226"/>
      <c r="F52" s="1226"/>
      <c r="G52" s="1226"/>
      <c r="H52" s="1103"/>
      <c r="I52" s="1103"/>
      <c r="J52" s="1103"/>
      <c r="K52" s="1103"/>
      <c r="L52" s="1103"/>
      <c r="M52" s="1103"/>
      <c r="N52" s="1103"/>
      <c r="O52" s="1103"/>
      <c r="P52" s="1103"/>
    </row>
    <row r="53" spans="1:19" s="27" customFormat="1" ht="14.1" customHeight="1">
      <c r="A53" s="157" t="s">
        <v>564</v>
      </c>
      <c r="B53" s="1226" t="s">
        <v>541</v>
      </c>
      <c r="C53" s="1226"/>
      <c r="D53" s="1226"/>
      <c r="E53" s="1226"/>
      <c r="F53" s="1226"/>
      <c r="G53" s="1226"/>
      <c r="H53" s="1103"/>
      <c r="I53" s="1103"/>
      <c r="J53" s="1103"/>
      <c r="K53" s="1103"/>
      <c r="L53" s="1103"/>
      <c r="M53" s="1103"/>
      <c r="N53" s="1103"/>
      <c r="O53" s="1103"/>
      <c r="P53" s="1103"/>
    </row>
    <row r="54" spans="1:19" s="27" customFormat="1" ht="14.1" customHeight="1">
      <c r="A54" s="28" t="s">
        <v>120</v>
      </c>
      <c r="B54" s="1225" t="s">
        <v>1732</v>
      </c>
      <c r="C54" s="1225"/>
      <c r="D54" s="1225"/>
      <c r="E54" s="1225"/>
      <c r="F54" s="1225"/>
      <c r="G54" s="1225"/>
      <c r="H54" s="1225"/>
      <c r="I54" s="1225"/>
      <c r="J54" s="1225"/>
      <c r="K54" s="1225"/>
      <c r="L54" s="1225"/>
      <c r="M54" s="1225"/>
      <c r="N54" s="1225"/>
      <c r="O54" s="1225"/>
      <c r="P54" s="1103"/>
    </row>
    <row r="55" spans="1:19" s="27" customFormat="1" ht="14.1" customHeight="1">
      <c r="A55" s="1101" t="s">
        <v>121</v>
      </c>
      <c r="B55" s="1233" t="s">
        <v>1733</v>
      </c>
      <c r="C55" s="1233"/>
      <c r="D55" s="1233"/>
      <c r="E55" s="1233"/>
      <c r="F55" s="1233"/>
      <c r="G55" s="1233"/>
      <c r="H55" s="1233"/>
      <c r="I55" s="1233"/>
      <c r="J55" s="1233"/>
      <c r="K55" s="1233"/>
      <c r="L55" s="1233"/>
      <c r="M55" s="1233"/>
      <c r="N55" s="1100"/>
      <c r="O55" s="1100"/>
      <c r="P55" s="1103"/>
    </row>
    <row r="56" spans="1:19" ht="14.1" customHeight="1">
      <c r="A56" s="287" t="s">
        <v>165</v>
      </c>
      <c r="B56" s="1230" t="s">
        <v>1735</v>
      </c>
      <c r="C56" s="1230"/>
      <c r="D56" s="1230"/>
      <c r="E56" s="1230"/>
      <c r="F56" s="1230"/>
      <c r="G56" s="1230"/>
      <c r="H56" s="1230"/>
      <c r="I56" s="1230"/>
      <c r="J56" s="1230"/>
      <c r="K56" s="1230"/>
      <c r="L56" s="1230"/>
      <c r="M56" s="1230"/>
      <c r="N56" s="1230"/>
      <c r="O56" s="1230"/>
      <c r="P56" s="1230"/>
      <c r="S56" s="139"/>
    </row>
    <row r="57" spans="1:19" ht="14.1" customHeight="1">
      <c r="A57" s="287" t="s">
        <v>155</v>
      </c>
      <c r="B57" s="1230" t="s">
        <v>1736</v>
      </c>
      <c r="C57" s="1230"/>
      <c r="D57" s="1230"/>
      <c r="E57" s="1230"/>
      <c r="F57" s="1230"/>
      <c r="G57" s="1230"/>
      <c r="H57" s="1230"/>
      <c r="I57" s="1230"/>
      <c r="J57" s="1230"/>
      <c r="K57" s="1230"/>
      <c r="L57" s="1230"/>
      <c r="M57" s="1230"/>
      <c r="N57" s="1230"/>
      <c r="O57" s="1230"/>
      <c r="P57" s="1230"/>
    </row>
    <row r="58" spans="1:19" ht="14.1" customHeight="1">
      <c r="A58" s="287" t="s">
        <v>166</v>
      </c>
      <c r="B58" s="1230" t="s">
        <v>1737</v>
      </c>
      <c r="C58" s="1230"/>
      <c r="D58" s="1230"/>
      <c r="E58" s="1230"/>
      <c r="F58" s="1230"/>
      <c r="G58" s="1230"/>
      <c r="H58" s="1230"/>
      <c r="I58" s="1230"/>
      <c r="J58" s="1230"/>
      <c r="K58" s="1230"/>
      <c r="L58" s="1230"/>
      <c r="M58" s="1230"/>
      <c r="N58" s="1230"/>
      <c r="O58" s="1230"/>
      <c r="P58" s="1230"/>
      <c r="Q58" s="155"/>
    </row>
    <row r="59" spans="1:19" ht="14.1" customHeight="1">
      <c r="A59" s="1221" t="s">
        <v>211</v>
      </c>
      <c r="B59" s="1229" t="s">
        <v>1739</v>
      </c>
      <c r="C59" s="1229"/>
      <c r="D59" s="1229"/>
      <c r="E59" s="1229"/>
      <c r="F59" s="1229"/>
      <c r="G59" s="1229"/>
      <c r="H59" s="1229"/>
      <c r="I59" s="1229"/>
      <c r="J59" s="1229"/>
      <c r="K59" s="1229"/>
      <c r="L59" s="1229"/>
      <c r="M59" s="1229"/>
      <c r="N59" s="1229"/>
      <c r="O59" s="1114"/>
      <c r="P59" s="1114"/>
      <c r="Q59" s="735"/>
    </row>
    <row r="60" spans="1:19" ht="14.1" customHeight="1">
      <c r="A60" s="1221"/>
      <c r="B60" s="1229"/>
      <c r="C60" s="1229"/>
      <c r="D60" s="1229"/>
      <c r="E60" s="1229"/>
      <c r="F60" s="1229"/>
      <c r="G60" s="1229"/>
      <c r="H60" s="1229"/>
      <c r="I60" s="1229"/>
      <c r="J60" s="1229"/>
      <c r="K60" s="1229"/>
      <c r="L60" s="1229"/>
      <c r="M60" s="1229"/>
      <c r="N60" s="1229"/>
      <c r="O60" s="1114"/>
      <c r="P60" s="1114"/>
      <c r="Q60" s="177"/>
    </row>
    <row r="61" spans="1:19" ht="14.1" customHeight="1">
      <c r="A61" s="287" t="s">
        <v>212</v>
      </c>
      <c r="B61" s="1229" t="s">
        <v>1741</v>
      </c>
      <c r="C61" s="1229"/>
      <c r="D61" s="1229"/>
      <c r="E61" s="1229"/>
      <c r="F61" s="1229"/>
      <c r="G61" s="1229"/>
      <c r="H61" s="1229"/>
      <c r="I61" s="1229"/>
      <c r="J61" s="1229"/>
      <c r="K61" s="1229"/>
      <c r="L61" s="1229"/>
      <c r="M61" s="1229"/>
      <c r="N61" s="1229"/>
      <c r="O61" s="1229"/>
      <c r="P61" s="1100"/>
      <c r="Q61" s="177"/>
    </row>
    <row r="62" spans="1:19" ht="14.1" customHeight="1">
      <c r="A62" s="287" t="s">
        <v>248</v>
      </c>
      <c r="B62" s="1229" t="s">
        <v>451</v>
      </c>
      <c r="C62" s="1229"/>
      <c r="D62" s="1229"/>
      <c r="E62" s="1229"/>
      <c r="F62" s="1229"/>
      <c r="G62" s="1229"/>
      <c r="H62" s="1229"/>
      <c r="I62" s="1229"/>
      <c r="J62" s="1229"/>
      <c r="K62" s="1229"/>
      <c r="L62" s="1229"/>
      <c r="M62" s="1229"/>
      <c r="N62" s="1229"/>
      <c r="O62" s="1229"/>
      <c r="P62" s="1099"/>
      <c r="Q62" s="393"/>
    </row>
    <row r="63" spans="1:19" ht="14.1" customHeight="1">
      <c r="A63" s="287"/>
      <c r="B63" s="1119"/>
      <c r="C63" s="1119"/>
      <c r="D63" s="1119"/>
      <c r="E63" s="1119"/>
      <c r="F63" s="1119"/>
      <c r="G63" s="1119"/>
      <c r="H63" s="1119"/>
      <c r="I63" s="1119"/>
      <c r="J63" s="1119"/>
      <c r="K63" s="1119"/>
      <c r="L63" s="1119"/>
      <c r="M63" s="1119"/>
      <c r="N63" s="1119"/>
      <c r="O63" s="1119"/>
      <c r="P63" s="1119"/>
      <c r="Q63" s="1100"/>
    </row>
    <row r="64" spans="1:19" s="1102" customFormat="1" ht="14.1" customHeight="1">
      <c r="A64" s="1231" t="s">
        <v>1753</v>
      </c>
      <c r="B64" s="1220"/>
      <c r="C64" s="1220"/>
      <c r="D64" s="1220"/>
      <c r="E64" s="1220"/>
      <c r="F64" s="1220"/>
      <c r="G64" s="1220"/>
      <c r="H64" s="1220"/>
      <c r="I64" s="1220"/>
      <c r="J64" s="1220"/>
      <c r="K64" s="1220"/>
      <c r="L64" s="1220"/>
      <c r="M64" s="1220"/>
      <c r="N64" s="880"/>
      <c r="O64" s="880"/>
      <c r="P64" s="1103"/>
      <c r="Q64" s="1103"/>
    </row>
    <row r="65" spans="1:25" ht="14.1" customHeight="1">
      <c r="A65" s="287"/>
      <c r="B65" s="1119"/>
      <c r="C65" s="1119"/>
      <c r="D65" s="1119"/>
      <c r="E65" s="1119"/>
      <c r="F65" s="1119"/>
      <c r="G65" s="1119"/>
      <c r="H65" s="1119"/>
      <c r="I65" s="1119"/>
      <c r="J65" s="1119"/>
      <c r="K65" s="1119"/>
      <c r="L65" s="1119"/>
      <c r="M65" s="1119"/>
      <c r="N65" s="1119"/>
      <c r="O65" s="1119"/>
      <c r="P65" s="1119"/>
      <c r="Q65" s="1100"/>
    </row>
    <row r="66" spans="1:25" ht="14.1" customHeight="1">
      <c r="A66" s="287" t="s">
        <v>1746</v>
      </c>
      <c r="B66" s="1229" t="s">
        <v>1749</v>
      </c>
      <c r="C66" s="1229"/>
      <c r="D66" s="1229"/>
      <c r="E66" s="1229"/>
      <c r="F66" s="1229"/>
      <c r="G66" s="1229"/>
      <c r="H66" s="1229"/>
      <c r="I66" s="1229"/>
      <c r="J66" s="1229"/>
      <c r="K66" s="1229"/>
      <c r="L66" s="1229"/>
      <c r="M66" s="1099"/>
      <c r="N66" s="1099"/>
      <c r="O66" s="1099"/>
      <c r="P66" s="1099"/>
      <c r="Q66" s="1100"/>
    </row>
    <row r="67" spans="1:25" ht="14.1" customHeight="1">
      <c r="A67" s="287" t="s">
        <v>1747</v>
      </c>
      <c r="B67" s="1229" t="s">
        <v>1748</v>
      </c>
      <c r="C67" s="1229"/>
      <c r="D67" s="1229"/>
      <c r="E67" s="1229"/>
      <c r="F67" s="1229"/>
      <c r="G67" s="1229"/>
      <c r="H67" s="1229"/>
      <c r="I67" s="1229"/>
      <c r="J67" s="1229"/>
      <c r="K67" s="1229"/>
      <c r="L67" s="1229"/>
      <c r="M67" s="1099"/>
      <c r="N67" s="1099"/>
      <c r="O67" s="1099"/>
      <c r="P67" s="1099"/>
      <c r="Q67" s="1100"/>
    </row>
    <row r="68" spans="1:25" ht="14.1" customHeight="1">
      <c r="A68" s="287" t="s">
        <v>1750</v>
      </c>
      <c r="B68" s="1229" t="s">
        <v>1751</v>
      </c>
      <c r="C68" s="1229"/>
      <c r="D68" s="1229"/>
      <c r="E68" s="1229"/>
      <c r="F68" s="1229"/>
      <c r="G68" s="1229"/>
      <c r="H68" s="1229"/>
      <c r="I68" s="1229"/>
      <c r="J68" s="1099"/>
      <c r="K68" s="1099"/>
      <c r="L68" s="1099"/>
      <c r="M68" s="1099"/>
      <c r="N68" s="1099"/>
      <c r="O68" s="1099"/>
      <c r="P68" s="1099"/>
      <c r="Q68" s="1100"/>
    </row>
    <row r="69" spans="1:25" ht="14.1" customHeight="1">
      <c r="A69" s="287"/>
      <c r="B69" s="1119"/>
      <c r="C69" s="1119"/>
      <c r="D69" s="1119"/>
      <c r="E69" s="1119"/>
      <c r="F69" s="1119"/>
      <c r="G69" s="1119"/>
      <c r="H69" s="1119"/>
      <c r="I69" s="1119"/>
      <c r="J69" s="1119"/>
      <c r="K69" s="1119"/>
      <c r="L69" s="1119"/>
      <c r="M69" s="1119"/>
      <c r="N69" s="1119"/>
      <c r="O69" s="1119"/>
      <c r="P69" s="1119"/>
      <c r="Q69" s="1100"/>
    </row>
    <row r="70" spans="1:25" ht="14.1" customHeight="1">
      <c r="A70" s="1222" t="s">
        <v>1657</v>
      </c>
      <c r="B70" s="1222"/>
      <c r="C70" s="477"/>
      <c r="D70" s="477"/>
    </row>
    <row r="71" spans="1:25" ht="14.1" customHeight="1">
      <c r="L71" s="154"/>
      <c r="M71" s="154"/>
      <c r="N71" s="154"/>
      <c r="O71" s="154"/>
      <c r="P71" s="154"/>
      <c r="Q71" s="154"/>
      <c r="R71" s="154"/>
      <c r="S71" s="154"/>
      <c r="T71" s="154"/>
      <c r="U71" s="154"/>
      <c r="V71" s="154"/>
      <c r="W71" s="154"/>
      <c r="X71" s="154"/>
      <c r="Y71" s="154"/>
    </row>
    <row r="72" spans="1:25" ht="14.1" customHeight="1"/>
    <row r="73" spans="1:25" ht="14.1" customHeight="1"/>
    <row r="74" spans="1:25" ht="14.1" customHeight="1"/>
    <row r="75" spans="1:25" ht="14.1" customHeight="1"/>
    <row r="76" spans="1:25" ht="14.1" customHeight="1">
      <c r="C76" s="1228"/>
      <c r="D76" s="1228"/>
      <c r="E76" s="1228"/>
      <c r="F76" s="1228"/>
      <c r="G76" s="1228"/>
      <c r="H76" s="1228"/>
      <c r="I76" s="1228"/>
      <c r="J76" s="1228"/>
      <c r="K76" s="1228"/>
      <c r="L76" s="1228"/>
      <c r="M76" s="1228"/>
      <c r="N76" s="1228"/>
      <c r="O76" s="1228"/>
      <c r="P76" s="1228"/>
      <c r="Q76" s="1228"/>
      <c r="R76" s="1228"/>
      <c r="S76" s="1228"/>
      <c r="T76" s="1228"/>
    </row>
    <row r="77" spans="1:25">
      <c r="C77" s="1228"/>
      <c r="D77" s="1228"/>
      <c r="E77" s="1228"/>
      <c r="F77" s="1228"/>
      <c r="G77" s="1228"/>
      <c r="H77" s="1228"/>
      <c r="I77" s="1228"/>
      <c r="J77" s="1228"/>
      <c r="K77" s="1228"/>
      <c r="L77" s="1228"/>
      <c r="M77" s="1228"/>
      <c r="N77" s="1228"/>
      <c r="O77" s="1228"/>
      <c r="P77" s="1228"/>
      <c r="Q77" s="1228"/>
      <c r="R77" s="1228"/>
      <c r="S77" s="1228"/>
      <c r="T77" s="1228"/>
    </row>
  </sheetData>
  <mergeCells count="51">
    <mergeCell ref="B50:N50"/>
    <mergeCell ref="B55:M55"/>
    <mergeCell ref="B59:N60"/>
    <mergeCell ref="R38:AB38"/>
    <mergeCell ref="B44:L44"/>
    <mergeCell ref="B45:L45"/>
    <mergeCell ref="B46:L46"/>
    <mergeCell ref="B47:L47"/>
    <mergeCell ref="B43:N43"/>
    <mergeCell ref="B53:G53"/>
    <mergeCell ref="B51:H51"/>
    <mergeCell ref="B41:N41"/>
    <mergeCell ref="B52:G52"/>
    <mergeCell ref="B40:L40"/>
    <mergeCell ref="B38:L38"/>
    <mergeCell ref="B42:N42"/>
    <mergeCell ref="B34:I34"/>
    <mergeCell ref="J34:M34"/>
    <mergeCell ref="B36:N36"/>
    <mergeCell ref="B30:I30"/>
    <mergeCell ref="B35:N35"/>
    <mergeCell ref="B31:K31"/>
    <mergeCell ref="B33:N33"/>
    <mergeCell ref="C77:T77"/>
    <mergeCell ref="B54:O54"/>
    <mergeCell ref="B61:O61"/>
    <mergeCell ref="B57:P57"/>
    <mergeCell ref="B56:P56"/>
    <mergeCell ref="B58:P58"/>
    <mergeCell ref="B62:O62"/>
    <mergeCell ref="C76:T76"/>
    <mergeCell ref="B66:L66"/>
    <mergeCell ref="B67:L67"/>
    <mergeCell ref="B68:I68"/>
    <mergeCell ref="A64:M64"/>
    <mergeCell ref="B25:G25"/>
    <mergeCell ref="A23:M23"/>
    <mergeCell ref="A59:A60"/>
    <mergeCell ref="A70:B70"/>
    <mergeCell ref="A1:D1"/>
    <mergeCell ref="A3:B3"/>
    <mergeCell ref="A5:K5"/>
    <mergeCell ref="B28:G28"/>
    <mergeCell ref="B29:I29"/>
    <mergeCell ref="B49:N49"/>
    <mergeCell ref="B39:L39"/>
    <mergeCell ref="B48:N48"/>
    <mergeCell ref="B26:I26"/>
    <mergeCell ref="B27:I27"/>
    <mergeCell ref="B32:I32"/>
    <mergeCell ref="B37:L37"/>
  </mergeCells>
  <phoneticPr fontId="26" type="noConversion"/>
  <hyperlinks>
    <hyperlink ref="B25:E25" location="'1 - summary'!A1" display="Drug-related deaths in Scotland, 1996-2013"/>
    <hyperlink ref="B26:H26" location="'2 - causes'!A1" display="Drug-related deaths by underlying cause of death, Scotland, 1996-2013"/>
    <hyperlink ref="B27:H27" location="'3 - drugs reported'!A1" display="Drug-related deaths by selected drugs reported1, Scotland, 1996-2013"/>
    <hyperlink ref="B28:G28" location="'4 - sex and age'!Print_Area" display="Drug misuse deaths by sex and age, Scotland, 1996 to 2021"/>
    <hyperlink ref="B29:I29" location="'5 - sex age cause'!A1" display="Drug-related deaths by sex, age and underlying cause of death, Scotland, 2014"/>
    <hyperlink ref="B30:I30" location="'6 - sex, age and drugs'!A1" display="Drug-related deaths by sex, age and selected drugs reported, Scotland, 2014"/>
    <hyperlink ref="B31:K31" location="'7 - only one drug involved'!A1" display="Drug-related deaths involving only one drug by sex, age and selected drugs reported, Scotland, 2014"/>
    <hyperlink ref="B32:G32" location="'8 - death rates by age'!A1" display="Drug-related deaths per 1,000 population, Scotland, 2000 to 2013"/>
    <hyperlink ref="B37:J37" location="'HB1 - summary'!A1" display="Drug-related deaths by NHS Board area, 2003-2013 (with averages for 1999-2003 and 2009-2013)"/>
    <hyperlink ref="B38:H38" location="'HB2 - causes'!A1" display="Drug-related deaths by underlying cause of death and NHS Board area, 2013"/>
    <hyperlink ref="B39:H39" location="'HB3 - drugs reported'!A1" display="Drug-related deaths by selected drugs reported1 and NHS Board area, 2013"/>
    <hyperlink ref="B40:J40" location="'HB4 - rates by age-group'!A1" display="Drug-related deaths per 1,000 population, NHS Boards, annual averages for 2009 to 2013"/>
    <hyperlink ref="B54:N54" location="'Y - ONS ''wide'' defn - drugs'!A1" display="Drug-related deaths, on the basis of the Office for National Statistics (ONS) 'wide' definition, by selected drugs reported, 2003 to 2013"/>
    <hyperlink ref="B33:N33" location="'9 - death rates by age'!Print_Area" display="Drug misuse deaths by sex and age-group: average for 2013-2017, and relative to the estimated number of problem drug users in 2015/16"/>
    <hyperlink ref="B41:N41" location="'HB5 - rates by age-group'!Print_Area" display="Drug misuse deaths by NHS Board area: average for 2013-2017, and relative to the estimated number of problem drug users in 2015/16"/>
    <hyperlink ref="B56:O56" location="'NPS1'!A1" display="Drug-related deaths on the basis of the Office for National Statistics (ONS) 'wide' definition which involved New Psychoactive Substances (NPSs), 2014"/>
    <hyperlink ref="B57:O57" location="'NPS2'!A1" display="Drug-related deaths on the basis of the Office for National Statistics (ONS) 'wide' definition which involved New Psychoactive Substances (NPSs), 2004 to 2014"/>
    <hyperlink ref="B58:O58" location="'NPS3'!A1" display="Drug-related deaths on the basis of the Office for National Statistics (ONS) 'wide' definition which involved New Psychoactive Substances (NPSs), 2014"/>
    <hyperlink ref="B25:G25" location="'1 - summary'!Print_Area" display="Drug misuse deaths in Scotland, 1996 to 2021"/>
    <hyperlink ref="B26:I26" location="'2 - causes'!Print_Area" display="Drug misuse deaths by underlying cause of death, Scotland, 1996 to 2021"/>
    <hyperlink ref="B27:I27" location="'3 - drugs reported'!Print_Area" display="Drug misuse deaths by selected drugs reported, Scotland, 1996 to 2021"/>
    <hyperlink ref="B32:I32" location="'8 - age-stand d-r-d rates'!Print_Area" display="Drug misuse deaths per 100,000 population, Scotland, 2000 to 2021"/>
    <hyperlink ref="B37:L37" location="'HB1 - summary'!A1" display="Drug-related deaths by NHS Board area, 2004-2014 (with averages for 2000-2004 and 2010-2014)"/>
    <hyperlink ref="B38:L38" location="'HB2 - causes'!A1" display="Drug-related deaths by underlying cause of death and NHS Board area, 2014"/>
    <hyperlink ref="B39:L39" location="'HB3 - drugs implicated'!Print_Area" display="Drug misuse deaths by selected drugs implicated and NHS Board area, 2020"/>
    <hyperlink ref="B40:L40" location="'HB4 - age-stand death rates'!Print_Area" display="Drug misuse deaths per 100,000 population, NHS Boards, annual averages for 2016-2020"/>
    <hyperlink ref="B54:O54" location="'Y - Drug pois (wide) - drugs'!Print_Area" display="Drug poisoning deaths, on the basis of the Office for National Statistics (ONS) 'wide' definition, by selected drugs implicated, 2010 to 2020"/>
    <hyperlink ref="B59" location="'CS1 - &quot;extra&quot; deaths - drugs'!Print_Area" display="Consistent series of drug-related deaths - &quot;extra&quot; deaths and which of the drugs that were present for each of the &quot;extra&quot; deaths meant that they were counted in the consistent series: 2000 to 2014"/>
    <hyperlink ref="B61" location="'CS2 - &quot;extra&quot; deaths - age sex'!Print_Area" display="'CS2 - &quot;extra&quot; deaths - age sex'!Print_Area"/>
    <hyperlink ref="B61:I61" location="'CS2 - &quot;extra&quot; deaths - age sex'!Print_Area" display="Consistent series of drug-related deaths - &quot;extra&quot; deaths by sex and age: 2000 to 2014"/>
    <hyperlink ref="B62:P62" location="'EMCDDA - drug-induced deaths'!A1" display="&quot;Drug-induced&quot; deaths aged 15-64: reported number and rate per million, latest year's figures"/>
    <hyperlink ref="B61:O61" location="'CS2 - ''extra'' deaths - age sex'!A1" display="Consistent series of drug-related deaths - 'extra' deaths by sex and age: 2000 to 2016"/>
    <hyperlink ref="B42:N42" location="'HB6 - per problem drug user'!Print_Area" display="Drug misuse deaths by NHS Board area - age-standardised death rates for 5-year periods, 2000-2004 to 2016-2020"/>
    <hyperlink ref="B35" location="'10 - SIMD'!A1" display="Drug-related deaths by Scottish Index of Multiple Deprivation (SIMD) quintile: numbers and age-standardised death rates, Scotland, 2001 to 2020"/>
    <hyperlink ref="B35:N35" location="'11 - SIMD Quintiles'!Print_Area" display="Drug misuse deaths by Scottish Index of Multiple Deprivation (SIMD) quintile: numbers and age-standardised death rates, Scotland, 2001 to 2020"/>
    <hyperlink ref="B36:N36" location="'12 - SIMD Deciles'!Print_Area" display="Drug misuse deaths by Scottish Index of Multiple Deprivation (SIMD) decile: numbers and age-standardised death rates, Scotland, 2001 to 2020"/>
    <hyperlink ref="B51:H51" location="'X - diff defs'!A1" display="Drug-deaths in Scotland - different definitions, 1979 to 2020"/>
    <hyperlink ref="B34:M34" location="'10 - age-stand d-r-d rates'!A1" display="Drug-related deaths: age-standardised death rates overall and by sex, Scotland, 2000 to 2020"/>
    <hyperlink ref="B7" location="'Fig 1 data'!A1" display="Drug misuse deaths in Scotland, 1996-2021"/>
    <hyperlink ref="B8" location="'Fig 2 data'!A1" display="Drug misuse deaths in Scotland, age standardised mortality rates per 100,000 population by sex, 2021 "/>
    <hyperlink ref="B9" location="'Fig 3 data'!A1" display="Drug misuse deaths in Scotland, age specific mortality rates"/>
    <hyperlink ref="B10" location="'Fig 4 data'!A1" display="Drug misuse deaths in Scottish Index of Multiple Deprivation (SIMD) quintiles, age-standardised death rates per 100,000 population, 2001 to 2021"/>
    <hyperlink ref="B11" location="'Fig 5a data'!A1" display="Drug misuse deaths for selected NHS Board areas, age standardised death rates per 100,000 population, 2017-2021"/>
    <hyperlink ref="B12" location="'Fig 5b data'!A1" display="Drug misuse deaths for selected NHS Board areas, age standardised death rates per 100,000 population, change between 2000-2004 and 2017-2021"/>
    <hyperlink ref="B13" location="'Fig 6a data'!A1" display="Drug misuse deaths for selected council areas, age-standardised death rates per 100,000 population,  2017-2021"/>
    <hyperlink ref="B14" location="'Fig 6b data'!A1" display="Drug-related deaths for selected council areas, age-standardised death rates, change between 2000-2004 and 2017-2021"/>
    <hyperlink ref="B15" location="'Fig7a data'!A1" display="Number of drug misuse deaths in Scotland by drugs implicated "/>
    <hyperlink ref="B16" location="'Fig 7b data'!A1" display="Number of drug misuse deaths in Scotland by drugs implicated, opiates and opiods"/>
    <hyperlink ref="B17" location="'Fig 7c data'!A1" display="Number of drug misuse deaths in Scotland by drugs implicated, Benzodiazepines"/>
    <hyperlink ref="B18" location="'Fig 7d data'!A1" display="Number of drug misuse deaths in Scotland by drugs implicated, other significant drugs"/>
    <hyperlink ref="B19" location="'Fig 8 data'!A1" display="Number of drug misuse deaths, by underlying cause of death, Scotland, 2011 to 2021 "/>
    <hyperlink ref="B20" location="'Fig 9 data'!A1" display="Drug misuse deaths, crude rates per million population, UK countries and regions, 2020"/>
    <hyperlink ref="B34:I34" location="'10 - per problem drug user'!Print_Area" display="Drug misuse deaths: age-standardised death rates overall and by sex, Scotland, 2000 to 2020"/>
    <hyperlink ref="B44:J44" location="'HB1 - summary'!A1" display="Drug-related deaths by NHS Board area, 2003-2013 (with averages for 1999-2003 and 2009-2013)"/>
    <hyperlink ref="B45:H45" location="'HB2 - causes'!A1" display="Drug-related deaths by underlying cause of death and NHS Board area, 2013"/>
    <hyperlink ref="B46:H46" location="'HB3 - drugs reported'!A1" display="Drug-related deaths by selected drugs reported1 and NHS Board area, 2013"/>
    <hyperlink ref="B47:J47" location="'HB4 - rates by age-group'!A1" display="Drug-related deaths per 1,000 population, NHS Boards, annual averages for 2009 to 2013"/>
    <hyperlink ref="B48:N48" location="'C5 - rates by age-group'!Print_Area" display="Drug misuse deaths: age specific rates per 100,000 population, council area, annual averages for 2017-2021"/>
    <hyperlink ref="B44:L44" location="'C1 - summary'!Print_Area" display="Drug misuse deaths by council area, 2010 to 2021"/>
    <hyperlink ref="B45:L45" location="'C2 - causes'!Print_Area" display="Drug misuse deaths by underlying cause of death and council area, 2021"/>
    <hyperlink ref="B46:L46" location="'C3 - drugs implicated'!Print_Area" display="Drug misuse deaths by selected drugs implicated and council area, 2021"/>
    <hyperlink ref="B47:L47" location="'C4 - age-stand death rates'!Print_Area" display="Drug misuse deaths by council area - age-standardised death rates for 5-year periods, 2000-2004 to 2017-2021"/>
    <hyperlink ref="B49:N49" location="'C6 - per problem drug user'!Print_Area" display="Drug misuse deaths by council area: average for 2013-2017, and relative to the estimated number of problem drug users in 2015/16"/>
    <hyperlink ref="B53:G53" location="'Fig X2 per million '!A1" display="Drug-death rates (per million population) in Scotland - different definitions"/>
    <hyperlink ref="B52:G52" location="'X - diff defs'!A1" display="Drug-deaths in Scotland - different definitions"/>
    <hyperlink ref="B43:N43" location="'HB6 - per problem drug user'!Print_Area" display="Drug misuse deaths by NHS Board area - age-standardised death rates for 5-year periods, 2000-2004 to 2016-2020"/>
    <hyperlink ref="B50:N50" location="'C6 - per problem drug user'!Print_Area" display="Drug misuse deaths by council area: average for 2013-2017, and relative to the estimated number of problem drug users in 2015/16"/>
    <hyperlink ref="B59:N60" location="'CS1 - ''extra'' deaths - drugs'!Print_Area" display="Consistent series of Drug misuse deaths - 'extra' deaths and which of the drugs that were present for each of the 'extra' deaths meant that they were counted in the consistent series: 2000 to 2020"/>
    <hyperlink ref="B66:L66" location="VSA!A1" display="Volatile substance abuse deaths by sex and age-group, and by whether the death was counted as drug-related: Scotland, 2000 to 2021"/>
    <hyperlink ref="B67:L67" location="H!A1" display="Helium deaths by sex and age-group and whether the death was counted as drug misuse: Scotland, 2000 to 2021"/>
    <hyperlink ref="B68:I68" location="VSA!A1" display="volatile substance and helium deaths, Scotland, 2021"/>
  </hyperlinks>
  <pageMargins left="0.25" right="0.25" top="0.75" bottom="0.75" header="0.3" footer="0.3"/>
  <pageSetup paperSize="9" scale="81"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R81"/>
  <sheetViews>
    <sheetView showGridLines="0" workbookViewId="0">
      <selection sqref="A1:J1"/>
    </sheetView>
  </sheetViews>
  <sheetFormatPr defaultColWidth="9.28515625" defaultRowHeight="15"/>
  <cols>
    <col min="1" max="1" width="9.7109375" style="38" customWidth="1"/>
    <col min="2" max="2" width="10.7109375" style="38" customWidth="1"/>
    <col min="3" max="3" width="11.28515625" style="38" customWidth="1"/>
    <col min="4" max="7" width="9.7109375" style="38" customWidth="1"/>
    <col min="8" max="8" width="9.7109375" style="1195" customWidth="1"/>
    <col min="9" max="9" width="6.7109375" style="708" customWidth="1"/>
    <col min="10" max="11" width="9.7109375" style="708" customWidth="1"/>
    <col min="12" max="15" width="9.7109375" style="38" customWidth="1"/>
    <col min="16" max="16" width="2.28515625" style="38" customWidth="1"/>
    <col min="17" max="17" width="52.7109375" style="38" customWidth="1"/>
    <col min="18" max="19" width="9.7109375" style="38" customWidth="1"/>
    <col min="20" max="16384" width="9.28515625" style="38"/>
  </cols>
  <sheetData>
    <row r="1" spans="1:18" ht="18" customHeight="1">
      <c r="A1" s="1339" t="s">
        <v>757</v>
      </c>
      <c r="B1" s="1339"/>
      <c r="C1" s="1339"/>
      <c r="D1" s="1339"/>
      <c r="E1" s="1339"/>
      <c r="F1" s="1339"/>
      <c r="G1" s="1339"/>
      <c r="H1" s="1339"/>
      <c r="I1" s="1339"/>
      <c r="J1" s="1339"/>
      <c r="L1" s="1336" t="s">
        <v>425</v>
      </c>
      <c r="M1" s="1336"/>
      <c r="N1" s="779"/>
      <c r="P1" s="703"/>
      <c r="Q1" s="703"/>
      <c r="R1" s="703"/>
    </row>
    <row r="2" spans="1:18" ht="15" customHeight="1">
      <c r="A2" s="11"/>
      <c r="B2" s="11"/>
      <c r="C2" s="439"/>
      <c r="D2" s="1084"/>
      <c r="E2" s="439"/>
      <c r="F2" s="1084"/>
      <c r="G2" s="439"/>
      <c r="H2" s="823"/>
      <c r="I2" s="885"/>
      <c r="J2" s="885"/>
      <c r="K2" s="885"/>
      <c r="L2" s="2"/>
      <c r="M2" s="2"/>
    </row>
    <row r="3" spans="1:18">
      <c r="A3" s="908"/>
      <c r="B3" s="1183"/>
      <c r="C3" s="1338" t="s">
        <v>669</v>
      </c>
      <c r="D3" s="1338"/>
      <c r="E3" s="1338"/>
      <c r="F3" s="1338"/>
      <c r="G3" s="1338"/>
      <c r="H3" s="887"/>
      <c r="I3" s="887"/>
      <c r="J3" s="887"/>
      <c r="K3" s="887"/>
      <c r="M3" s="701"/>
      <c r="N3" s="704"/>
      <c r="O3" s="701"/>
      <c r="P3" s="701"/>
      <c r="Q3" s="701"/>
      <c r="R3" s="701"/>
    </row>
    <row r="4" spans="1:18" ht="26.4">
      <c r="A4" s="908"/>
      <c r="B4" s="1184" t="s">
        <v>178</v>
      </c>
      <c r="C4" s="1185" t="s">
        <v>130</v>
      </c>
      <c r="D4" s="1186" t="s">
        <v>131</v>
      </c>
      <c r="E4" s="1187" t="s">
        <v>132</v>
      </c>
      <c r="F4" s="1187" t="s">
        <v>133</v>
      </c>
      <c r="G4" s="1187" t="s">
        <v>668</v>
      </c>
      <c r="H4" s="1188" t="s">
        <v>573</v>
      </c>
      <c r="I4" s="873"/>
      <c r="J4" s="873"/>
      <c r="K4" s="873"/>
    </row>
    <row r="5" spans="1:18" ht="26.55" customHeight="1">
      <c r="A5" s="1189" t="s">
        <v>670</v>
      </c>
      <c r="B5" s="1190"/>
      <c r="C5" s="1191">
        <f>C6/$B6</f>
        <v>0.25</v>
      </c>
      <c r="D5" s="1191">
        <f t="shared" ref="D5:G5" si="0">D6/$B6</f>
        <v>0.4315068493150685</v>
      </c>
      <c r="E5" s="1191">
        <f t="shared" si="0"/>
        <v>0.2363013698630137</v>
      </c>
      <c r="F5" s="1191">
        <f t="shared" si="0"/>
        <v>5.4794520547945202E-2</v>
      </c>
      <c r="G5" s="1191">
        <f t="shared" si="0"/>
        <v>2.7397260273972601E-2</v>
      </c>
      <c r="H5" s="1192"/>
      <c r="I5" s="888"/>
      <c r="J5" s="838"/>
      <c r="K5" s="838"/>
    </row>
    <row r="6" spans="1:18" ht="14.25" customHeight="1">
      <c r="A6" s="889">
        <v>2000</v>
      </c>
      <c r="B6" s="890">
        <v>292</v>
      </c>
      <c r="C6" s="859">
        <v>73</v>
      </c>
      <c r="D6" s="859">
        <v>126</v>
      </c>
      <c r="E6" s="859">
        <v>69</v>
      </c>
      <c r="F6" s="859">
        <v>16</v>
      </c>
      <c r="G6" s="891">
        <v>8</v>
      </c>
      <c r="H6" s="892">
        <v>32.212299999999999</v>
      </c>
      <c r="I6" s="893"/>
      <c r="J6" s="839"/>
      <c r="K6" s="839"/>
      <c r="M6" s="20"/>
      <c r="N6" s="20"/>
      <c r="O6" s="20"/>
      <c r="P6" s="20"/>
      <c r="R6" s="40"/>
    </row>
    <row r="7" spans="1:18" ht="14.25" customHeight="1">
      <c r="A7" s="889">
        <v>2001</v>
      </c>
      <c r="B7" s="890">
        <v>333</v>
      </c>
      <c r="C7" s="859">
        <v>80</v>
      </c>
      <c r="D7" s="859">
        <v>140</v>
      </c>
      <c r="E7" s="859">
        <v>70</v>
      </c>
      <c r="F7" s="859">
        <v>31</v>
      </c>
      <c r="G7" s="891">
        <v>12</v>
      </c>
      <c r="H7" s="892">
        <v>32.815300000000001</v>
      </c>
      <c r="I7" s="893"/>
      <c r="J7" s="839"/>
      <c r="K7" s="839"/>
      <c r="M7" s="21"/>
      <c r="N7" s="21"/>
      <c r="O7" s="21"/>
      <c r="P7" s="21"/>
      <c r="R7" s="40"/>
    </row>
    <row r="8" spans="1:18" ht="14.25" customHeight="1">
      <c r="A8" s="889">
        <v>2002</v>
      </c>
      <c r="B8" s="890">
        <v>382</v>
      </c>
      <c r="C8" s="859">
        <v>100</v>
      </c>
      <c r="D8" s="859">
        <v>153</v>
      </c>
      <c r="E8" s="859">
        <v>92</v>
      </c>
      <c r="F8" s="859">
        <v>27</v>
      </c>
      <c r="G8" s="891">
        <v>10</v>
      </c>
      <c r="H8" s="892">
        <v>32.023600000000002</v>
      </c>
      <c r="I8" s="893"/>
      <c r="J8" s="839"/>
      <c r="K8" s="839"/>
      <c r="M8" s="21"/>
      <c r="N8" s="21"/>
      <c r="O8" s="21"/>
      <c r="P8" s="21"/>
      <c r="R8" s="40"/>
    </row>
    <row r="9" spans="1:18" ht="14.25" customHeight="1">
      <c r="A9" s="889">
        <v>2003</v>
      </c>
      <c r="B9" s="890">
        <v>319</v>
      </c>
      <c r="C9" s="859">
        <v>78</v>
      </c>
      <c r="D9" s="859">
        <v>123</v>
      </c>
      <c r="E9" s="859">
        <v>81</v>
      </c>
      <c r="F9" s="859">
        <v>20</v>
      </c>
      <c r="G9" s="891">
        <v>17</v>
      </c>
      <c r="H9" s="892">
        <v>33.343299999999999</v>
      </c>
      <c r="I9" s="893"/>
      <c r="J9" s="839"/>
      <c r="K9" s="839"/>
      <c r="M9" s="21"/>
      <c r="N9" s="21"/>
      <c r="O9" s="884"/>
      <c r="P9" s="21"/>
      <c r="R9" s="40"/>
    </row>
    <row r="10" spans="1:18" ht="14.25" customHeight="1">
      <c r="A10" s="889">
        <v>2004</v>
      </c>
      <c r="B10" s="890">
        <v>356</v>
      </c>
      <c r="C10" s="859">
        <v>81</v>
      </c>
      <c r="D10" s="859">
        <v>138</v>
      </c>
      <c r="E10" s="859">
        <v>92</v>
      </c>
      <c r="F10" s="859">
        <v>35</v>
      </c>
      <c r="G10" s="891">
        <v>10</v>
      </c>
      <c r="H10" s="892">
        <v>33.415700000000001</v>
      </c>
      <c r="I10" s="893"/>
      <c r="J10" s="839"/>
      <c r="K10" s="839"/>
      <c r="M10" s="21"/>
      <c r="N10" s="21"/>
      <c r="O10" s="21"/>
      <c r="P10" s="21"/>
      <c r="R10" s="40"/>
    </row>
    <row r="11" spans="1:18" ht="14.25" customHeight="1">
      <c r="A11" s="889">
        <v>2005</v>
      </c>
      <c r="B11" s="890">
        <v>336</v>
      </c>
      <c r="C11" s="859">
        <v>48</v>
      </c>
      <c r="D11" s="859">
        <v>104</v>
      </c>
      <c r="E11" s="859">
        <v>126</v>
      </c>
      <c r="F11" s="859">
        <v>37</v>
      </c>
      <c r="G11" s="891">
        <v>21</v>
      </c>
      <c r="H11" s="892">
        <v>36.616100000000003</v>
      </c>
      <c r="I11" s="893"/>
      <c r="J11" s="839"/>
      <c r="K11" s="839"/>
      <c r="M11" s="21"/>
      <c r="N11" s="21"/>
      <c r="O11" s="21"/>
      <c r="P11" s="21"/>
      <c r="R11" s="40"/>
    </row>
    <row r="12" spans="1:18" ht="14.25" customHeight="1">
      <c r="A12" s="889">
        <v>2006</v>
      </c>
      <c r="B12" s="890">
        <v>420</v>
      </c>
      <c r="C12" s="859">
        <v>69</v>
      </c>
      <c r="D12" s="859">
        <v>154</v>
      </c>
      <c r="E12" s="859">
        <v>127</v>
      </c>
      <c r="F12" s="859">
        <v>54</v>
      </c>
      <c r="G12" s="891">
        <v>16</v>
      </c>
      <c r="H12" s="892">
        <v>35.004800000000003</v>
      </c>
      <c r="I12" s="893"/>
      <c r="J12" s="839"/>
      <c r="K12" s="839"/>
      <c r="M12" s="21"/>
      <c r="N12" s="21"/>
      <c r="O12" s="21"/>
      <c r="P12" s="21"/>
      <c r="R12" s="40"/>
    </row>
    <row r="13" spans="1:18" ht="14.25" customHeight="1">
      <c r="A13" s="889">
        <v>2007</v>
      </c>
      <c r="B13" s="890">
        <v>455</v>
      </c>
      <c r="C13" s="859">
        <v>94</v>
      </c>
      <c r="D13" s="859">
        <v>149</v>
      </c>
      <c r="E13" s="859">
        <v>149</v>
      </c>
      <c r="F13" s="859">
        <v>45</v>
      </c>
      <c r="G13" s="891">
        <v>18</v>
      </c>
      <c r="H13" s="892">
        <v>34.7637</v>
      </c>
      <c r="I13" s="893"/>
      <c r="J13" s="839"/>
      <c r="K13" s="839"/>
      <c r="M13" s="21"/>
      <c r="N13" s="21"/>
      <c r="O13" s="21"/>
      <c r="P13" s="21"/>
      <c r="R13" s="40"/>
    </row>
    <row r="14" spans="1:18" ht="14.25" customHeight="1">
      <c r="A14" s="889">
        <v>2008</v>
      </c>
      <c r="B14" s="890">
        <v>574</v>
      </c>
      <c r="C14" s="859">
        <v>92</v>
      </c>
      <c r="D14" s="859">
        <v>211</v>
      </c>
      <c r="E14" s="859">
        <v>174</v>
      </c>
      <c r="F14" s="859">
        <v>71</v>
      </c>
      <c r="G14" s="891">
        <v>26</v>
      </c>
      <c r="H14" s="892">
        <v>35.5017</v>
      </c>
      <c r="I14" s="893"/>
      <c r="J14" s="839"/>
      <c r="K14" s="839"/>
      <c r="M14" s="21"/>
      <c r="N14" s="21"/>
      <c r="O14" s="21"/>
      <c r="P14" s="21"/>
      <c r="R14" s="40"/>
    </row>
    <row r="15" spans="1:18" ht="14.25" customHeight="1">
      <c r="A15" s="889">
        <v>2009</v>
      </c>
      <c r="B15" s="890">
        <v>545</v>
      </c>
      <c r="C15" s="859">
        <v>71</v>
      </c>
      <c r="D15" s="859">
        <v>178</v>
      </c>
      <c r="E15" s="859">
        <v>189</v>
      </c>
      <c r="F15" s="859">
        <v>78</v>
      </c>
      <c r="G15" s="891">
        <v>29</v>
      </c>
      <c r="H15" s="894">
        <v>36.630299999999998</v>
      </c>
      <c r="I15" s="893"/>
      <c r="J15" s="839"/>
      <c r="K15" s="839"/>
    </row>
    <row r="16" spans="1:18" ht="14.25" customHeight="1">
      <c r="A16" s="889">
        <v>2010</v>
      </c>
      <c r="B16" s="895">
        <v>485</v>
      </c>
      <c r="C16" s="896">
        <v>65</v>
      </c>
      <c r="D16" s="896">
        <v>161</v>
      </c>
      <c r="E16" s="896">
        <v>158</v>
      </c>
      <c r="F16" s="896">
        <v>76</v>
      </c>
      <c r="G16" s="891">
        <v>25</v>
      </c>
      <c r="H16" s="894">
        <v>36.718600000000002</v>
      </c>
      <c r="I16" s="843"/>
      <c r="J16" s="839"/>
      <c r="K16" s="839"/>
    </row>
    <row r="17" spans="1:11" ht="14.25" customHeight="1">
      <c r="A17" s="889">
        <v>2011</v>
      </c>
      <c r="B17" s="895">
        <v>584</v>
      </c>
      <c r="C17" s="896">
        <v>58</v>
      </c>
      <c r="D17" s="896">
        <v>184</v>
      </c>
      <c r="E17" s="896">
        <v>212</v>
      </c>
      <c r="F17" s="896">
        <v>94</v>
      </c>
      <c r="G17" s="891">
        <v>36</v>
      </c>
      <c r="H17" s="894">
        <v>37.881799999999998</v>
      </c>
      <c r="I17" s="843"/>
      <c r="J17" s="839"/>
      <c r="K17" s="839"/>
    </row>
    <row r="18" spans="1:11" ht="14.25" customHeight="1">
      <c r="A18" s="889">
        <v>2012</v>
      </c>
      <c r="B18" s="895">
        <v>581</v>
      </c>
      <c r="C18" s="896">
        <v>46</v>
      </c>
      <c r="D18" s="896">
        <v>171</v>
      </c>
      <c r="E18" s="896">
        <v>199</v>
      </c>
      <c r="F18" s="896">
        <v>115</v>
      </c>
      <c r="G18" s="891">
        <v>50</v>
      </c>
      <c r="H18" s="894">
        <v>39.725499999999997</v>
      </c>
      <c r="I18" s="843"/>
      <c r="J18" s="839"/>
      <c r="K18" s="839"/>
    </row>
    <row r="19" spans="1:11" ht="14.25" customHeight="1">
      <c r="A19" s="889">
        <v>2013</v>
      </c>
      <c r="B19" s="895">
        <v>527</v>
      </c>
      <c r="C19" s="896">
        <v>32</v>
      </c>
      <c r="D19" s="896">
        <v>138</v>
      </c>
      <c r="E19" s="896">
        <v>184</v>
      </c>
      <c r="F19" s="896">
        <v>125</v>
      </c>
      <c r="G19" s="891">
        <v>48</v>
      </c>
      <c r="H19" s="894">
        <v>40.627099999999999</v>
      </c>
      <c r="I19" s="843"/>
      <c r="J19" s="839"/>
      <c r="K19" s="839"/>
    </row>
    <row r="20" spans="1:11" ht="14.25" customHeight="1">
      <c r="A20" s="889">
        <v>2014</v>
      </c>
      <c r="B20" s="895">
        <v>614</v>
      </c>
      <c r="C20" s="896">
        <v>47</v>
      </c>
      <c r="D20" s="896">
        <v>157</v>
      </c>
      <c r="E20" s="896">
        <v>213</v>
      </c>
      <c r="F20" s="896">
        <v>148</v>
      </c>
      <c r="G20" s="891">
        <v>49</v>
      </c>
      <c r="H20" s="894">
        <v>40.228000000000002</v>
      </c>
      <c r="I20" s="843"/>
      <c r="J20" s="839"/>
      <c r="K20" s="839"/>
    </row>
    <row r="21" spans="1:11" ht="14.25" customHeight="1">
      <c r="A21" s="889">
        <v>2015</v>
      </c>
      <c r="B21" s="895">
        <v>706</v>
      </c>
      <c r="C21" s="896">
        <v>30</v>
      </c>
      <c r="D21" s="896">
        <v>163</v>
      </c>
      <c r="E21" s="896">
        <v>249</v>
      </c>
      <c r="F21" s="896">
        <v>183</v>
      </c>
      <c r="G21" s="891">
        <v>81</v>
      </c>
      <c r="H21" s="894">
        <v>42.111899999999999</v>
      </c>
      <c r="I21" s="843"/>
      <c r="J21" s="839"/>
      <c r="K21" s="839"/>
    </row>
    <row r="22" spans="1:11" ht="14.25" customHeight="1">
      <c r="A22" s="889">
        <v>2016</v>
      </c>
      <c r="B22" s="895">
        <v>868</v>
      </c>
      <c r="C22" s="896">
        <v>42</v>
      </c>
      <c r="D22" s="896">
        <v>199</v>
      </c>
      <c r="E22" s="896">
        <v>327</v>
      </c>
      <c r="F22" s="896">
        <v>214</v>
      </c>
      <c r="G22" s="891">
        <v>86</v>
      </c>
      <c r="H22" s="894">
        <v>41.468899999999998</v>
      </c>
      <c r="I22" s="843"/>
      <c r="J22" s="839"/>
      <c r="K22" s="839"/>
    </row>
    <row r="23" spans="1:11" ht="14.25" customHeight="1">
      <c r="A23" s="889">
        <v>2017</v>
      </c>
      <c r="B23" s="895">
        <v>934</v>
      </c>
      <c r="C23" s="896">
        <v>39</v>
      </c>
      <c r="D23" s="896">
        <v>185</v>
      </c>
      <c r="E23" s="896">
        <v>360</v>
      </c>
      <c r="F23" s="896">
        <v>268</v>
      </c>
      <c r="G23" s="891">
        <v>82</v>
      </c>
      <c r="H23" s="894">
        <v>41.936799999999998</v>
      </c>
      <c r="I23" s="843"/>
      <c r="J23" s="839"/>
      <c r="K23" s="839"/>
    </row>
    <row r="24" spans="1:11" ht="14.25" customHeight="1">
      <c r="A24" s="889">
        <v>2018</v>
      </c>
      <c r="B24" s="895">
        <v>1187</v>
      </c>
      <c r="C24" s="896">
        <v>65</v>
      </c>
      <c r="D24" s="896">
        <v>217</v>
      </c>
      <c r="E24" s="896">
        <v>442</v>
      </c>
      <c r="F24" s="896">
        <v>345</v>
      </c>
      <c r="G24" s="891">
        <v>118</v>
      </c>
      <c r="H24" s="894">
        <v>42.27</v>
      </c>
      <c r="I24" s="843"/>
      <c r="J24" s="839"/>
      <c r="K24" s="839"/>
    </row>
    <row r="25" spans="1:11" ht="14.25" customHeight="1">
      <c r="A25" s="889">
        <v>2019</v>
      </c>
      <c r="B25" s="895">
        <v>1280</v>
      </c>
      <c r="C25" s="896">
        <v>76</v>
      </c>
      <c r="D25" s="896">
        <v>220</v>
      </c>
      <c r="E25" s="896">
        <v>469</v>
      </c>
      <c r="F25" s="896">
        <v>397</v>
      </c>
      <c r="G25" s="891">
        <v>118</v>
      </c>
      <c r="H25" s="894">
        <v>42.240600000000001</v>
      </c>
      <c r="I25" s="843"/>
      <c r="J25" s="839"/>
      <c r="K25" s="839"/>
    </row>
    <row r="26" spans="1:11" ht="14.25" customHeight="1">
      <c r="A26" s="889">
        <v>2020</v>
      </c>
      <c r="B26" s="895">
        <v>1339</v>
      </c>
      <c r="C26" s="896">
        <v>80</v>
      </c>
      <c r="D26" s="896">
        <v>260</v>
      </c>
      <c r="E26" s="896">
        <v>418</v>
      </c>
      <c r="F26" s="896">
        <v>419</v>
      </c>
      <c r="G26" s="891">
        <v>162</v>
      </c>
      <c r="H26" s="894">
        <v>42.585099999999997</v>
      </c>
      <c r="I26" s="843"/>
      <c r="J26" s="839"/>
      <c r="K26" s="839"/>
    </row>
    <row r="27" spans="1:11" ht="14.25" customHeight="1">
      <c r="A27" s="889">
        <v>2021</v>
      </c>
      <c r="B27" s="895">
        <v>1330</v>
      </c>
      <c r="C27" s="896">
        <v>70</v>
      </c>
      <c r="D27" s="896">
        <v>213</v>
      </c>
      <c r="E27" s="896">
        <v>440</v>
      </c>
      <c r="F27" s="896">
        <v>422</v>
      </c>
      <c r="G27" s="891">
        <v>185</v>
      </c>
      <c r="H27" s="894">
        <v>43.609000000000002</v>
      </c>
      <c r="I27" s="843"/>
      <c r="J27" s="839"/>
      <c r="K27" s="839"/>
    </row>
    <row r="28" spans="1:11" ht="14.25" customHeight="1">
      <c r="A28" s="889"/>
      <c r="B28" s="895"/>
      <c r="C28" s="1075"/>
      <c r="D28" s="1075"/>
      <c r="E28" s="1075"/>
      <c r="F28" s="1075"/>
      <c r="G28" s="1075"/>
      <c r="H28" s="1075"/>
      <c r="I28" s="843"/>
      <c r="J28" s="837"/>
      <c r="K28" s="837"/>
    </row>
    <row r="29" spans="1:11" ht="14.25" customHeight="1">
      <c r="A29" s="897" t="s">
        <v>35</v>
      </c>
      <c r="B29" s="898"/>
      <c r="C29" s="1083"/>
      <c r="D29" s="899"/>
      <c r="E29" s="1083"/>
      <c r="F29" s="899"/>
      <c r="G29" s="899"/>
      <c r="H29" s="900"/>
      <c r="I29" s="843"/>
      <c r="J29" s="837"/>
      <c r="K29" s="837"/>
    </row>
    <row r="30" spans="1:11" ht="14.25" customHeight="1">
      <c r="A30" s="889">
        <v>2000</v>
      </c>
      <c r="B30" s="859">
        <v>239</v>
      </c>
      <c r="C30" s="896">
        <v>58</v>
      </c>
      <c r="D30" s="896">
        <v>104</v>
      </c>
      <c r="E30" s="896">
        <v>60</v>
      </c>
      <c r="F30" s="896">
        <v>12</v>
      </c>
      <c r="G30" s="896">
        <v>5</v>
      </c>
      <c r="H30" s="1193">
        <v>32.148499999999999</v>
      </c>
      <c r="I30" s="843"/>
      <c r="J30" s="837"/>
      <c r="K30" s="837"/>
    </row>
    <row r="31" spans="1:11" ht="14.25" customHeight="1">
      <c r="A31" s="889">
        <v>2001</v>
      </c>
      <c r="B31" s="859">
        <v>267</v>
      </c>
      <c r="C31" s="896">
        <v>65</v>
      </c>
      <c r="D31" s="896">
        <v>115</v>
      </c>
      <c r="E31" s="896">
        <v>58</v>
      </c>
      <c r="F31" s="896">
        <v>24</v>
      </c>
      <c r="G31" s="896">
        <v>5</v>
      </c>
      <c r="H31" s="1193">
        <v>32.2453</v>
      </c>
      <c r="I31" s="843"/>
      <c r="J31" s="837"/>
      <c r="K31" s="837"/>
    </row>
    <row r="32" spans="1:11" ht="14.25" customHeight="1">
      <c r="A32" s="889">
        <v>2002</v>
      </c>
      <c r="B32" s="859">
        <v>321</v>
      </c>
      <c r="C32" s="896">
        <v>85</v>
      </c>
      <c r="D32" s="896">
        <v>131</v>
      </c>
      <c r="E32" s="896">
        <v>78</v>
      </c>
      <c r="F32" s="896">
        <v>21</v>
      </c>
      <c r="G32" s="896">
        <v>6</v>
      </c>
      <c r="H32" s="1193">
        <v>31.7087</v>
      </c>
      <c r="I32" s="843"/>
      <c r="J32" s="837"/>
      <c r="K32" s="837"/>
    </row>
    <row r="33" spans="1:11" ht="14.25" customHeight="1">
      <c r="A33" s="889">
        <v>2003</v>
      </c>
      <c r="B33" s="859">
        <v>257</v>
      </c>
      <c r="C33" s="896">
        <v>65</v>
      </c>
      <c r="D33" s="896">
        <v>106</v>
      </c>
      <c r="E33" s="896">
        <v>64</v>
      </c>
      <c r="F33" s="896">
        <v>11</v>
      </c>
      <c r="G33" s="896">
        <v>11</v>
      </c>
      <c r="H33" s="1193">
        <v>32.667299999999997</v>
      </c>
      <c r="I33" s="843"/>
      <c r="J33" s="837"/>
      <c r="K33" s="837"/>
    </row>
    <row r="34" spans="1:11" ht="14.25" customHeight="1">
      <c r="A34" s="889">
        <v>2004</v>
      </c>
      <c r="B34" s="859">
        <v>289</v>
      </c>
      <c r="C34" s="896">
        <v>72</v>
      </c>
      <c r="D34" s="896">
        <v>114</v>
      </c>
      <c r="E34" s="896">
        <v>75</v>
      </c>
      <c r="F34" s="896">
        <v>24</v>
      </c>
      <c r="G34" s="896">
        <v>4</v>
      </c>
      <c r="H34" s="1193">
        <v>32.441200000000002</v>
      </c>
      <c r="I34" s="843"/>
      <c r="J34" s="837"/>
      <c r="K34" s="837"/>
    </row>
    <row r="35" spans="1:11" ht="14.25" customHeight="1">
      <c r="A35" s="889">
        <v>2005</v>
      </c>
      <c r="B35" s="859">
        <v>259</v>
      </c>
      <c r="C35" s="896">
        <v>36</v>
      </c>
      <c r="D35" s="896">
        <v>89</v>
      </c>
      <c r="E35" s="896">
        <v>98</v>
      </c>
      <c r="F35" s="896">
        <v>26</v>
      </c>
      <c r="G35" s="896">
        <v>10</v>
      </c>
      <c r="H35" s="1193">
        <v>35.561799999999998</v>
      </c>
      <c r="I35" s="843"/>
      <c r="J35" s="837"/>
      <c r="K35" s="837"/>
    </row>
    <row r="36" spans="1:11" ht="14.25" customHeight="1">
      <c r="A36" s="889">
        <v>2006</v>
      </c>
      <c r="B36" s="859">
        <v>333</v>
      </c>
      <c r="C36" s="896">
        <v>61</v>
      </c>
      <c r="D36" s="896">
        <v>123</v>
      </c>
      <c r="E36" s="896">
        <v>97</v>
      </c>
      <c r="F36" s="896">
        <v>40</v>
      </c>
      <c r="G36" s="896">
        <v>12</v>
      </c>
      <c r="H36" s="1193">
        <v>34.454999999999998</v>
      </c>
      <c r="I36" s="843"/>
      <c r="J36" s="837"/>
      <c r="K36" s="837"/>
    </row>
    <row r="37" spans="1:11" ht="14.25" customHeight="1">
      <c r="A37" s="889">
        <v>2007</v>
      </c>
      <c r="B37" s="859">
        <v>393</v>
      </c>
      <c r="C37" s="896">
        <v>80</v>
      </c>
      <c r="D37" s="896">
        <v>138</v>
      </c>
      <c r="E37" s="896">
        <v>125</v>
      </c>
      <c r="F37" s="896">
        <v>39</v>
      </c>
      <c r="G37" s="896">
        <v>11</v>
      </c>
      <c r="H37" s="1193">
        <v>34.357500000000002</v>
      </c>
      <c r="I37" s="843"/>
      <c r="J37" s="837"/>
      <c r="K37" s="837"/>
    </row>
    <row r="38" spans="1:11" ht="14.25" customHeight="1">
      <c r="A38" s="889">
        <v>2008</v>
      </c>
      <c r="B38" s="859">
        <v>461</v>
      </c>
      <c r="C38" s="896">
        <v>68</v>
      </c>
      <c r="D38" s="896">
        <v>178</v>
      </c>
      <c r="E38" s="896">
        <v>145</v>
      </c>
      <c r="F38" s="896">
        <v>56</v>
      </c>
      <c r="G38" s="896">
        <v>14</v>
      </c>
      <c r="H38" s="1193">
        <v>35.172499999999999</v>
      </c>
      <c r="I38" s="843"/>
      <c r="J38" s="837"/>
      <c r="K38" s="837"/>
    </row>
    <row r="39" spans="1:11" ht="14.25" customHeight="1">
      <c r="A39" s="889">
        <v>2009</v>
      </c>
      <c r="B39" s="859">
        <v>413</v>
      </c>
      <c r="C39" s="896">
        <v>52</v>
      </c>
      <c r="D39" s="896">
        <v>136</v>
      </c>
      <c r="E39" s="896">
        <v>146</v>
      </c>
      <c r="F39" s="896">
        <v>56</v>
      </c>
      <c r="G39" s="896">
        <v>23</v>
      </c>
      <c r="H39" s="1193">
        <v>36.674300000000002</v>
      </c>
      <c r="I39" s="843"/>
      <c r="J39" s="837"/>
      <c r="K39" s="837"/>
    </row>
    <row r="40" spans="1:11" ht="14.25" customHeight="1">
      <c r="A40" s="889">
        <v>2010</v>
      </c>
      <c r="B40" s="896">
        <v>363</v>
      </c>
      <c r="C40" s="896">
        <v>49</v>
      </c>
      <c r="D40" s="896">
        <v>124</v>
      </c>
      <c r="E40" s="896">
        <v>126</v>
      </c>
      <c r="F40" s="896">
        <v>50</v>
      </c>
      <c r="G40" s="896">
        <v>14</v>
      </c>
      <c r="H40" s="1193">
        <v>36.1556</v>
      </c>
      <c r="I40" s="843"/>
      <c r="J40" s="837"/>
      <c r="K40" s="837"/>
    </row>
    <row r="41" spans="1:11" ht="14.25" customHeight="1">
      <c r="A41" s="889">
        <v>2011</v>
      </c>
      <c r="B41" s="896">
        <v>429</v>
      </c>
      <c r="C41" s="896">
        <v>47</v>
      </c>
      <c r="D41" s="896">
        <v>144</v>
      </c>
      <c r="E41" s="896">
        <v>160</v>
      </c>
      <c r="F41" s="896">
        <v>59</v>
      </c>
      <c r="G41" s="896">
        <v>19</v>
      </c>
      <c r="H41" s="1193">
        <v>36.719099999999997</v>
      </c>
      <c r="I41" s="843"/>
      <c r="J41" s="837"/>
      <c r="K41" s="837"/>
    </row>
    <row r="42" spans="1:11" ht="14.25" customHeight="1">
      <c r="A42" s="889">
        <v>2012</v>
      </c>
      <c r="B42" s="896">
        <v>416</v>
      </c>
      <c r="C42" s="896">
        <v>33</v>
      </c>
      <c r="D42" s="896">
        <v>136</v>
      </c>
      <c r="E42" s="896">
        <v>148</v>
      </c>
      <c r="F42" s="896">
        <v>72</v>
      </c>
      <c r="G42" s="896">
        <v>27</v>
      </c>
      <c r="H42" s="1193">
        <v>38.579300000000003</v>
      </c>
      <c r="I42" s="843"/>
      <c r="J42" s="837"/>
      <c r="K42" s="837"/>
    </row>
    <row r="43" spans="1:11" ht="14.25" customHeight="1">
      <c r="A43" s="889">
        <v>2013</v>
      </c>
      <c r="B43" s="896">
        <v>393</v>
      </c>
      <c r="C43" s="896">
        <v>28</v>
      </c>
      <c r="D43" s="896">
        <v>107</v>
      </c>
      <c r="E43" s="896">
        <v>141</v>
      </c>
      <c r="F43" s="896">
        <v>87</v>
      </c>
      <c r="G43" s="896">
        <v>30</v>
      </c>
      <c r="H43" s="1193">
        <v>39.876600000000003</v>
      </c>
      <c r="I43" s="843"/>
      <c r="J43" s="837"/>
      <c r="K43" s="837"/>
    </row>
    <row r="44" spans="1:11" ht="14.25" customHeight="1">
      <c r="A44" s="889">
        <v>2014</v>
      </c>
      <c r="B44" s="896">
        <v>453</v>
      </c>
      <c r="C44" s="896">
        <v>37</v>
      </c>
      <c r="D44" s="896">
        <v>117</v>
      </c>
      <c r="E44" s="896">
        <v>161</v>
      </c>
      <c r="F44" s="896">
        <v>110</v>
      </c>
      <c r="G44" s="896">
        <v>28</v>
      </c>
      <c r="H44" s="1193">
        <v>39.7804</v>
      </c>
      <c r="I44" s="843"/>
      <c r="J44" s="837"/>
      <c r="K44" s="837"/>
    </row>
    <row r="45" spans="1:11" ht="14.25" customHeight="1">
      <c r="A45" s="889">
        <v>2015</v>
      </c>
      <c r="B45" s="896">
        <v>484</v>
      </c>
      <c r="C45" s="896">
        <v>24</v>
      </c>
      <c r="D45" s="896">
        <v>118</v>
      </c>
      <c r="E45" s="896">
        <v>170</v>
      </c>
      <c r="F45" s="896">
        <v>122</v>
      </c>
      <c r="G45" s="896">
        <v>50</v>
      </c>
      <c r="H45" s="1193">
        <v>41.5289</v>
      </c>
      <c r="I45" s="843"/>
      <c r="J45" s="837"/>
      <c r="K45" s="837"/>
    </row>
    <row r="46" spans="1:11" ht="14.25" customHeight="1">
      <c r="A46" s="889">
        <v>2016</v>
      </c>
      <c r="B46" s="896">
        <v>593</v>
      </c>
      <c r="C46" s="896">
        <v>25</v>
      </c>
      <c r="D46" s="896">
        <v>151</v>
      </c>
      <c r="E46" s="896">
        <v>237</v>
      </c>
      <c r="F46" s="896">
        <v>132</v>
      </c>
      <c r="G46" s="896">
        <v>48</v>
      </c>
      <c r="H46" s="1193">
        <v>40.678800000000003</v>
      </c>
      <c r="I46" s="843"/>
      <c r="J46" s="837"/>
      <c r="K46" s="837"/>
    </row>
    <row r="47" spans="1:11" ht="14.25" customHeight="1">
      <c r="A47" s="889">
        <v>2017</v>
      </c>
      <c r="B47" s="896">
        <v>652</v>
      </c>
      <c r="C47" s="896">
        <v>31</v>
      </c>
      <c r="D47" s="896">
        <v>148</v>
      </c>
      <c r="E47" s="896">
        <v>234</v>
      </c>
      <c r="F47" s="896">
        <v>192</v>
      </c>
      <c r="G47" s="896">
        <v>47</v>
      </c>
      <c r="H47" s="1193">
        <v>41.348199999999999</v>
      </c>
      <c r="I47" s="843"/>
      <c r="J47" s="837"/>
      <c r="K47" s="837"/>
    </row>
    <row r="48" spans="1:11" s="836" customFormat="1">
      <c r="A48" s="889">
        <v>2018</v>
      </c>
      <c r="B48" s="896">
        <v>860</v>
      </c>
      <c r="C48" s="896">
        <v>57</v>
      </c>
      <c r="D48" s="896">
        <v>164</v>
      </c>
      <c r="E48" s="896">
        <v>309</v>
      </c>
      <c r="F48" s="896">
        <v>256</v>
      </c>
      <c r="G48" s="896">
        <v>74</v>
      </c>
      <c r="H48" s="1193">
        <v>41.716299999999997</v>
      </c>
      <c r="I48" s="843"/>
      <c r="J48" s="835"/>
      <c r="K48" s="835"/>
    </row>
    <row r="49" spans="1:11" ht="15" customHeight="1">
      <c r="A49" s="889">
        <v>2019</v>
      </c>
      <c r="B49" s="896">
        <v>887</v>
      </c>
      <c r="C49" s="859">
        <v>58</v>
      </c>
      <c r="D49" s="859">
        <v>154</v>
      </c>
      <c r="E49" s="859">
        <v>319</v>
      </c>
      <c r="F49" s="859">
        <v>284</v>
      </c>
      <c r="G49" s="859">
        <v>72</v>
      </c>
      <c r="H49" s="1193">
        <v>41.931800000000003</v>
      </c>
      <c r="I49" s="901"/>
      <c r="J49" s="36"/>
      <c r="K49" s="36"/>
    </row>
    <row r="50" spans="1:11" ht="15" customHeight="1">
      <c r="A50" s="889">
        <v>2020</v>
      </c>
      <c r="B50" s="896">
        <v>973</v>
      </c>
      <c r="C50" s="859">
        <v>62</v>
      </c>
      <c r="D50" s="859">
        <v>210</v>
      </c>
      <c r="E50" s="859">
        <v>289</v>
      </c>
      <c r="F50" s="859">
        <v>305</v>
      </c>
      <c r="G50" s="859">
        <v>107</v>
      </c>
      <c r="H50" s="1193">
        <v>42.023099999999999</v>
      </c>
      <c r="I50" s="901"/>
      <c r="J50" s="36"/>
      <c r="K50" s="36"/>
    </row>
    <row r="51" spans="1:11" ht="14.25" customHeight="1">
      <c r="A51" s="889">
        <v>2021</v>
      </c>
      <c r="B51" s="896">
        <v>933</v>
      </c>
      <c r="C51" s="896">
        <v>49</v>
      </c>
      <c r="D51" s="896">
        <v>163</v>
      </c>
      <c r="E51" s="896">
        <v>294</v>
      </c>
      <c r="F51" s="896">
        <v>311</v>
      </c>
      <c r="G51" s="896">
        <v>116</v>
      </c>
      <c r="H51" s="1193">
        <v>43.1999</v>
      </c>
      <c r="I51" s="843"/>
      <c r="J51" s="837"/>
      <c r="K51" s="837"/>
    </row>
    <row r="52" spans="1:11" ht="14.25" customHeight="1">
      <c r="A52" s="889"/>
      <c r="B52" s="895"/>
      <c r="C52" s="896"/>
      <c r="D52" s="896"/>
      <c r="E52" s="896"/>
      <c r="F52" s="896"/>
      <c r="G52" s="896"/>
      <c r="H52" s="1193"/>
      <c r="I52" s="843"/>
      <c r="J52" s="837"/>
      <c r="K52" s="837"/>
    </row>
    <row r="53" spans="1:11" ht="14.25" customHeight="1">
      <c r="A53" s="897" t="s">
        <v>36</v>
      </c>
      <c r="B53" s="898"/>
      <c r="C53" s="899"/>
      <c r="D53" s="899"/>
      <c r="E53" s="899"/>
      <c r="F53" s="899"/>
      <c r="G53" s="899"/>
      <c r="H53" s="900"/>
      <c r="I53" s="843"/>
      <c r="J53" s="837"/>
      <c r="K53" s="837"/>
    </row>
    <row r="54" spans="1:11" ht="14.25" customHeight="1">
      <c r="A54" s="889">
        <v>2000</v>
      </c>
      <c r="B54" s="902">
        <v>53</v>
      </c>
      <c r="C54" s="896">
        <v>15</v>
      </c>
      <c r="D54" s="896">
        <v>22</v>
      </c>
      <c r="E54" s="896">
        <v>9</v>
      </c>
      <c r="F54" s="896">
        <v>4</v>
      </c>
      <c r="G54" s="896">
        <v>3</v>
      </c>
      <c r="H54" s="1193">
        <v>32.5</v>
      </c>
      <c r="I54" s="843"/>
      <c r="J54" s="837"/>
      <c r="K54" s="837"/>
    </row>
    <row r="55" spans="1:11" ht="14.25" customHeight="1">
      <c r="A55" s="889">
        <v>2001</v>
      </c>
      <c r="B55" s="902">
        <v>66</v>
      </c>
      <c r="C55" s="896">
        <v>15</v>
      </c>
      <c r="D55" s="896">
        <v>25</v>
      </c>
      <c r="E55" s="896">
        <v>12</v>
      </c>
      <c r="F55" s="896">
        <v>7</v>
      </c>
      <c r="G55" s="896">
        <v>7</v>
      </c>
      <c r="H55" s="1193">
        <v>35.121200000000002</v>
      </c>
      <c r="I55" s="843"/>
      <c r="J55" s="837"/>
      <c r="K55" s="837"/>
    </row>
    <row r="56" spans="1:11" ht="14.25" customHeight="1">
      <c r="A56" s="889">
        <v>2002</v>
      </c>
      <c r="B56" s="859">
        <v>61</v>
      </c>
      <c r="C56" s="896">
        <v>15</v>
      </c>
      <c r="D56" s="896">
        <v>22</v>
      </c>
      <c r="E56" s="896">
        <v>14</v>
      </c>
      <c r="F56" s="896">
        <v>6</v>
      </c>
      <c r="G56" s="896">
        <v>4</v>
      </c>
      <c r="H56" s="1193">
        <v>33.680300000000003</v>
      </c>
      <c r="I56" s="843"/>
      <c r="J56" s="837"/>
      <c r="K56" s="837"/>
    </row>
    <row r="57" spans="1:11" ht="14.25" customHeight="1">
      <c r="A57" s="889">
        <v>2003</v>
      </c>
      <c r="B57" s="859">
        <v>62</v>
      </c>
      <c r="C57" s="896">
        <v>13</v>
      </c>
      <c r="D57" s="896">
        <v>17</v>
      </c>
      <c r="E57" s="896">
        <v>17</v>
      </c>
      <c r="F57" s="896">
        <v>9</v>
      </c>
      <c r="G57" s="896">
        <v>6</v>
      </c>
      <c r="H57" s="1193">
        <v>36.145200000000003</v>
      </c>
      <c r="I57" s="843"/>
      <c r="J57" s="837"/>
      <c r="K57" s="837"/>
    </row>
    <row r="58" spans="1:11" ht="14.25" customHeight="1">
      <c r="A58" s="889">
        <v>2004</v>
      </c>
      <c r="B58" s="859">
        <v>67</v>
      </c>
      <c r="C58" s="896">
        <v>9</v>
      </c>
      <c r="D58" s="896">
        <v>24</v>
      </c>
      <c r="E58" s="896">
        <v>17</v>
      </c>
      <c r="F58" s="896">
        <v>11</v>
      </c>
      <c r="G58" s="896">
        <v>6</v>
      </c>
      <c r="H58" s="1193">
        <v>37.619399999999999</v>
      </c>
      <c r="I58" s="843"/>
      <c r="J58" s="837"/>
      <c r="K58" s="837"/>
    </row>
    <row r="59" spans="1:11" ht="14.25" customHeight="1">
      <c r="A59" s="889">
        <v>2005</v>
      </c>
      <c r="B59" s="859">
        <v>77</v>
      </c>
      <c r="C59" s="896">
        <v>12</v>
      </c>
      <c r="D59" s="896">
        <v>15</v>
      </c>
      <c r="E59" s="896">
        <v>28</v>
      </c>
      <c r="F59" s="896">
        <v>11</v>
      </c>
      <c r="G59" s="896">
        <v>11</v>
      </c>
      <c r="H59" s="1193">
        <v>40.162300000000002</v>
      </c>
      <c r="I59" s="843"/>
      <c r="J59" s="837"/>
      <c r="K59" s="837"/>
    </row>
    <row r="60" spans="1:11" ht="14.25" customHeight="1">
      <c r="A60" s="889">
        <v>2006</v>
      </c>
      <c r="B60" s="859">
        <v>87</v>
      </c>
      <c r="C60" s="896">
        <v>8</v>
      </c>
      <c r="D60" s="896">
        <v>31</v>
      </c>
      <c r="E60" s="896">
        <v>30</v>
      </c>
      <c r="F60" s="896">
        <v>14</v>
      </c>
      <c r="G60" s="896">
        <v>4</v>
      </c>
      <c r="H60" s="1193">
        <v>37.109200000000001</v>
      </c>
      <c r="I60" s="843"/>
      <c r="J60" s="837"/>
      <c r="K60" s="837"/>
    </row>
    <row r="61" spans="1:11" ht="14.25" customHeight="1">
      <c r="A61" s="889">
        <v>2007</v>
      </c>
      <c r="B61" s="859">
        <v>62</v>
      </c>
      <c r="C61" s="896">
        <v>14</v>
      </c>
      <c r="D61" s="896">
        <v>11</v>
      </c>
      <c r="E61" s="896">
        <v>24</v>
      </c>
      <c r="F61" s="896">
        <v>6</v>
      </c>
      <c r="G61" s="896">
        <v>7</v>
      </c>
      <c r="H61" s="1193">
        <v>37.338700000000003</v>
      </c>
      <c r="I61" s="843"/>
      <c r="J61" s="837"/>
      <c r="K61" s="837"/>
    </row>
    <row r="62" spans="1:11" ht="14.25" customHeight="1">
      <c r="A62" s="889">
        <v>2008</v>
      </c>
      <c r="B62" s="859">
        <v>113</v>
      </c>
      <c r="C62" s="896">
        <v>24</v>
      </c>
      <c r="D62" s="896">
        <v>33</v>
      </c>
      <c r="E62" s="896">
        <v>29</v>
      </c>
      <c r="F62" s="896">
        <v>15</v>
      </c>
      <c r="G62" s="896">
        <v>12</v>
      </c>
      <c r="H62" s="1193">
        <v>36.845100000000002</v>
      </c>
      <c r="I62" s="843"/>
      <c r="J62" s="837"/>
      <c r="K62" s="837"/>
    </row>
    <row r="63" spans="1:11" ht="14.25" customHeight="1">
      <c r="A63" s="889">
        <v>2009</v>
      </c>
      <c r="B63" s="859">
        <v>132</v>
      </c>
      <c r="C63" s="896">
        <v>19</v>
      </c>
      <c r="D63" s="896">
        <v>42</v>
      </c>
      <c r="E63" s="896">
        <v>43</v>
      </c>
      <c r="F63" s="896">
        <v>22</v>
      </c>
      <c r="G63" s="896">
        <v>6</v>
      </c>
      <c r="H63" s="1193">
        <v>36.492400000000004</v>
      </c>
      <c r="I63" s="843"/>
      <c r="J63" s="837"/>
      <c r="K63" s="837"/>
    </row>
    <row r="64" spans="1:11" ht="14.25" customHeight="1">
      <c r="A64" s="889">
        <v>2010</v>
      </c>
      <c r="B64" s="896">
        <v>122</v>
      </c>
      <c r="C64" s="896">
        <v>16</v>
      </c>
      <c r="D64" s="896">
        <v>37</v>
      </c>
      <c r="E64" s="896">
        <v>32</v>
      </c>
      <c r="F64" s="896">
        <v>26</v>
      </c>
      <c r="G64" s="896">
        <v>11</v>
      </c>
      <c r="H64" s="1193">
        <v>38.3934</v>
      </c>
      <c r="I64" s="843"/>
      <c r="J64" s="837"/>
      <c r="K64" s="837"/>
    </row>
    <row r="65" spans="1:15" ht="14.25" customHeight="1">
      <c r="A65" s="889">
        <v>2011</v>
      </c>
      <c r="B65" s="896">
        <v>155</v>
      </c>
      <c r="C65" s="896">
        <v>11</v>
      </c>
      <c r="D65" s="896">
        <v>40</v>
      </c>
      <c r="E65" s="896">
        <v>52</v>
      </c>
      <c r="F65" s="896">
        <v>35</v>
      </c>
      <c r="G65" s="896">
        <v>17</v>
      </c>
      <c r="H65" s="1193">
        <v>41.1</v>
      </c>
      <c r="I65" s="843"/>
      <c r="J65" s="837"/>
      <c r="K65" s="837"/>
    </row>
    <row r="66" spans="1:15" ht="14.25" customHeight="1">
      <c r="A66" s="889">
        <v>2012</v>
      </c>
      <c r="B66" s="896">
        <v>165</v>
      </c>
      <c r="C66" s="896">
        <v>13</v>
      </c>
      <c r="D66" s="896">
        <v>35</v>
      </c>
      <c r="E66" s="896">
        <v>51</v>
      </c>
      <c r="F66" s="896">
        <v>43</v>
      </c>
      <c r="G66" s="896">
        <v>23</v>
      </c>
      <c r="H66" s="1193">
        <v>42.615200000000002</v>
      </c>
      <c r="I66" s="843"/>
      <c r="J66" s="837"/>
      <c r="K66" s="837"/>
    </row>
    <row r="67" spans="1:15" ht="14.25" customHeight="1">
      <c r="A67" s="889">
        <v>2013</v>
      </c>
      <c r="B67" s="896">
        <v>134</v>
      </c>
      <c r="C67" s="896">
        <v>4</v>
      </c>
      <c r="D67" s="896">
        <v>31</v>
      </c>
      <c r="E67" s="896">
        <v>43</v>
      </c>
      <c r="F67" s="896">
        <v>38</v>
      </c>
      <c r="G67" s="896">
        <v>18</v>
      </c>
      <c r="H67" s="1193">
        <v>42.828400000000002</v>
      </c>
      <c r="I67" s="843"/>
      <c r="J67" s="837"/>
      <c r="K67" s="837"/>
    </row>
    <row r="68" spans="1:15" ht="14.25" customHeight="1">
      <c r="A68" s="889">
        <v>2014</v>
      </c>
      <c r="B68" s="896">
        <v>161</v>
      </c>
      <c r="C68" s="896">
        <v>10</v>
      </c>
      <c r="D68" s="896">
        <v>40</v>
      </c>
      <c r="E68" s="896">
        <v>52</v>
      </c>
      <c r="F68" s="896">
        <v>38</v>
      </c>
      <c r="G68" s="896">
        <v>21</v>
      </c>
      <c r="H68" s="1193">
        <v>41.4876</v>
      </c>
      <c r="I68" s="843"/>
      <c r="J68" s="837"/>
      <c r="K68" s="837"/>
    </row>
    <row r="69" spans="1:15" ht="14.25" customHeight="1">
      <c r="A69" s="889">
        <v>2015</v>
      </c>
      <c r="B69" s="896">
        <v>222</v>
      </c>
      <c r="C69" s="896">
        <v>6</v>
      </c>
      <c r="D69" s="896">
        <v>45</v>
      </c>
      <c r="E69" s="896">
        <v>79</v>
      </c>
      <c r="F69" s="896">
        <v>61</v>
      </c>
      <c r="G69" s="896">
        <v>31</v>
      </c>
      <c r="H69" s="1193">
        <v>43.382899999999999</v>
      </c>
      <c r="I69" s="843"/>
      <c r="J69" s="837"/>
      <c r="K69" s="837"/>
    </row>
    <row r="70" spans="1:15" ht="14.25" customHeight="1">
      <c r="A70" s="889">
        <v>2016</v>
      </c>
      <c r="B70" s="896">
        <v>275</v>
      </c>
      <c r="C70" s="896">
        <v>17</v>
      </c>
      <c r="D70" s="896">
        <v>48</v>
      </c>
      <c r="E70" s="896">
        <v>90</v>
      </c>
      <c r="F70" s="896">
        <v>82</v>
      </c>
      <c r="G70" s="896">
        <v>38</v>
      </c>
      <c r="H70" s="1193">
        <v>43.172699999999999</v>
      </c>
      <c r="I70" s="843"/>
      <c r="J70" s="837"/>
      <c r="K70" s="837"/>
    </row>
    <row r="71" spans="1:15" ht="14.25" customHeight="1">
      <c r="A71" s="889">
        <v>2017</v>
      </c>
      <c r="B71" s="896">
        <v>282</v>
      </c>
      <c r="C71" s="896">
        <v>8</v>
      </c>
      <c r="D71" s="896">
        <v>37</v>
      </c>
      <c r="E71" s="896">
        <v>126</v>
      </c>
      <c r="F71" s="896">
        <v>76</v>
      </c>
      <c r="G71" s="896">
        <v>35</v>
      </c>
      <c r="H71" s="1193">
        <v>43.297899999999998</v>
      </c>
      <c r="I71" s="843"/>
      <c r="J71" s="837"/>
      <c r="K71" s="837"/>
    </row>
    <row r="72" spans="1:15" s="836" customFormat="1">
      <c r="A72" s="889">
        <v>2018</v>
      </c>
      <c r="B72" s="896">
        <v>327</v>
      </c>
      <c r="C72" s="896">
        <v>8</v>
      </c>
      <c r="D72" s="896">
        <v>53</v>
      </c>
      <c r="E72" s="896">
        <v>133</v>
      </c>
      <c r="F72" s="896">
        <v>89</v>
      </c>
      <c r="G72" s="896">
        <v>44</v>
      </c>
      <c r="H72" s="1193">
        <v>43.726300000000002</v>
      </c>
      <c r="I72" s="843"/>
      <c r="J72" s="835"/>
      <c r="K72" s="835"/>
    </row>
    <row r="73" spans="1:15" ht="15" customHeight="1">
      <c r="A73" s="889">
        <v>2019</v>
      </c>
      <c r="B73" s="896">
        <v>393</v>
      </c>
      <c r="C73" s="859">
        <v>18</v>
      </c>
      <c r="D73" s="859">
        <v>66</v>
      </c>
      <c r="E73" s="859">
        <v>150</v>
      </c>
      <c r="F73" s="859">
        <v>113</v>
      </c>
      <c r="G73" s="859">
        <v>46</v>
      </c>
      <c r="H73" s="1193">
        <v>42.9377</v>
      </c>
      <c r="I73" s="901"/>
      <c r="J73" s="36"/>
      <c r="K73" s="36"/>
    </row>
    <row r="74" spans="1:15" ht="15" customHeight="1">
      <c r="A74" s="889">
        <v>2020</v>
      </c>
      <c r="B74" s="896">
        <v>366</v>
      </c>
      <c r="C74" s="859">
        <v>18</v>
      </c>
      <c r="D74" s="859">
        <v>50</v>
      </c>
      <c r="E74" s="859">
        <v>129</v>
      </c>
      <c r="F74" s="859">
        <v>114</v>
      </c>
      <c r="G74" s="859">
        <v>55</v>
      </c>
      <c r="H74" s="1193">
        <v>44.0792</v>
      </c>
      <c r="I74" s="901"/>
      <c r="J74" s="36"/>
      <c r="K74" s="36"/>
    </row>
    <row r="75" spans="1:15" ht="14.25" customHeight="1">
      <c r="A75" s="889">
        <v>2021</v>
      </c>
      <c r="B75" s="896">
        <v>397</v>
      </c>
      <c r="C75" s="896">
        <v>21</v>
      </c>
      <c r="D75" s="896">
        <v>50</v>
      </c>
      <c r="E75" s="896">
        <v>146</v>
      </c>
      <c r="F75" s="896">
        <v>111</v>
      </c>
      <c r="G75" s="896">
        <v>69</v>
      </c>
      <c r="H75" s="1193">
        <v>44.570500000000003</v>
      </c>
      <c r="I75" s="843"/>
      <c r="J75" s="837"/>
      <c r="K75" s="837"/>
    </row>
    <row r="76" spans="1:15">
      <c r="A76" s="388"/>
      <c r="B76" s="1082"/>
      <c r="C76" s="36"/>
      <c r="D76" s="36"/>
      <c r="E76" s="36"/>
      <c r="F76" s="36"/>
      <c r="G76" s="36"/>
      <c r="H76" s="36"/>
      <c r="I76" s="36"/>
      <c r="J76" s="36"/>
      <c r="K76" s="36"/>
      <c r="L76" s="36"/>
      <c r="M76" s="36"/>
    </row>
    <row r="77" spans="1:15">
      <c r="A77" s="42" t="s">
        <v>122</v>
      </c>
      <c r="B77" s="1037"/>
      <c r="C77" s="1037"/>
      <c r="D77" s="41"/>
      <c r="E77" s="41"/>
      <c r="F77" s="41"/>
      <c r="G77" s="41"/>
      <c r="H77" s="1194"/>
      <c r="I77" s="886"/>
      <c r="J77" s="886"/>
      <c r="K77" s="886"/>
      <c r="L77" s="41"/>
      <c r="M77" s="41"/>
    </row>
    <row r="78" spans="1:15">
      <c r="A78" s="1337" t="s">
        <v>367</v>
      </c>
      <c r="B78" s="1337"/>
      <c r="C78" s="1337"/>
      <c r="D78" s="1337"/>
      <c r="E78" s="1337"/>
      <c r="F78" s="1337"/>
      <c r="G78" s="1337"/>
      <c r="H78" s="1337"/>
      <c r="I78" s="1337"/>
      <c r="J78" s="1337"/>
      <c r="K78" s="1337"/>
      <c r="L78" s="1337"/>
      <c r="M78" s="1337"/>
      <c r="N78" s="1337"/>
      <c r="O78" s="1337"/>
    </row>
    <row r="79" spans="1:15" ht="15.75" customHeight="1">
      <c r="A79" s="1337"/>
      <c r="B79" s="1337"/>
      <c r="C79" s="1337"/>
      <c r="D79" s="1337"/>
      <c r="E79" s="1337"/>
      <c r="F79" s="1337"/>
      <c r="G79" s="1337"/>
      <c r="H79" s="1337"/>
      <c r="I79" s="1337"/>
      <c r="J79" s="1337"/>
      <c r="K79" s="1337"/>
      <c r="L79" s="1337"/>
      <c r="M79" s="1337"/>
      <c r="N79" s="1337"/>
      <c r="O79" s="1337"/>
    </row>
    <row r="80" spans="1:15">
      <c r="A80" s="43"/>
      <c r="B80" s="41"/>
      <c r="C80" s="41"/>
      <c r="D80" s="41"/>
      <c r="E80" s="41"/>
      <c r="F80" s="41"/>
      <c r="G80" s="41"/>
      <c r="H80" s="1194"/>
      <c r="I80" s="886"/>
      <c r="J80" s="886"/>
      <c r="K80" s="886"/>
      <c r="L80" s="41"/>
      <c r="M80" s="41"/>
    </row>
    <row r="81" spans="1:13">
      <c r="A81" s="1291" t="s">
        <v>1657</v>
      </c>
      <c r="B81" s="1291"/>
      <c r="C81" s="1291"/>
      <c r="D81" s="41"/>
      <c r="E81" s="41"/>
      <c r="F81" s="41"/>
      <c r="G81" s="41"/>
      <c r="H81" s="1194"/>
      <c r="I81" s="886"/>
      <c r="J81" s="886"/>
      <c r="K81" s="886"/>
      <c r="L81" s="41"/>
      <c r="M81" s="41"/>
    </row>
  </sheetData>
  <mergeCells count="5">
    <mergeCell ref="L1:M1"/>
    <mergeCell ref="A78:O79"/>
    <mergeCell ref="C3:G3"/>
    <mergeCell ref="A1:J1"/>
    <mergeCell ref="A81:C81"/>
  </mergeCells>
  <phoneticPr fontId="25" type="noConversion"/>
  <hyperlinks>
    <hyperlink ref="L1" location="Contents!A1" display="back to contents"/>
  </hyperlinks>
  <pageMargins left="0.25" right="0.25" top="0.75" bottom="0.75" header="0.3" footer="0.3"/>
  <pageSetup paperSize="9" scale="68"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N29"/>
  <sheetViews>
    <sheetView showGridLines="0" workbookViewId="0">
      <selection sqref="A1:H1"/>
    </sheetView>
  </sheetViews>
  <sheetFormatPr defaultColWidth="9.28515625" defaultRowHeight="10.199999999999999"/>
  <cols>
    <col min="1" max="1" width="16.42578125" style="44" customWidth="1"/>
    <col min="2" max="2" width="17.140625" style="44" customWidth="1"/>
    <col min="3" max="3" width="17.28515625" style="44" customWidth="1"/>
    <col min="4" max="4" width="15.140625" style="44" customWidth="1"/>
    <col min="5" max="5" width="17.42578125" style="44" customWidth="1"/>
    <col min="6" max="6" width="14.42578125" style="44" customWidth="1"/>
    <col min="7" max="7" width="18.7109375" style="44" customWidth="1"/>
    <col min="8" max="8" width="6.28515625" style="44" customWidth="1"/>
    <col min="9" max="9" width="1.7109375" style="44" customWidth="1"/>
    <col min="10" max="16384" width="9.28515625" style="44"/>
  </cols>
  <sheetData>
    <row r="1" spans="1:14" ht="18" customHeight="1">
      <c r="A1" s="1348" t="s">
        <v>759</v>
      </c>
      <c r="B1" s="1348"/>
      <c r="C1" s="1348"/>
      <c r="D1" s="1348"/>
      <c r="E1" s="1348"/>
      <c r="F1" s="1348"/>
      <c r="G1" s="1348"/>
      <c r="H1" s="1348"/>
      <c r="I1" s="484"/>
      <c r="J1" s="1240" t="s">
        <v>425</v>
      </c>
      <c r="K1" s="1240"/>
      <c r="L1" s="1240"/>
      <c r="M1" s="1240"/>
      <c r="N1" s="1240"/>
    </row>
    <row r="2" spans="1:14" ht="15" customHeight="1">
      <c r="A2" s="6"/>
      <c r="B2" s="5"/>
      <c r="C2" s="5"/>
      <c r="D2" s="5"/>
      <c r="E2" s="5"/>
      <c r="F2" s="5"/>
      <c r="G2" s="8"/>
      <c r="H2" s="8"/>
    </row>
    <row r="3" spans="1:14" s="45" customFormat="1" ht="26.1" customHeight="1">
      <c r="A3" s="1196"/>
      <c r="B3" s="1197"/>
      <c r="C3" s="1342" t="s">
        <v>102</v>
      </c>
      <c r="D3" s="1342"/>
      <c r="E3" s="1342"/>
      <c r="F3" s="1342"/>
      <c r="G3" s="1342"/>
      <c r="H3" s="34"/>
    </row>
    <row r="4" spans="1:14" s="45" customFormat="1" ht="13.2">
      <c r="A4" s="59"/>
      <c r="B4" s="1343" t="s">
        <v>722</v>
      </c>
      <c r="C4" s="1344" t="s">
        <v>671</v>
      </c>
      <c r="D4" s="1344" t="s">
        <v>672</v>
      </c>
      <c r="E4" s="1344" t="s">
        <v>674</v>
      </c>
      <c r="F4" s="1344" t="s">
        <v>673</v>
      </c>
      <c r="G4" s="1346" t="s">
        <v>675</v>
      </c>
      <c r="H4" s="1198"/>
    </row>
    <row r="5" spans="1:14" s="45" customFormat="1" ht="13.2">
      <c r="A5" s="59"/>
      <c r="B5" s="1343"/>
      <c r="C5" s="1345"/>
      <c r="D5" s="1345"/>
      <c r="E5" s="1345"/>
      <c r="F5" s="1345"/>
      <c r="G5" s="1347"/>
      <c r="H5" s="1198"/>
    </row>
    <row r="6" spans="1:14" s="45" customFormat="1" ht="13.2">
      <c r="A6" s="59"/>
      <c r="B6" s="1343"/>
      <c r="C6" s="1345"/>
      <c r="D6" s="1345"/>
      <c r="E6" s="1345"/>
      <c r="F6" s="1345"/>
      <c r="G6" s="1347"/>
      <c r="H6" s="1198"/>
    </row>
    <row r="7" spans="1:14" s="45" customFormat="1" ht="16.5" customHeight="1">
      <c r="A7" s="1199" t="s">
        <v>670</v>
      </c>
      <c r="B7" s="1200"/>
      <c r="C7" s="1200"/>
      <c r="D7" s="1200"/>
      <c r="E7" s="1200"/>
      <c r="F7" s="1200"/>
      <c r="G7" s="1201"/>
      <c r="H7" s="1202"/>
    </row>
    <row r="8" spans="1:14" s="45" customFormat="1" ht="13.2">
      <c r="A8" s="118" t="s">
        <v>178</v>
      </c>
      <c r="B8" s="46">
        <v>1330</v>
      </c>
      <c r="C8" s="46">
        <v>41</v>
      </c>
      <c r="D8" s="46">
        <v>1208</v>
      </c>
      <c r="E8" s="46">
        <v>68</v>
      </c>
      <c r="F8" s="46">
        <v>0</v>
      </c>
      <c r="G8" s="46">
        <v>13</v>
      </c>
      <c r="H8" s="46"/>
    </row>
    <row r="9" spans="1:14" s="45" customFormat="1" ht="13.2">
      <c r="A9" s="118" t="s">
        <v>24</v>
      </c>
      <c r="B9" s="46">
        <v>70</v>
      </c>
      <c r="C9" s="46">
        <v>3</v>
      </c>
      <c r="D9" s="46">
        <v>62</v>
      </c>
      <c r="E9" s="46">
        <v>4</v>
      </c>
      <c r="F9" s="46">
        <v>0</v>
      </c>
      <c r="G9" s="46">
        <v>1</v>
      </c>
      <c r="H9" s="46"/>
    </row>
    <row r="10" spans="1:14" s="45" customFormat="1" ht="13.2">
      <c r="A10" s="118" t="s">
        <v>33</v>
      </c>
      <c r="B10" s="46">
        <v>213</v>
      </c>
      <c r="C10" s="46">
        <v>5</v>
      </c>
      <c r="D10" s="46">
        <v>196</v>
      </c>
      <c r="E10" s="46">
        <v>11</v>
      </c>
      <c r="F10" s="46">
        <v>0</v>
      </c>
      <c r="G10" s="46">
        <v>1</v>
      </c>
      <c r="H10" s="46"/>
    </row>
    <row r="11" spans="1:14" s="45" customFormat="1" ht="13.2">
      <c r="A11" s="118" t="s">
        <v>34</v>
      </c>
      <c r="B11" s="46">
        <v>440</v>
      </c>
      <c r="C11" s="46">
        <v>14</v>
      </c>
      <c r="D11" s="46">
        <v>408</v>
      </c>
      <c r="E11" s="46">
        <v>16</v>
      </c>
      <c r="F11" s="46">
        <v>0</v>
      </c>
      <c r="G11" s="46">
        <v>2</v>
      </c>
      <c r="H11" s="46"/>
    </row>
    <row r="12" spans="1:14" s="45" customFormat="1" ht="13.2">
      <c r="A12" s="118" t="s">
        <v>84</v>
      </c>
      <c r="B12" s="46">
        <v>422</v>
      </c>
      <c r="C12" s="46">
        <v>13</v>
      </c>
      <c r="D12" s="46">
        <v>391</v>
      </c>
      <c r="E12" s="46">
        <v>15</v>
      </c>
      <c r="F12" s="46">
        <v>0</v>
      </c>
      <c r="G12" s="46">
        <v>3</v>
      </c>
      <c r="H12" s="46"/>
    </row>
    <row r="13" spans="1:14" s="45" customFormat="1" ht="13.2">
      <c r="A13" s="118" t="s">
        <v>85</v>
      </c>
      <c r="B13" s="46">
        <v>185</v>
      </c>
      <c r="C13" s="46">
        <v>6</v>
      </c>
      <c r="D13" s="46">
        <v>151</v>
      </c>
      <c r="E13" s="46">
        <v>22</v>
      </c>
      <c r="F13" s="46">
        <v>0</v>
      </c>
      <c r="G13" s="46">
        <v>6</v>
      </c>
      <c r="H13" s="46"/>
    </row>
    <row r="14" spans="1:14" s="45" customFormat="1" ht="13.2">
      <c r="A14" s="49" t="s">
        <v>35</v>
      </c>
      <c r="B14" s="903"/>
      <c r="C14" s="903"/>
      <c r="D14" s="903"/>
      <c r="E14" s="903"/>
      <c r="F14" s="903"/>
      <c r="G14" s="903"/>
      <c r="H14" s="1203"/>
    </row>
    <row r="15" spans="1:14" s="45" customFormat="1" ht="13.2">
      <c r="A15" s="118" t="s">
        <v>178</v>
      </c>
      <c r="B15" s="46">
        <v>933</v>
      </c>
      <c r="C15" s="46">
        <v>30</v>
      </c>
      <c r="D15" s="46">
        <v>868</v>
      </c>
      <c r="E15" s="46">
        <v>26</v>
      </c>
      <c r="F15" s="46">
        <v>0</v>
      </c>
      <c r="G15" s="46">
        <v>9</v>
      </c>
      <c r="H15" s="46"/>
    </row>
    <row r="16" spans="1:14" s="45" customFormat="1" ht="13.2">
      <c r="A16" s="118" t="s">
        <v>24</v>
      </c>
      <c r="B16" s="46">
        <v>49</v>
      </c>
      <c r="C16" s="46">
        <v>1</v>
      </c>
      <c r="D16" s="46">
        <v>45</v>
      </c>
      <c r="E16" s="46">
        <v>2</v>
      </c>
      <c r="F16" s="46">
        <v>0</v>
      </c>
      <c r="G16" s="46">
        <v>1</v>
      </c>
      <c r="H16" s="46"/>
    </row>
    <row r="17" spans="1:8" s="45" customFormat="1" ht="13.2">
      <c r="A17" s="118" t="s">
        <v>33</v>
      </c>
      <c r="B17" s="46">
        <v>163</v>
      </c>
      <c r="C17" s="46">
        <v>4</v>
      </c>
      <c r="D17" s="46">
        <v>151</v>
      </c>
      <c r="E17" s="46">
        <v>7</v>
      </c>
      <c r="F17" s="46">
        <v>0</v>
      </c>
      <c r="G17" s="46">
        <v>1</v>
      </c>
      <c r="H17" s="46"/>
    </row>
    <row r="18" spans="1:8" s="45" customFormat="1" ht="13.2">
      <c r="A18" s="118" t="s">
        <v>34</v>
      </c>
      <c r="B18" s="46">
        <v>294</v>
      </c>
      <c r="C18" s="46">
        <v>8</v>
      </c>
      <c r="D18" s="46">
        <v>279</v>
      </c>
      <c r="E18" s="46">
        <v>5</v>
      </c>
      <c r="F18" s="46">
        <v>0</v>
      </c>
      <c r="G18" s="46">
        <v>2</v>
      </c>
      <c r="H18" s="46"/>
    </row>
    <row r="19" spans="1:8" s="45" customFormat="1" ht="13.2">
      <c r="A19" s="118" t="s">
        <v>84</v>
      </c>
      <c r="B19" s="46">
        <v>311</v>
      </c>
      <c r="C19" s="46">
        <v>12</v>
      </c>
      <c r="D19" s="46">
        <v>292</v>
      </c>
      <c r="E19" s="46">
        <v>5</v>
      </c>
      <c r="F19" s="46">
        <v>0</v>
      </c>
      <c r="G19" s="46">
        <v>2</v>
      </c>
      <c r="H19" s="46"/>
    </row>
    <row r="20" spans="1:8" s="45" customFormat="1" ht="13.2">
      <c r="A20" s="118" t="s">
        <v>85</v>
      </c>
      <c r="B20" s="46">
        <v>116</v>
      </c>
      <c r="C20" s="46">
        <v>5</v>
      </c>
      <c r="D20" s="46">
        <v>101</v>
      </c>
      <c r="E20" s="46">
        <v>7</v>
      </c>
      <c r="F20" s="46">
        <v>0</v>
      </c>
      <c r="G20" s="46">
        <v>3</v>
      </c>
      <c r="H20" s="46"/>
    </row>
    <row r="21" spans="1:8" s="45" customFormat="1" ht="16.5" customHeight="1">
      <c r="A21" s="49" t="s">
        <v>36</v>
      </c>
      <c r="B21" s="903"/>
      <c r="C21" s="903"/>
      <c r="D21" s="903"/>
      <c r="E21" s="903"/>
      <c r="F21" s="903"/>
      <c r="G21" s="903"/>
      <c r="H21" s="1203"/>
    </row>
    <row r="22" spans="1:8" s="45" customFormat="1" ht="13.2">
      <c r="A22" s="118" t="s">
        <v>178</v>
      </c>
      <c r="B22" s="46">
        <v>397</v>
      </c>
      <c r="C22" s="46">
        <v>11</v>
      </c>
      <c r="D22" s="46">
        <v>340</v>
      </c>
      <c r="E22" s="46">
        <v>42</v>
      </c>
      <c r="F22" s="46">
        <v>0</v>
      </c>
      <c r="G22" s="46">
        <v>4</v>
      </c>
      <c r="H22" s="46"/>
    </row>
    <row r="23" spans="1:8" s="45" customFormat="1" ht="13.2">
      <c r="A23" s="118" t="s">
        <v>24</v>
      </c>
      <c r="B23" s="46">
        <v>21</v>
      </c>
      <c r="C23" s="46">
        <v>2</v>
      </c>
      <c r="D23" s="46">
        <v>17</v>
      </c>
      <c r="E23" s="46">
        <v>2</v>
      </c>
      <c r="F23" s="46">
        <v>0</v>
      </c>
      <c r="G23" s="46">
        <v>0</v>
      </c>
      <c r="H23" s="46"/>
    </row>
    <row r="24" spans="1:8" s="45" customFormat="1" ht="13.2">
      <c r="A24" s="118" t="s">
        <v>33</v>
      </c>
      <c r="B24" s="46">
        <v>50</v>
      </c>
      <c r="C24" s="46">
        <v>1</v>
      </c>
      <c r="D24" s="46">
        <v>45</v>
      </c>
      <c r="E24" s="46">
        <v>4</v>
      </c>
      <c r="F24" s="46">
        <v>0</v>
      </c>
      <c r="G24" s="46">
        <v>0</v>
      </c>
      <c r="H24" s="46"/>
    </row>
    <row r="25" spans="1:8" s="45" customFormat="1" ht="13.2">
      <c r="A25" s="118" t="s">
        <v>34</v>
      </c>
      <c r="B25" s="46">
        <v>146</v>
      </c>
      <c r="C25" s="46">
        <v>6</v>
      </c>
      <c r="D25" s="46">
        <v>129</v>
      </c>
      <c r="E25" s="46">
        <v>11</v>
      </c>
      <c r="F25" s="46">
        <v>0</v>
      </c>
      <c r="G25" s="46">
        <v>0</v>
      </c>
      <c r="H25" s="46"/>
    </row>
    <row r="26" spans="1:8" s="45" customFormat="1" ht="13.2">
      <c r="A26" s="118" t="s">
        <v>84</v>
      </c>
      <c r="B26" s="46">
        <v>111</v>
      </c>
      <c r="C26" s="46">
        <v>1</v>
      </c>
      <c r="D26" s="46">
        <v>99</v>
      </c>
      <c r="E26" s="46">
        <v>10</v>
      </c>
      <c r="F26" s="46">
        <v>0</v>
      </c>
      <c r="G26" s="46">
        <v>1</v>
      </c>
      <c r="H26" s="46"/>
    </row>
    <row r="27" spans="1:8" s="45" customFormat="1" ht="13.2">
      <c r="A27" s="118" t="s">
        <v>85</v>
      </c>
      <c r="B27" s="46">
        <v>69</v>
      </c>
      <c r="C27" s="46">
        <v>1</v>
      </c>
      <c r="D27" s="46">
        <v>50</v>
      </c>
      <c r="E27" s="46">
        <v>15</v>
      </c>
      <c r="F27" s="46">
        <v>0</v>
      </c>
      <c r="G27" s="46">
        <v>3</v>
      </c>
      <c r="H27" s="46"/>
    </row>
    <row r="28" spans="1:8" s="45" customFormat="1" ht="12.75" customHeight="1">
      <c r="A28" s="72"/>
      <c r="B28" s="72"/>
      <c r="C28" s="72"/>
      <c r="D28" s="72"/>
      <c r="E28" s="72"/>
      <c r="F28" s="46"/>
      <c r="G28" s="72"/>
      <c r="H28" s="72"/>
    </row>
    <row r="29" spans="1:8">
      <c r="A29" s="1340" t="s">
        <v>1657</v>
      </c>
      <c r="B29" s="1341"/>
    </row>
  </sheetData>
  <mergeCells count="11">
    <mergeCell ref="A29:B29"/>
    <mergeCell ref="L1:N1"/>
    <mergeCell ref="C3:G3"/>
    <mergeCell ref="J1:K1"/>
    <mergeCell ref="B4:B6"/>
    <mergeCell ref="C4:C6"/>
    <mergeCell ref="D4:D6"/>
    <mergeCell ref="E4:E6"/>
    <mergeCell ref="F4:F6"/>
    <mergeCell ref="G4:G6"/>
    <mergeCell ref="A1:H1"/>
  </mergeCells>
  <phoneticPr fontId="25" type="noConversion"/>
  <hyperlinks>
    <hyperlink ref="J1" location="Contents!A1" display="back to contents"/>
  </hyperlinks>
  <pageMargins left="0.75" right="0.75" top="1" bottom="1" header="0.5" footer="0.5"/>
  <pageSetup paperSize="9" scale="85"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V79"/>
  <sheetViews>
    <sheetView showGridLines="0" workbookViewId="0">
      <selection sqref="A1:I1"/>
    </sheetView>
  </sheetViews>
  <sheetFormatPr defaultColWidth="9.140625" defaultRowHeight="11.25" customHeight="1"/>
  <cols>
    <col min="1" max="1" width="13.7109375" style="12" customWidth="1"/>
    <col min="2" max="2" width="11.7109375" style="12" customWidth="1"/>
    <col min="3" max="3" width="13.140625" style="12" customWidth="1"/>
    <col min="4" max="4" width="12.7109375" style="12" customWidth="1"/>
    <col min="5" max="5" width="13.42578125" style="12" customWidth="1"/>
    <col min="6" max="6" width="16.42578125" style="12" customWidth="1"/>
    <col min="7" max="7" width="13.42578125" style="12" customWidth="1"/>
    <col min="8" max="8" width="12.140625" style="12" customWidth="1"/>
    <col min="9" max="9" width="12.7109375" style="12" customWidth="1"/>
    <col min="10" max="10" width="17.7109375" style="12" customWidth="1"/>
    <col min="11" max="11" width="12.140625" style="12" customWidth="1"/>
    <col min="12" max="12" width="18.7109375" style="12" customWidth="1"/>
    <col min="13" max="13" width="12.140625" style="12" customWidth="1"/>
    <col min="14" max="14" width="13.42578125" style="12" customWidth="1"/>
    <col min="15" max="15" width="11.42578125" style="12" customWidth="1"/>
    <col min="16" max="16" width="11.7109375" style="12" customWidth="1"/>
    <col min="17" max="17" width="16.7109375" style="123" customWidth="1"/>
    <col min="18" max="18" width="11.7109375" style="12" customWidth="1"/>
    <col min="19" max="19" width="2.7109375" style="12" customWidth="1"/>
    <col min="20" max="16384" width="9.140625" style="12"/>
  </cols>
  <sheetData>
    <row r="1" spans="1:22" ht="18" customHeight="1">
      <c r="A1" s="1379" t="s">
        <v>1769</v>
      </c>
      <c r="B1" s="1379"/>
      <c r="C1" s="1379"/>
      <c r="D1" s="1379"/>
      <c r="E1" s="1379"/>
      <c r="F1" s="1379"/>
      <c r="G1" s="1379"/>
      <c r="H1" s="1379"/>
      <c r="I1" s="1379"/>
      <c r="J1" s="794"/>
      <c r="K1" s="542"/>
      <c r="L1" s="1366" t="s">
        <v>425</v>
      </c>
      <c r="M1" s="1366"/>
      <c r="N1" s="542"/>
      <c r="O1" s="542"/>
      <c r="P1" s="542"/>
      <c r="Q1" s="542"/>
      <c r="R1" s="542"/>
      <c r="T1" s="1285"/>
      <c r="U1" s="1285"/>
      <c r="V1" s="1285"/>
    </row>
    <row r="2" spans="1:22" ht="15" customHeight="1">
      <c r="A2" s="330"/>
      <c r="B2" s="330"/>
      <c r="C2" s="330"/>
      <c r="D2" s="330"/>
      <c r="E2" s="330"/>
      <c r="F2" s="330"/>
      <c r="G2" s="330"/>
      <c r="H2" s="330"/>
      <c r="I2" s="330"/>
      <c r="J2" s="330"/>
      <c r="K2" s="330"/>
      <c r="L2" s="330"/>
      <c r="M2" s="330"/>
      <c r="N2" s="330"/>
      <c r="O2" s="330"/>
      <c r="P2" s="330"/>
      <c r="Q2" s="330"/>
      <c r="R2" s="330"/>
    </row>
    <row r="3" spans="1:22" ht="13.5" customHeight="1">
      <c r="A3" s="337"/>
      <c r="B3" s="1368" t="s">
        <v>722</v>
      </c>
      <c r="C3" s="1354" t="s">
        <v>474</v>
      </c>
      <c r="D3" s="1355"/>
      <c r="E3" s="1355"/>
      <c r="F3" s="1355"/>
      <c r="G3" s="1355"/>
      <c r="H3" s="1356"/>
      <c r="I3" s="1354" t="s">
        <v>79</v>
      </c>
      <c r="J3" s="1355"/>
      <c r="K3" s="1355"/>
      <c r="L3" s="1355"/>
      <c r="M3" s="1356"/>
      <c r="N3" s="541"/>
      <c r="O3" s="1365" t="s">
        <v>27</v>
      </c>
      <c r="P3" s="1351" t="s">
        <v>684</v>
      </c>
      <c r="Q3" s="1351" t="s">
        <v>81</v>
      </c>
      <c r="R3" s="1351" t="s">
        <v>38</v>
      </c>
    </row>
    <row r="4" spans="1:22" ht="13.5" customHeight="1">
      <c r="A4" s="337"/>
      <c r="B4" s="1369"/>
      <c r="C4" s="1373" t="s">
        <v>686</v>
      </c>
      <c r="D4" s="1264" t="s">
        <v>685</v>
      </c>
      <c r="E4" s="1264" t="s">
        <v>26</v>
      </c>
      <c r="F4" s="1264" t="s">
        <v>239</v>
      </c>
      <c r="G4" s="1264" t="s">
        <v>219</v>
      </c>
      <c r="H4" s="1358" t="s">
        <v>220</v>
      </c>
      <c r="I4" s="1310" t="s">
        <v>683</v>
      </c>
      <c r="J4" s="1334" t="s">
        <v>698</v>
      </c>
      <c r="K4" s="1307" t="s">
        <v>691</v>
      </c>
      <c r="L4" s="1334" t="s">
        <v>699</v>
      </c>
      <c r="M4" s="1320" t="s">
        <v>692</v>
      </c>
      <c r="N4" s="541"/>
      <c r="O4" s="1365"/>
      <c r="P4" s="1351"/>
      <c r="Q4" s="1351"/>
      <c r="R4" s="1351"/>
    </row>
    <row r="5" spans="1:22" s="546" customFormat="1" ht="12.75" customHeight="1">
      <c r="A5" s="331"/>
      <c r="B5" s="1370"/>
      <c r="C5" s="1374"/>
      <c r="D5" s="1265"/>
      <c r="E5" s="1265"/>
      <c r="F5" s="1265"/>
      <c r="G5" s="1265"/>
      <c r="H5" s="1299"/>
      <c r="I5" s="1311"/>
      <c r="J5" s="1287"/>
      <c r="K5" s="1308"/>
      <c r="L5" s="1287"/>
      <c r="M5" s="1321"/>
      <c r="N5" s="1372" t="s">
        <v>384</v>
      </c>
      <c r="O5" s="1352"/>
      <c r="P5" s="1352"/>
      <c r="Q5" s="1352"/>
      <c r="R5" s="1352"/>
    </row>
    <row r="6" spans="1:22" s="546" customFormat="1" ht="12.75" customHeight="1">
      <c r="A6" s="331"/>
      <c r="B6" s="1370"/>
      <c r="C6" s="1374"/>
      <c r="D6" s="1265"/>
      <c r="E6" s="1265"/>
      <c r="F6" s="1265"/>
      <c r="G6" s="1265"/>
      <c r="H6" s="1299"/>
      <c r="I6" s="1311"/>
      <c r="J6" s="1287"/>
      <c r="K6" s="1308"/>
      <c r="L6" s="1287"/>
      <c r="M6" s="1321"/>
      <c r="N6" s="1372"/>
      <c r="O6" s="1352"/>
      <c r="P6" s="1352"/>
      <c r="Q6" s="1352"/>
      <c r="R6" s="1352"/>
    </row>
    <row r="7" spans="1:22" s="546" customFormat="1" ht="12.75" customHeight="1">
      <c r="A7" s="331"/>
      <c r="B7" s="1370"/>
      <c r="C7" s="1374"/>
      <c r="D7" s="1265"/>
      <c r="E7" s="1265"/>
      <c r="F7" s="1265"/>
      <c r="G7" s="1265"/>
      <c r="H7" s="1299"/>
      <c r="I7" s="1311"/>
      <c r="J7" s="1287"/>
      <c r="K7" s="1308"/>
      <c r="L7" s="1287"/>
      <c r="M7" s="1321"/>
      <c r="N7" s="1372"/>
      <c r="O7" s="1352"/>
      <c r="P7" s="1352"/>
      <c r="Q7" s="1352"/>
      <c r="R7" s="1352"/>
    </row>
    <row r="8" spans="1:22" s="546" customFormat="1" ht="12.75" customHeight="1">
      <c r="A8" s="331"/>
      <c r="B8" s="1370"/>
      <c r="C8" s="1374"/>
      <c r="D8" s="1265"/>
      <c r="E8" s="1265"/>
      <c r="F8" s="1265"/>
      <c r="G8" s="1265"/>
      <c r="H8" s="1299"/>
      <c r="I8" s="1311"/>
      <c r="J8" s="1287"/>
      <c r="K8" s="1308"/>
      <c r="L8" s="1287"/>
      <c r="M8" s="1321"/>
      <c r="N8" s="1372"/>
      <c r="O8" s="1352"/>
      <c r="P8" s="1352"/>
      <c r="Q8" s="1352"/>
      <c r="R8" s="1352"/>
    </row>
    <row r="9" spans="1:22" s="546" customFormat="1" ht="13.2">
      <c r="A9" s="331"/>
      <c r="B9" s="1370"/>
      <c r="C9" s="1374"/>
      <c r="D9" s="1265"/>
      <c r="E9" s="1265"/>
      <c r="F9" s="1265"/>
      <c r="G9" s="1265"/>
      <c r="H9" s="1299"/>
      <c r="I9" s="1311"/>
      <c r="J9" s="1287"/>
      <c r="K9" s="1308"/>
      <c r="L9" s="1287"/>
      <c r="M9" s="1321"/>
      <c r="N9" s="1372"/>
      <c r="O9" s="1352"/>
      <c r="P9" s="1352"/>
      <c r="Q9" s="1352"/>
      <c r="R9" s="1352"/>
    </row>
    <row r="10" spans="1:22" s="546" customFormat="1" ht="13.2">
      <c r="A10" s="331"/>
      <c r="B10" s="1371"/>
      <c r="C10" s="1375"/>
      <c r="D10" s="1357"/>
      <c r="E10" s="1357"/>
      <c r="F10" s="1357"/>
      <c r="G10" s="1357"/>
      <c r="H10" s="1359"/>
      <c r="I10" s="1360"/>
      <c r="J10" s="1376"/>
      <c r="K10" s="1377"/>
      <c r="L10" s="1376"/>
      <c r="M10" s="1378"/>
      <c r="N10" s="1372"/>
      <c r="O10" s="1352"/>
      <c r="P10" s="1352"/>
      <c r="Q10" s="1352"/>
      <c r="R10" s="1352"/>
    </row>
    <row r="11" spans="1:22" s="546" customFormat="1" ht="13.2">
      <c r="A11" s="512"/>
      <c r="B11" s="512"/>
      <c r="C11" s="512"/>
      <c r="D11" s="512"/>
      <c r="E11" s="512"/>
      <c r="F11" s="512"/>
      <c r="G11" s="512"/>
      <c r="H11" s="512"/>
      <c r="I11" s="512"/>
      <c r="J11" s="512"/>
      <c r="K11" s="512"/>
      <c r="L11" s="512"/>
      <c r="M11" s="512"/>
      <c r="N11" s="512"/>
      <c r="O11" s="512"/>
      <c r="P11" s="512"/>
      <c r="Q11" s="512"/>
      <c r="R11" s="512"/>
      <c r="S11" s="513"/>
    </row>
    <row r="12" spans="1:22" s="546" customFormat="1" ht="15" customHeight="1">
      <c r="A12" s="1367" t="s">
        <v>202</v>
      </c>
      <c r="B12" s="1367"/>
      <c r="C12" s="1367"/>
      <c r="D12" s="1367"/>
      <c r="E12" s="1367"/>
      <c r="F12" s="1367"/>
      <c r="G12" s="1367"/>
      <c r="H12" s="1367"/>
      <c r="I12" s="1367"/>
      <c r="J12" s="1367"/>
      <c r="K12" s="1367"/>
      <c r="L12" s="1367"/>
      <c r="M12" s="1367"/>
      <c r="N12" s="1367"/>
      <c r="O12" s="1367"/>
      <c r="P12" s="1367"/>
      <c r="Q12" s="337"/>
      <c r="R12" s="337"/>
    </row>
    <row r="13" spans="1:22" s="883" customFormat="1" ht="13.2">
      <c r="A13" s="881"/>
      <c r="B13" s="553"/>
      <c r="C13" s="534"/>
      <c r="D13" s="534"/>
      <c r="E13" s="534"/>
      <c r="F13" s="534"/>
      <c r="G13" s="965"/>
      <c r="H13" s="534"/>
      <c r="I13" s="534"/>
      <c r="J13" s="534"/>
      <c r="K13" s="534"/>
      <c r="L13" s="534"/>
      <c r="M13" s="534"/>
      <c r="N13" s="534"/>
      <c r="O13" s="534"/>
      <c r="P13" s="534"/>
      <c r="Q13" s="534"/>
      <c r="R13" s="534"/>
    </row>
    <row r="14" spans="1:22" s="883" customFormat="1" ht="13.2">
      <c r="A14" s="883" t="s">
        <v>676</v>
      </c>
      <c r="B14" s="553"/>
      <c r="C14" s="534"/>
      <c r="D14" s="534"/>
      <c r="E14" s="534"/>
      <c r="F14" s="534"/>
      <c r="G14" s="965"/>
      <c r="H14" s="534"/>
      <c r="I14" s="534"/>
      <c r="J14" s="534"/>
      <c r="K14" s="534"/>
      <c r="L14" s="534"/>
      <c r="M14" s="534"/>
      <c r="N14" s="534"/>
      <c r="O14" s="534"/>
      <c r="P14" s="534"/>
      <c r="Q14" s="534"/>
      <c r="R14" s="534"/>
    </row>
    <row r="15" spans="1:22" s="883" customFormat="1" ht="15" customHeight="1">
      <c r="A15" s="881" t="s">
        <v>178</v>
      </c>
      <c r="B15" s="553">
        <v>1330</v>
      </c>
      <c r="C15" s="534">
        <v>1119</v>
      </c>
      <c r="D15" s="534">
        <v>480</v>
      </c>
      <c r="E15" s="534">
        <v>635</v>
      </c>
      <c r="F15" s="534">
        <v>128</v>
      </c>
      <c r="G15" s="965">
        <v>59</v>
      </c>
      <c r="H15" s="534">
        <v>136</v>
      </c>
      <c r="I15" s="534">
        <v>918</v>
      </c>
      <c r="J15" s="534">
        <v>214</v>
      </c>
      <c r="K15" s="534">
        <v>187</v>
      </c>
      <c r="L15" s="534">
        <v>842</v>
      </c>
      <c r="M15" s="534">
        <v>772</v>
      </c>
      <c r="N15" s="534">
        <v>473</v>
      </c>
      <c r="O15" s="534">
        <v>403</v>
      </c>
      <c r="P15" s="534">
        <v>20</v>
      </c>
      <c r="Q15" s="534">
        <v>42</v>
      </c>
      <c r="R15" s="534">
        <v>155</v>
      </c>
    </row>
    <row r="16" spans="1:22" s="545" customFormat="1" ht="14.25" customHeight="1">
      <c r="A16" s="118" t="s">
        <v>24</v>
      </c>
      <c r="B16" s="553">
        <v>70</v>
      </c>
      <c r="C16" s="534">
        <v>48</v>
      </c>
      <c r="D16" s="534">
        <v>21</v>
      </c>
      <c r="E16" s="534">
        <v>17</v>
      </c>
      <c r="F16" s="534">
        <v>8</v>
      </c>
      <c r="G16" s="534">
        <v>2</v>
      </c>
      <c r="H16" s="534">
        <v>7</v>
      </c>
      <c r="I16" s="534">
        <v>47</v>
      </c>
      <c r="J16" s="534">
        <v>12</v>
      </c>
      <c r="K16" s="534">
        <v>11</v>
      </c>
      <c r="L16" s="534">
        <v>46</v>
      </c>
      <c r="M16" s="534">
        <v>39</v>
      </c>
      <c r="N16" s="534">
        <v>16</v>
      </c>
      <c r="O16" s="534">
        <v>23</v>
      </c>
      <c r="P16" s="534">
        <v>7</v>
      </c>
      <c r="Q16" s="534">
        <v>4</v>
      </c>
      <c r="R16" s="534">
        <v>11</v>
      </c>
    </row>
    <row r="17" spans="1:18" s="545" customFormat="1" ht="14.25" customHeight="1">
      <c r="A17" s="118" t="s">
        <v>33</v>
      </c>
      <c r="B17" s="553">
        <v>213</v>
      </c>
      <c r="C17" s="534">
        <v>173</v>
      </c>
      <c r="D17" s="534">
        <v>78</v>
      </c>
      <c r="E17" s="534">
        <v>88</v>
      </c>
      <c r="F17" s="534">
        <v>26</v>
      </c>
      <c r="G17" s="534">
        <v>14</v>
      </c>
      <c r="H17" s="534">
        <v>26</v>
      </c>
      <c r="I17" s="534">
        <v>166</v>
      </c>
      <c r="J17" s="534">
        <v>43</v>
      </c>
      <c r="K17" s="534">
        <v>37</v>
      </c>
      <c r="L17" s="534">
        <v>154</v>
      </c>
      <c r="M17" s="534">
        <v>142</v>
      </c>
      <c r="N17" s="534">
        <v>66</v>
      </c>
      <c r="O17" s="534">
        <v>80</v>
      </c>
      <c r="P17" s="534">
        <v>5</v>
      </c>
      <c r="Q17" s="534">
        <v>9</v>
      </c>
      <c r="R17" s="534">
        <v>35</v>
      </c>
    </row>
    <row r="18" spans="1:18" s="545" customFormat="1" ht="14.25" customHeight="1">
      <c r="A18" s="118" t="s">
        <v>34</v>
      </c>
      <c r="B18" s="553">
        <v>440</v>
      </c>
      <c r="C18" s="534">
        <v>378</v>
      </c>
      <c r="D18" s="534">
        <v>170</v>
      </c>
      <c r="E18" s="534">
        <v>229</v>
      </c>
      <c r="F18" s="534">
        <v>48</v>
      </c>
      <c r="G18" s="534">
        <v>14</v>
      </c>
      <c r="H18" s="534">
        <v>34</v>
      </c>
      <c r="I18" s="534">
        <v>311</v>
      </c>
      <c r="J18" s="534">
        <v>69</v>
      </c>
      <c r="K18" s="534">
        <v>61</v>
      </c>
      <c r="L18" s="534">
        <v>288</v>
      </c>
      <c r="M18" s="534">
        <v>263</v>
      </c>
      <c r="N18" s="534">
        <v>166</v>
      </c>
      <c r="O18" s="534">
        <v>153</v>
      </c>
      <c r="P18" s="534">
        <v>4</v>
      </c>
      <c r="Q18" s="534">
        <v>11</v>
      </c>
      <c r="R18" s="534">
        <v>52</v>
      </c>
    </row>
    <row r="19" spans="1:18" s="545" customFormat="1" ht="14.25" customHeight="1">
      <c r="A19" s="118" t="s">
        <v>84</v>
      </c>
      <c r="B19" s="553">
        <v>422</v>
      </c>
      <c r="C19" s="534">
        <v>361</v>
      </c>
      <c r="D19" s="534">
        <v>145</v>
      </c>
      <c r="E19" s="534">
        <v>234</v>
      </c>
      <c r="F19" s="534">
        <v>36</v>
      </c>
      <c r="G19" s="534">
        <v>17</v>
      </c>
      <c r="H19" s="534">
        <v>40</v>
      </c>
      <c r="I19" s="534">
        <v>291</v>
      </c>
      <c r="J19" s="534">
        <v>63</v>
      </c>
      <c r="K19" s="534">
        <v>56</v>
      </c>
      <c r="L19" s="534">
        <v>267</v>
      </c>
      <c r="M19" s="534">
        <v>251</v>
      </c>
      <c r="N19" s="534">
        <v>168</v>
      </c>
      <c r="O19" s="534">
        <v>118</v>
      </c>
      <c r="P19" s="534">
        <v>4</v>
      </c>
      <c r="Q19" s="534">
        <v>17</v>
      </c>
      <c r="R19" s="534">
        <v>41</v>
      </c>
    </row>
    <row r="20" spans="1:18" s="545" customFormat="1" ht="14.25" customHeight="1">
      <c r="A20" s="118" t="s">
        <v>85</v>
      </c>
      <c r="B20" s="553">
        <v>185</v>
      </c>
      <c r="C20" s="534">
        <v>159</v>
      </c>
      <c r="D20" s="534">
        <v>66</v>
      </c>
      <c r="E20" s="534">
        <v>67</v>
      </c>
      <c r="F20" s="534">
        <v>10</v>
      </c>
      <c r="G20" s="534">
        <v>12</v>
      </c>
      <c r="H20" s="534">
        <v>29</v>
      </c>
      <c r="I20" s="534">
        <v>103</v>
      </c>
      <c r="J20" s="534">
        <v>27</v>
      </c>
      <c r="K20" s="534">
        <v>22</v>
      </c>
      <c r="L20" s="534">
        <v>87</v>
      </c>
      <c r="M20" s="534">
        <v>77</v>
      </c>
      <c r="N20" s="534">
        <v>57</v>
      </c>
      <c r="O20" s="534">
        <v>29</v>
      </c>
      <c r="P20" s="534">
        <v>0</v>
      </c>
      <c r="Q20" s="534">
        <v>1</v>
      </c>
      <c r="R20" s="534">
        <v>16</v>
      </c>
    </row>
    <row r="21" spans="1:18" s="545" customFormat="1" ht="13.2">
      <c r="A21" s="547"/>
      <c r="B21" s="553"/>
      <c r="C21" s="534"/>
      <c r="D21" s="534"/>
      <c r="E21" s="534"/>
      <c r="F21" s="534"/>
      <c r="G21" s="534"/>
      <c r="H21" s="534"/>
      <c r="I21" s="534"/>
      <c r="J21" s="534"/>
      <c r="K21" s="534"/>
      <c r="L21" s="534"/>
      <c r="M21" s="534"/>
      <c r="N21" s="534"/>
      <c r="O21" s="534"/>
      <c r="P21" s="534"/>
      <c r="Q21" s="534"/>
      <c r="R21" s="534"/>
    </row>
    <row r="22" spans="1:18" s="545" customFormat="1" ht="14.25" customHeight="1">
      <c r="A22" s="545" t="s">
        <v>35</v>
      </c>
      <c r="B22" s="553"/>
      <c r="C22" s="534"/>
      <c r="D22" s="534"/>
      <c r="E22" s="534"/>
      <c r="F22" s="534"/>
      <c r="G22" s="534"/>
      <c r="H22" s="534"/>
      <c r="I22" s="534"/>
      <c r="J22" s="534"/>
      <c r="K22" s="534"/>
      <c r="L22" s="534"/>
      <c r="M22" s="534"/>
      <c r="N22" s="534"/>
      <c r="O22" s="534"/>
      <c r="P22" s="534"/>
      <c r="Q22" s="534"/>
      <c r="R22" s="534"/>
    </row>
    <row r="23" spans="1:18" s="883" customFormat="1" ht="14.25" customHeight="1">
      <c r="A23" s="881" t="s">
        <v>178</v>
      </c>
      <c r="B23" s="553">
        <v>933</v>
      </c>
      <c r="C23" s="534">
        <v>780</v>
      </c>
      <c r="D23" s="534">
        <v>357</v>
      </c>
      <c r="E23" s="534">
        <v>457</v>
      </c>
      <c r="F23" s="534">
        <v>92</v>
      </c>
      <c r="G23" s="534">
        <v>35</v>
      </c>
      <c r="H23" s="534">
        <v>84</v>
      </c>
      <c r="I23" s="534">
        <v>675</v>
      </c>
      <c r="J23" s="534">
        <v>154</v>
      </c>
      <c r="K23" s="534">
        <v>137</v>
      </c>
      <c r="L23" s="534">
        <v>625</v>
      </c>
      <c r="M23" s="534">
        <v>573</v>
      </c>
      <c r="N23" s="534">
        <v>321</v>
      </c>
      <c r="O23" s="534">
        <v>303</v>
      </c>
      <c r="P23" s="534">
        <v>18</v>
      </c>
      <c r="Q23" s="534">
        <v>25</v>
      </c>
      <c r="R23" s="534">
        <v>109</v>
      </c>
    </row>
    <row r="24" spans="1:18" s="545" customFormat="1" ht="14.25" customHeight="1">
      <c r="A24" s="118" t="s">
        <v>24</v>
      </c>
      <c r="B24" s="553">
        <v>49</v>
      </c>
      <c r="C24" s="534">
        <v>32</v>
      </c>
      <c r="D24" s="534">
        <v>11</v>
      </c>
      <c r="E24" s="534">
        <v>15</v>
      </c>
      <c r="F24" s="534">
        <v>6</v>
      </c>
      <c r="G24" s="534">
        <v>1</v>
      </c>
      <c r="H24" s="534">
        <v>4</v>
      </c>
      <c r="I24" s="534">
        <v>35</v>
      </c>
      <c r="J24" s="534">
        <v>9</v>
      </c>
      <c r="K24" s="534">
        <v>8</v>
      </c>
      <c r="L24" s="534">
        <v>34</v>
      </c>
      <c r="M24" s="534">
        <v>27</v>
      </c>
      <c r="N24" s="534">
        <v>11</v>
      </c>
      <c r="O24" s="534">
        <v>18</v>
      </c>
      <c r="P24" s="534">
        <v>7</v>
      </c>
      <c r="Q24" s="534">
        <v>2</v>
      </c>
      <c r="R24" s="534">
        <v>7</v>
      </c>
    </row>
    <row r="25" spans="1:18" s="545" customFormat="1" ht="14.25" customHeight="1">
      <c r="A25" s="118" t="s">
        <v>33</v>
      </c>
      <c r="B25" s="553">
        <v>163</v>
      </c>
      <c r="C25" s="534">
        <v>131</v>
      </c>
      <c r="D25" s="534">
        <v>59</v>
      </c>
      <c r="E25" s="534">
        <v>66</v>
      </c>
      <c r="F25" s="534">
        <v>19</v>
      </c>
      <c r="G25" s="534">
        <v>9</v>
      </c>
      <c r="H25" s="534">
        <v>23</v>
      </c>
      <c r="I25" s="534">
        <v>128</v>
      </c>
      <c r="J25" s="534">
        <v>31</v>
      </c>
      <c r="K25" s="534">
        <v>27</v>
      </c>
      <c r="L25" s="534">
        <v>120</v>
      </c>
      <c r="M25" s="534">
        <v>114</v>
      </c>
      <c r="N25" s="534">
        <v>48</v>
      </c>
      <c r="O25" s="534">
        <v>65</v>
      </c>
      <c r="P25" s="534">
        <v>3</v>
      </c>
      <c r="Q25" s="534">
        <v>5</v>
      </c>
      <c r="R25" s="534">
        <v>25</v>
      </c>
    </row>
    <row r="26" spans="1:18" s="545" customFormat="1" ht="14.25" customHeight="1">
      <c r="A26" s="118" t="s">
        <v>34</v>
      </c>
      <c r="B26" s="553">
        <v>294</v>
      </c>
      <c r="C26" s="534">
        <v>256</v>
      </c>
      <c r="D26" s="534">
        <v>126</v>
      </c>
      <c r="E26" s="534">
        <v>147</v>
      </c>
      <c r="F26" s="534">
        <v>34</v>
      </c>
      <c r="G26" s="534">
        <v>8</v>
      </c>
      <c r="H26" s="534">
        <v>20</v>
      </c>
      <c r="I26" s="534">
        <v>214</v>
      </c>
      <c r="J26" s="534">
        <v>46</v>
      </c>
      <c r="K26" s="534">
        <v>41</v>
      </c>
      <c r="L26" s="534">
        <v>200</v>
      </c>
      <c r="M26" s="534">
        <v>182</v>
      </c>
      <c r="N26" s="534">
        <v>102</v>
      </c>
      <c r="O26" s="534">
        <v>103</v>
      </c>
      <c r="P26" s="534">
        <v>4</v>
      </c>
      <c r="Q26" s="534">
        <v>6</v>
      </c>
      <c r="R26" s="534">
        <v>35</v>
      </c>
    </row>
    <row r="27" spans="1:18" s="545" customFormat="1" ht="14.25" customHeight="1">
      <c r="A27" s="118" t="s">
        <v>84</v>
      </c>
      <c r="B27" s="553">
        <v>311</v>
      </c>
      <c r="C27" s="534">
        <v>263</v>
      </c>
      <c r="D27" s="534">
        <v>116</v>
      </c>
      <c r="E27" s="534">
        <v>181</v>
      </c>
      <c r="F27" s="534">
        <v>25</v>
      </c>
      <c r="G27" s="534">
        <v>9</v>
      </c>
      <c r="H27" s="534">
        <v>25</v>
      </c>
      <c r="I27" s="534">
        <v>223</v>
      </c>
      <c r="J27" s="534">
        <v>51</v>
      </c>
      <c r="K27" s="534">
        <v>48</v>
      </c>
      <c r="L27" s="534">
        <v>205</v>
      </c>
      <c r="M27" s="534">
        <v>192</v>
      </c>
      <c r="N27" s="534">
        <v>124</v>
      </c>
      <c r="O27" s="534">
        <v>96</v>
      </c>
      <c r="P27" s="534">
        <v>4</v>
      </c>
      <c r="Q27" s="534">
        <v>11</v>
      </c>
      <c r="R27" s="534">
        <v>32</v>
      </c>
    </row>
    <row r="28" spans="1:18" s="545" customFormat="1" ht="14.25" customHeight="1">
      <c r="A28" s="118" t="s">
        <v>85</v>
      </c>
      <c r="B28" s="553">
        <v>116</v>
      </c>
      <c r="C28" s="534">
        <v>98</v>
      </c>
      <c r="D28" s="534">
        <v>45</v>
      </c>
      <c r="E28" s="534">
        <v>48</v>
      </c>
      <c r="F28" s="534">
        <v>8</v>
      </c>
      <c r="G28" s="534">
        <v>8</v>
      </c>
      <c r="H28" s="534">
        <v>12</v>
      </c>
      <c r="I28" s="534">
        <v>75</v>
      </c>
      <c r="J28" s="534">
        <v>17</v>
      </c>
      <c r="K28" s="534">
        <v>13</v>
      </c>
      <c r="L28" s="534">
        <v>66</v>
      </c>
      <c r="M28" s="534">
        <v>58</v>
      </c>
      <c r="N28" s="534">
        <v>36</v>
      </c>
      <c r="O28" s="534">
        <v>21</v>
      </c>
      <c r="P28" s="534">
        <v>0</v>
      </c>
      <c r="Q28" s="534">
        <v>1</v>
      </c>
      <c r="R28" s="534">
        <v>10</v>
      </c>
    </row>
    <row r="29" spans="1:18" s="545" customFormat="1" ht="6" customHeight="1">
      <c r="A29" s="547"/>
      <c r="B29" s="553"/>
      <c r="C29" s="534"/>
      <c r="D29" s="534"/>
      <c r="E29" s="534"/>
      <c r="F29" s="534"/>
      <c r="G29" s="534"/>
      <c r="H29" s="534"/>
      <c r="I29" s="534"/>
      <c r="J29" s="534"/>
      <c r="K29" s="534"/>
      <c r="L29" s="534"/>
      <c r="M29" s="534"/>
      <c r="N29" s="534"/>
      <c r="O29" s="534"/>
      <c r="P29" s="534"/>
      <c r="Q29" s="534"/>
      <c r="R29" s="534"/>
    </row>
    <row r="30" spans="1:18" s="545" customFormat="1" ht="14.25" customHeight="1">
      <c r="A30" s="545" t="s">
        <v>36</v>
      </c>
      <c r="B30" s="553"/>
      <c r="C30" s="534"/>
      <c r="D30" s="534"/>
      <c r="E30" s="534"/>
      <c r="F30" s="534"/>
      <c r="G30" s="534"/>
      <c r="H30" s="534"/>
      <c r="I30" s="534"/>
      <c r="J30" s="534"/>
      <c r="K30" s="534"/>
      <c r="L30" s="534"/>
      <c r="M30" s="534"/>
      <c r="N30" s="534"/>
      <c r="O30" s="534"/>
      <c r="P30" s="534"/>
      <c r="Q30" s="534"/>
      <c r="R30" s="534"/>
    </row>
    <row r="31" spans="1:18" s="883" customFormat="1" ht="14.25" customHeight="1">
      <c r="A31" s="881" t="s">
        <v>178</v>
      </c>
      <c r="B31" s="553">
        <v>397</v>
      </c>
      <c r="C31" s="534">
        <v>339</v>
      </c>
      <c r="D31" s="534">
        <v>123</v>
      </c>
      <c r="E31" s="534">
        <v>178</v>
      </c>
      <c r="F31" s="534">
        <v>36</v>
      </c>
      <c r="G31" s="534">
        <v>24</v>
      </c>
      <c r="H31" s="534">
        <v>52</v>
      </c>
      <c r="I31" s="534">
        <v>243</v>
      </c>
      <c r="J31" s="534">
        <v>60</v>
      </c>
      <c r="K31" s="534">
        <v>50</v>
      </c>
      <c r="L31" s="534">
        <v>217</v>
      </c>
      <c r="M31" s="534">
        <v>199</v>
      </c>
      <c r="N31" s="534">
        <v>152</v>
      </c>
      <c r="O31" s="534">
        <v>100</v>
      </c>
      <c r="P31" s="534">
        <v>2</v>
      </c>
      <c r="Q31" s="534">
        <v>17</v>
      </c>
      <c r="R31" s="534">
        <v>46</v>
      </c>
    </row>
    <row r="32" spans="1:18" s="545" customFormat="1" ht="14.25" customHeight="1">
      <c r="A32" s="118" t="s">
        <v>24</v>
      </c>
      <c r="B32" s="553">
        <v>21</v>
      </c>
      <c r="C32" s="534">
        <v>16</v>
      </c>
      <c r="D32" s="534">
        <v>10</v>
      </c>
      <c r="E32" s="534">
        <v>2</v>
      </c>
      <c r="F32" s="534">
        <v>2</v>
      </c>
      <c r="G32" s="534">
        <v>1</v>
      </c>
      <c r="H32" s="534">
        <v>3</v>
      </c>
      <c r="I32" s="534">
        <v>12</v>
      </c>
      <c r="J32" s="534">
        <v>3</v>
      </c>
      <c r="K32" s="534">
        <v>3</v>
      </c>
      <c r="L32" s="534">
        <v>12</v>
      </c>
      <c r="M32" s="534">
        <v>12</v>
      </c>
      <c r="N32" s="534">
        <v>5</v>
      </c>
      <c r="O32" s="534">
        <v>5</v>
      </c>
      <c r="P32" s="534">
        <v>0</v>
      </c>
      <c r="Q32" s="534">
        <v>2</v>
      </c>
      <c r="R32" s="534">
        <v>4</v>
      </c>
    </row>
    <row r="33" spans="1:18" s="545" customFormat="1" ht="14.25" customHeight="1">
      <c r="A33" s="118" t="s">
        <v>33</v>
      </c>
      <c r="B33" s="553">
        <v>50</v>
      </c>
      <c r="C33" s="534">
        <v>42</v>
      </c>
      <c r="D33" s="534">
        <v>19</v>
      </c>
      <c r="E33" s="534">
        <v>22</v>
      </c>
      <c r="F33" s="534">
        <v>7</v>
      </c>
      <c r="G33" s="534">
        <v>5</v>
      </c>
      <c r="H33" s="534">
        <v>3</v>
      </c>
      <c r="I33" s="534">
        <v>38</v>
      </c>
      <c r="J33" s="534">
        <v>12</v>
      </c>
      <c r="K33" s="534">
        <v>10</v>
      </c>
      <c r="L33" s="534">
        <v>34</v>
      </c>
      <c r="M33" s="534">
        <v>28</v>
      </c>
      <c r="N33" s="534">
        <v>18</v>
      </c>
      <c r="O33" s="534">
        <v>15</v>
      </c>
      <c r="P33" s="534">
        <v>2</v>
      </c>
      <c r="Q33" s="534">
        <v>4</v>
      </c>
      <c r="R33" s="534">
        <v>10</v>
      </c>
    </row>
    <row r="34" spans="1:18" s="545" customFormat="1" ht="14.25" customHeight="1">
      <c r="A34" s="118" t="s">
        <v>34</v>
      </c>
      <c r="B34" s="553">
        <v>146</v>
      </c>
      <c r="C34" s="534">
        <v>122</v>
      </c>
      <c r="D34" s="534">
        <v>44</v>
      </c>
      <c r="E34" s="534">
        <v>82</v>
      </c>
      <c r="F34" s="534">
        <v>14</v>
      </c>
      <c r="G34" s="534">
        <v>6</v>
      </c>
      <c r="H34" s="534">
        <v>14</v>
      </c>
      <c r="I34" s="534">
        <v>97</v>
      </c>
      <c r="J34" s="534">
        <v>23</v>
      </c>
      <c r="K34" s="534">
        <v>20</v>
      </c>
      <c r="L34" s="534">
        <v>88</v>
      </c>
      <c r="M34" s="534">
        <v>81</v>
      </c>
      <c r="N34" s="534">
        <v>64</v>
      </c>
      <c r="O34" s="534">
        <v>50</v>
      </c>
      <c r="P34" s="534">
        <v>0</v>
      </c>
      <c r="Q34" s="534">
        <v>5</v>
      </c>
      <c r="R34" s="534">
        <v>17</v>
      </c>
    </row>
    <row r="35" spans="1:18" s="545" customFormat="1" ht="14.25" customHeight="1">
      <c r="A35" s="118" t="s">
        <v>84</v>
      </c>
      <c r="B35" s="553">
        <v>111</v>
      </c>
      <c r="C35" s="534">
        <v>98</v>
      </c>
      <c r="D35" s="534">
        <v>29</v>
      </c>
      <c r="E35" s="534">
        <v>53</v>
      </c>
      <c r="F35" s="534">
        <v>11</v>
      </c>
      <c r="G35" s="534">
        <v>8</v>
      </c>
      <c r="H35" s="534">
        <v>15</v>
      </c>
      <c r="I35" s="534">
        <v>68</v>
      </c>
      <c r="J35" s="534">
        <v>12</v>
      </c>
      <c r="K35" s="534">
        <v>8</v>
      </c>
      <c r="L35" s="534">
        <v>62</v>
      </c>
      <c r="M35" s="534">
        <v>59</v>
      </c>
      <c r="N35" s="534">
        <v>44</v>
      </c>
      <c r="O35" s="534">
        <v>22</v>
      </c>
      <c r="P35" s="534">
        <v>0</v>
      </c>
      <c r="Q35" s="534">
        <v>6</v>
      </c>
      <c r="R35" s="534">
        <v>9</v>
      </c>
    </row>
    <row r="36" spans="1:18" s="545" customFormat="1" ht="14.25" customHeight="1">
      <c r="A36" s="118" t="s">
        <v>85</v>
      </c>
      <c r="B36" s="553">
        <v>69</v>
      </c>
      <c r="C36" s="534">
        <v>61</v>
      </c>
      <c r="D36" s="534">
        <v>21</v>
      </c>
      <c r="E36" s="534">
        <v>19</v>
      </c>
      <c r="F36" s="534">
        <v>2</v>
      </c>
      <c r="G36" s="534">
        <v>4</v>
      </c>
      <c r="H36" s="534">
        <v>17</v>
      </c>
      <c r="I36" s="534">
        <v>28</v>
      </c>
      <c r="J36" s="534">
        <v>10</v>
      </c>
      <c r="K36" s="534">
        <v>9</v>
      </c>
      <c r="L36" s="534">
        <v>21</v>
      </c>
      <c r="M36" s="534">
        <v>19</v>
      </c>
      <c r="N36" s="534">
        <v>21</v>
      </c>
      <c r="O36" s="534">
        <v>8</v>
      </c>
      <c r="P36" s="534">
        <v>0</v>
      </c>
      <c r="Q36" s="534">
        <v>0</v>
      </c>
      <c r="R36" s="534">
        <v>6</v>
      </c>
    </row>
    <row r="37" spans="1:18" s="545" customFormat="1" ht="13.2">
      <c r="A37" s="118"/>
      <c r="B37" s="118"/>
      <c r="C37" s="122"/>
      <c r="D37" s="122"/>
      <c r="E37" s="122"/>
      <c r="F37" s="122"/>
      <c r="G37" s="122"/>
      <c r="H37" s="122"/>
      <c r="I37" s="122"/>
      <c r="J37" s="122"/>
      <c r="K37" s="122"/>
      <c r="L37" s="122"/>
      <c r="M37" s="122"/>
      <c r="N37" s="122"/>
      <c r="O37" s="122"/>
      <c r="P37" s="122"/>
      <c r="Q37" s="122"/>
      <c r="R37" s="122"/>
    </row>
    <row r="38" spans="1:18" s="545" customFormat="1" ht="14.25" customHeight="1">
      <c r="A38" s="1364" t="s">
        <v>201</v>
      </c>
      <c r="B38" s="1364"/>
      <c r="C38" s="1364"/>
      <c r="D38" s="1364"/>
      <c r="E38" s="1364"/>
      <c r="F38" s="1364"/>
      <c r="G38" s="1364"/>
      <c r="H38" s="1364"/>
      <c r="I38" s="1364"/>
      <c r="J38" s="1364"/>
      <c r="K38" s="540"/>
      <c r="L38" s="540"/>
      <c r="M38" s="540"/>
      <c r="N38" s="540"/>
      <c r="O38" s="122"/>
      <c r="P38" s="122"/>
      <c r="Q38" s="122"/>
      <c r="R38" s="122"/>
    </row>
    <row r="39" spans="1:18" s="545" customFormat="1" ht="13.2">
      <c r="A39" s="539"/>
      <c r="B39" s="539"/>
      <c r="C39" s="122"/>
      <c r="D39" s="122"/>
      <c r="E39" s="122"/>
      <c r="F39" s="122"/>
      <c r="G39" s="122"/>
      <c r="H39" s="122"/>
      <c r="I39" s="122"/>
      <c r="J39" s="122"/>
      <c r="K39" s="122"/>
      <c r="L39" s="122"/>
      <c r="M39" s="122"/>
      <c r="N39" s="122"/>
      <c r="O39" s="122"/>
      <c r="P39" s="122"/>
      <c r="Q39" s="122"/>
      <c r="R39" s="122"/>
    </row>
    <row r="40" spans="1:18" s="546" customFormat="1" ht="14.25" customHeight="1">
      <c r="A40" s="332" t="s">
        <v>67</v>
      </c>
      <c r="B40" s="533"/>
      <c r="C40" s="533"/>
      <c r="D40" s="533"/>
      <c r="E40" s="533"/>
      <c r="F40" s="533"/>
      <c r="G40" s="533"/>
      <c r="H40" s="533"/>
      <c r="I40" s="533"/>
      <c r="J40" s="533"/>
      <c r="K40" s="533"/>
      <c r="L40" s="533"/>
      <c r="M40" s="533"/>
      <c r="N40" s="533"/>
      <c r="O40" s="533"/>
      <c r="P40" s="533"/>
      <c r="Q40" s="533"/>
      <c r="R40" s="533"/>
    </row>
    <row r="41" spans="1:18" s="546" customFormat="1" ht="13.2">
      <c r="A41" s="547"/>
      <c r="B41" s="533"/>
      <c r="C41" s="46"/>
      <c r="D41" s="46"/>
      <c r="E41" s="46"/>
      <c r="F41" s="46"/>
      <c r="G41" s="46"/>
      <c r="H41" s="46"/>
      <c r="I41" s="46"/>
      <c r="J41" s="46"/>
      <c r="K41" s="46"/>
      <c r="L41" s="46"/>
      <c r="M41" s="46"/>
      <c r="N41" s="46"/>
      <c r="O41" s="46"/>
      <c r="P41" s="46"/>
      <c r="Q41" s="46"/>
      <c r="R41" s="46"/>
    </row>
    <row r="42" spans="1:18" s="546" customFormat="1" ht="14.25" customHeight="1">
      <c r="A42" s="883" t="s">
        <v>676</v>
      </c>
      <c r="B42" s="533"/>
      <c r="C42" s="534"/>
      <c r="D42" s="534"/>
      <c r="E42" s="534"/>
      <c r="F42" s="534"/>
      <c r="G42" s="534"/>
      <c r="H42" s="534"/>
      <c r="I42" s="534"/>
      <c r="J42" s="534"/>
      <c r="K42" s="534"/>
      <c r="L42" s="534"/>
      <c r="M42" s="534"/>
      <c r="N42" s="534"/>
      <c r="O42" s="534"/>
      <c r="P42" s="534"/>
      <c r="Q42" s="534"/>
      <c r="R42" s="534"/>
    </row>
    <row r="43" spans="1:18" s="546" customFormat="1" ht="14.25" customHeight="1">
      <c r="A43" s="881" t="s">
        <v>178</v>
      </c>
      <c r="B43" s="553">
        <v>1330</v>
      </c>
      <c r="C43" s="534">
        <v>1179</v>
      </c>
      <c r="D43" s="534">
        <v>532</v>
      </c>
      <c r="E43" s="534">
        <v>668</v>
      </c>
      <c r="F43" s="534">
        <v>149</v>
      </c>
      <c r="G43" s="534">
        <v>128</v>
      </c>
      <c r="H43" s="534">
        <v>193</v>
      </c>
      <c r="I43" s="534">
        <v>1084</v>
      </c>
      <c r="J43" s="534">
        <v>483</v>
      </c>
      <c r="K43" s="534">
        <v>418</v>
      </c>
      <c r="L43" s="534">
        <v>897</v>
      </c>
      <c r="M43" s="534">
        <v>820</v>
      </c>
      <c r="N43" s="534">
        <v>621</v>
      </c>
      <c r="O43" s="534">
        <v>483</v>
      </c>
      <c r="P43" s="534">
        <v>20</v>
      </c>
      <c r="Q43" s="534">
        <v>45</v>
      </c>
      <c r="R43" s="534">
        <v>494</v>
      </c>
    </row>
    <row r="44" spans="1:18" s="546" customFormat="1" ht="16.05" customHeight="1">
      <c r="A44" s="118" t="s">
        <v>24</v>
      </c>
      <c r="B44" s="553">
        <v>70</v>
      </c>
      <c r="C44" s="534">
        <v>50</v>
      </c>
      <c r="D44" s="534">
        <v>23</v>
      </c>
      <c r="E44" s="534">
        <v>19</v>
      </c>
      <c r="F44" s="534">
        <v>8</v>
      </c>
      <c r="G44" s="534">
        <v>5</v>
      </c>
      <c r="H44" s="534">
        <v>8</v>
      </c>
      <c r="I44" s="534">
        <v>53</v>
      </c>
      <c r="J44" s="534">
        <v>21</v>
      </c>
      <c r="K44" s="534">
        <v>18</v>
      </c>
      <c r="L44" s="534">
        <v>47</v>
      </c>
      <c r="M44" s="534">
        <v>40</v>
      </c>
      <c r="N44" s="534">
        <v>19</v>
      </c>
      <c r="O44" s="534">
        <v>27</v>
      </c>
      <c r="P44" s="534">
        <v>7</v>
      </c>
      <c r="Q44" s="534">
        <v>4</v>
      </c>
      <c r="R44" s="534">
        <v>23</v>
      </c>
    </row>
    <row r="45" spans="1:18" s="546" customFormat="1" ht="14.25" customHeight="1">
      <c r="A45" s="118" t="s">
        <v>33</v>
      </c>
      <c r="B45" s="553">
        <v>213</v>
      </c>
      <c r="C45" s="534">
        <v>182</v>
      </c>
      <c r="D45" s="534">
        <v>84</v>
      </c>
      <c r="E45" s="534">
        <v>89</v>
      </c>
      <c r="F45" s="534">
        <v>33</v>
      </c>
      <c r="G45" s="534">
        <v>24</v>
      </c>
      <c r="H45" s="534">
        <v>35</v>
      </c>
      <c r="I45" s="534">
        <v>189</v>
      </c>
      <c r="J45" s="534">
        <v>81</v>
      </c>
      <c r="K45" s="534">
        <v>67</v>
      </c>
      <c r="L45" s="534">
        <v>163</v>
      </c>
      <c r="M45" s="534">
        <v>150</v>
      </c>
      <c r="N45" s="534">
        <v>88</v>
      </c>
      <c r="O45" s="534">
        <v>97</v>
      </c>
      <c r="P45" s="534">
        <v>5</v>
      </c>
      <c r="Q45" s="534">
        <v>9</v>
      </c>
      <c r="R45" s="534">
        <v>88</v>
      </c>
    </row>
    <row r="46" spans="1:18" s="546" customFormat="1" ht="14.25" customHeight="1">
      <c r="A46" s="118" t="s">
        <v>34</v>
      </c>
      <c r="B46" s="553">
        <v>440</v>
      </c>
      <c r="C46" s="534">
        <v>404</v>
      </c>
      <c r="D46" s="534">
        <v>189</v>
      </c>
      <c r="E46" s="534">
        <v>244</v>
      </c>
      <c r="F46" s="534">
        <v>59</v>
      </c>
      <c r="G46" s="534">
        <v>37</v>
      </c>
      <c r="H46" s="534">
        <v>57</v>
      </c>
      <c r="I46" s="534">
        <v>362</v>
      </c>
      <c r="J46" s="534">
        <v>163</v>
      </c>
      <c r="K46" s="534">
        <v>150</v>
      </c>
      <c r="L46" s="534">
        <v>311</v>
      </c>
      <c r="M46" s="534">
        <v>281</v>
      </c>
      <c r="N46" s="534">
        <v>229</v>
      </c>
      <c r="O46" s="534">
        <v>190</v>
      </c>
      <c r="P46" s="534">
        <v>4</v>
      </c>
      <c r="Q46" s="534">
        <v>13</v>
      </c>
      <c r="R46" s="534">
        <v>160</v>
      </c>
    </row>
    <row r="47" spans="1:18" s="546" customFormat="1" ht="14.25" customHeight="1">
      <c r="A47" s="118" t="s">
        <v>84</v>
      </c>
      <c r="B47" s="553">
        <v>422</v>
      </c>
      <c r="C47" s="534">
        <v>378</v>
      </c>
      <c r="D47" s="534">
        <v>164</v>
      </c>
      <c r="E47" s="534">
        <v>248</v>
      </c>
      <c r="F47" s="534">
        <v>38</v>
      </c>
      <c r="G47" s="534">
        <v>44</v>
      </c>
      <c r="H47" s="534">
        <v>58</v>
      </c>
      <c r="I47" s="534">
        <v>350</v>
      </c>
      <c r="J47" s="534">
        <v>154</v>
      </c>
      <c r="K47" s="534">
        <v>131</v>
      </c>
      <c r="L47" s="534">
        <v>286</v>
      </c>
      <c r="M47" s="534">
        <v>269</v>
      </c>
      <c r="N47" s="534">
        <v>214</v>
      </c>
      <c r="O47" s="534">
        <v>136</v>
      </c>
      <c r="P47" s="534">
        <v>4</v>
      </c>
      <c r="Q47" s="534">
        <v>18</v>
      </c>
      <c r="R47" s="534">
        <v>158</v>
      </c>
    </row>
    <row r="48" spans="1:18" s="546" customFormat="1" ht="14.25" customHeight="1">
      <c r="A48" s="118" t="s">
        <v>85</v>
      </c>
      <c r="B48" s="553">
        <v>185</v>
      </c>
      <c r="C48" s="534">
        <v>165</v>
      </c>
      <c r="D48" s="534">
        <v>72</v>
      </c>
      <c r="E48" s="534">
        <v>68</v>
      </c>
      <c r="F48" s="534">
        <v>11</v>
      </c>
      <c r="G48" s="534">
        <v>18</v>
      </c>
      <c r="H48" s="534">
        <v>35</v>
      </c>
      <c r="I48" s="534">
        <v>130</v>
      </c>
      <c r="J48" s="534">
        <v>64</v>
      </c>
      <c r="K48" s="534">
        <v>52</v>
      </c>
      <c r="L48" s="534">
        <v>90</v>
      </c>
      <c r="M48" s="534">
        <v>80</v>
      </c>
      <c r="N48" s="534">
        <v>71</v>
      </c>
      <c r="O48" s="534">
        <v>33</v>
      </c>
      <c r="P48" s="534">
        <v>0</v>
      </c>
      <c r="Q48" s="534">
        <v>1</v>
      </c>
      <c r="R48" s="534">
        <v>65</v>
      </c>
    </row>
    <row r="49" spans="1:18" s="546" customFormat="1" ht="14.25" customHeight="1">
      <c r="A49" s="881"/>
      <c r="B49" s="553"/>
      <c r="C49" s="534"/>
      <c r="D49" s="534"/>
      <c r="E49" s="534"/>
      <c r="F49" s="534"/>
      <c r="G49" s="534"/>
      <c r="H49" s="534"/>
      <c r="I49" s="534"/>
      <c r="J49" s="534"/>
      <c r="K49" s="534"/>
      <c r="L49" s="534"/>
      <c r="M49" s="534"/>
      <c r="N49" s="534"/>
      <c r="O49" s="534"/>
      <c r="P49" s="534"/>
      <c r="Q49" s="534"/>
      <c r="R49" s="534"/>
    </row>
    <row r="50" spans="1:18" s="546" customFormat="1" ht="12" customHeight="1">
      <c r="A50" s="883" t="s">
        <v>35</v>
      </c>
      <c r="B50" s="553"/>
      <c r="C50" s="534"/>
      <c r="D50" s="534"/>
      <c r="E50" s="534"/>
      <c r="F50" s="534"/>
      <c r="G50" s="534"/>
      <c r="H50" s="534"/>
      <c r="I50" s="534"/>
      <c r="J50" s="534"/>
      <c r="K50" s="534"/>
      <c r="L50" s="534"/>
      <c r="M50" s="534"/>
      <c r="N50" s="534"/>
      <c r="O50" s="534"/>
      <c r="P50" s="534"/>
      <c r="Q50" s="534"/>
      <c r="R50" s="534"/>
    </row>
    <row r="51" spans="1:18" s="546" customFormat="1" ht="14.25" customHeight="1">
      <c r="A51" s="881" t="s">
        <v>178</v>
      </c>
      <c r="B51" s="553">
        <v>933</v>
      </c>
      <c r="C51" s="534">
        <v>821</v>
      </c>
      <c r="D51" s="534">
        <v>396</v>
      </c>
      <c r="E51" s="534">
        <v>481</v>
      </c>
      <c r="F51" s="534">
        <v>110</v>
      </c>
      <c r="G51" s="534">
        <v>81</v>
      </c>
      <c r="H51" s="534">
        <v>124</v>
      </c>
      <c r="I51" s="534">
        <v>786</v>
      </c>
      <c r="J51" s="534">
        <v>335</v>
      </c>
      <c r="K51" s="534">
        <v>293</v>
      </c>
      <c r="L51" s="534">
        <v>668</v>
      </c>
      <c r="M51" s="534">
        <v>613</v>
      </c>
      <c r="N51" s="534">
        <v>418</v>
      </c>
      <c r="O51" s="534">
        <v>364</v>
      </c>
      <c r="P51" s="534">
        <v>18</v>
      </c>
      <c r="Q51" s="534">
        <v>27</v>
      </c>
      <c r="R51" s="534">
        <v>351</v>
      </c>
    </row>
    <row r="52" spans="1:18" s="546" customFormat="1" ht="14.25" customHeight="1">
      <c r="A52" s="118" t="s">
        <v>24</v>
      </c>
      <c r="B52" s="553">
        <v>49</v>
      </c>
      <c r="C52" s="534">
        <v>34</v>
      </c>
      <c r="D52" s="534">
        <v>13</v>
      </c>
      <c r="E52" s="534">
        <v>16</v>
      </c>
      <c r="F52" s="534">
        <v>6</v>
      </c>
      <c r="G52" s="534">
        <v>4</v>
      </c>
      <c r="H52" s="534">
        <v>4</v>
      </c>
      <c r="I52" s="534">
        <v>37</v>
      </c>
      <c r="J52" s="534">
        <v>15</v>
      </c>
      <c r="K52" s="534">
        <v>13</v>
      </c>
      <c r="L52" s="534">
        <v>34</v>
      </c>
      <c r="M52" s="534">
        <v>27</v>
      </c>
      <c r="N52" s="534">
        <v>12</v>
      </c>
      <c r="O52" s="534">
        <v>20</v>
      </c>
      <c r="P52" s="534">
        <v>7</v>
      </c>
      <c r="Q52" s="534">
        <v>2</v>
      </c>
      <c r="R52" s="534">
        <v>17</v>
      </c>
    </row>
    <row r="53" spans="1:18" s="546" customFormat="1" ht="14.25" customHeight="1">
      <c r="A53" s="118" t="s">
        <v>33</v>
      </c>
      <c r="B53" s="553">
        <v>163</v>
      </c>
      <c r="C53" s="534">
        <v>137</v>
      </c>
      <c r="D53" s="534">
        <v>62</v>
      </c>
      <c r="E53" s="534">
        <v>67</v>
      </c>
      <c r="F53" s="534">
        <v>25</v>
      </c>
      <c r="G53" s="534">
        <v>17</v>
      </c>
      <c r="H53" s="534">
        <v>32</v>
      </c>
      <c r="I53" s="534">
        <v>145</v>
      </c>
      <c r="J53" s="534">
        <v>60</v>
      </c>
      <c r="K53" s="534">
        <v>50</v>
      </c>
      <c r="L53" s="534">
        <v>126</v>
      </c>
      <c r="M53" s="534">
        <v>120</v>
      </c>
      <c r="N53" s="534">
        <v>63</v>
      </c>
      <c r="O53" s="534">
        <v>79</v>
      </c>
      <c r="P53" s="534">
        <v>3</v>
      </c>
      <c r="Q53" s="534">
        <v>5</v>
      </c>
      <c r="R53" s="534">
        <v>67</v>
      </c>
    </row>
    <row r="54" spans="1:18" s="546" customFormat="1" ht="14.25" customHeight="1">
      <c r="A54" s="118" t="s">
        <v>34</v>
      </c>
      <c r="B54" s="553">
        <v>294</v>
      </c>
      <c r="C54" s="534">
        <v>270</v>
      </c>
      <c r="D54" s="534">
        <v>141</v>
      </c>
      <c r="E54" s="534">
        <v>155</v>
      </c>
      <c r="F54" s="534">
        <v>43</v>
      </c>
      <c r="G54" s="534">
        <v>21</v>
      </c>
      <c r="H54" s="534">
        <v>35</v>
      </c>
      <c r="I54" s="534">
        <v>246</v>
      </c>
      <c r="J54" s="534">
        <v>102</v>
      </c>
      <c r="K54" s="534">
        <v>93</v>
      </c>
      <c r="L54" s="534">
        <v>218</v>
      </c>
      <c r="M54" s="534">
        <v>198</v>
      </c>
      <c r="N54" s="534">
        <v>139</v>
      </c>
      <c r="O54" s="534">
        <v>129</v>
      </c>
      <c r="P54" s="534">
        <v>4</v>
      </c>
      <c r="Q54" s="534">
        <v>8</v>
      </c>
      <c r="R54" s="534">
        <v>104</v>
      </c>
    </row>
    <row r="55" spans="1:18" s="546" customFormat="1" ht="14.25" customHeight="1">
      <c r="A55" s="118" t="s">
        <v>84</v>
      </c>
      <c r="B55" s="553">
        <v>311</v>
      </c>
      <c r="C55" s="534">
        <v>278</v>
      </c>
      <c r="D55" s="534">
        <v>131</v>
      </c>
      <c r="E55" s="534">
        <v>194</v>
      </c>
      <c r="F55" s="534">
        <v>27</v>
      </c>
      <c r="G55" s="534">
        <v>28</v>
      </c>
      <c r="H55" s="534">
        <v>36</v>
      </c>
      <c r="I55" s="534">
        <v>267</v>
      </c>
      <c r="J55" s="534">
        <v>118</v>
      </c>
      <c r="K55" s="534">
        <v>104</v>
      </c>
      <c r="L55" s="534">
        <v>221</v>
      </c>
      <c r="M55" s="534">
        <v>207</v>
      </c>
      <c r="N55" s="534">
        <v>157</v>
      </c>
      <c r="O55" s="534">
        <v>111</v>
      </c>
      <c r="P55" s="534">
        <v>4</v>
      </c>
      <c r="Q55" s="534">
        <v>11</v>
      </c>
      <c r="R55" s="534">
        <v>123</v>
      </c>
    </row>
    <row r="56" spans="1:18" s="546" customFormat="1" ht="14.25" customHeight="1">
      <c r="A56" s="118" t="s">
        <v>85</v>
      </c>
      <c r="B56" s="553">
        <v>116</v>
      </c>
      <c r="C56" s="534">
        <v>102</v>
      </c>
      <c r="D56" s="534">
        <v>49</v>
      </c>
      <c r="E56" s="534">
        <v>49</v>
      </c>
      <c r="F56" s="534">
        <v>9</v>
      </c>
      <c r="G56" s="534">
        <v>11</v>
      </c>
      <c r="H56" s="534">
        <v>17</v>
      </c>
      <c r="I56" s="534">
        <v>91</v>
      </c>
      <c r="J56" s="534">
        <v>40</v>
      </c>
      <c r="K56" s="534">
        <v>33</v>
      </c>
      <c r="L56" s="534">
        <v>69</v>
      </c>
      <c r="M56" s="534">
        <v>61</v>
      </c>
      <c r="N56" s="534">
        <v>47</v>
      </c>
      <c r="O56" s="534">
        <v>25</v>
      </c>
      <c r="P56" s="534">
        <v>0</v>
      </c>
      <c r="Q56" s="534">
        <v>1</v>
      </c>
      <c r="R56" s="534">
        <v>40</v>
      </c>
    </row>
    <row r="57" spans="1:18" s="546" customFormat="1" ht="11.55" customHeight="1">
      <c r="A57" s="881"/>
      <c r="B57" s="553"/>
      <c r="C57" s="534"/>
      <c r="D57" s="534"/>
      <c r="E57" s="534"/>
      <c r="F57" s="534"/>
      <c r="G57" s="534"/>
      <c r="H57" s="534"/>
      <c r="I57" s="534"/>
      <c r="J57" s="534"/>
      <c r="K57" s="534"/>
      <c r="L57" s="534"/>
      <c r="M57" s="534"/>
      <c r="N57" s="534"/>
      <c r="O57" s="534"/>
      <c r="P57" s="534"/>
      <c r="Q57" s="534"/>
      <c r="R57" s="534"/>
    </row>
    <row r="58" spans="1:18" s="546" customFormat="1" ht="14.25" customHeight="1">
      <c r="A58" s="883" t="s">
        <v>36</v>
      </c>
      <c r="B58" s="553"/>
    </row>
    <row r="59" spans="1:18" s="546" customFormat="1" ht="14.25" customHeight="1">
      <c r="A59" s="881" t="s">
        <v>178</v>
      </c>
      <c r="B59" s="553">
        <v>397</v>
      </c>
      <c r="C59" s="534">
        <v>358</v>
      </c>
      <c r="D59" s="534">
        <v>136</v>
      </c>
      <c r="E59" s="534">
        <v>187</v>
      </c>
      <c r="F59" s="534">
        <v>39</v>
      </c>
      <c r="G59" s="534">
        <v>47</v>
      </c>
      <c r="H59" s="534">
        <v>69</v>
      </c>
      <c r="I59" s="534">
        <v>298</v>
      </c>
      <c r="J59" s="534">
        <v>148</v>
      </c>
      <c r="K59" s="534">
        <v>125</v>
      </c>
      <c r="L59" s="534">
        <v>229</v>
      </c>
      <c r="M59" s="534">
        <v>207</v>
      </c>
      <c r="N59" s="534">
        <v>203</v>
      </c>
      <c r="O59" s="534">
        <v>119</v>
      </c>
      <c r="P59" s="534">
        <v>2</v>
      </c>
      <c r="Q59" s="534">
        <v>18</v>
      </c>
      <c r="R59" s="534">
        <v>143</v>
      </c>
    </row>
    <row r="60" spans="1:18" s="546" customFormat="1" ht="14.25" customHeight="1">
      <c r="A60" s="118" t="s">
        <v>24</v>
      </c>
      <c r="B60" s="553">
        <v>21</v>
      </c>
      <c r="C60" s="534">
        <v>16</v>
      </c>
      <c r="D60" s="534">
        <v>10</v>
      </c>
      <c r="E60" s="534">
        <v>3</v>
      </c>
      <c r="F60" s="534">
        <v>2</v>
      </c>
      <c r="G60" s="534">
        <v>1</v>
      </c>
      <c r="H60" s="534">
        <v>4</v>
      </c>
      <c r="I60" s="534">
        <v>16</v>
      </c>
      <c r="J60" s="534">
        <v>6</v>
      </c>
      <c r="K60" s="534">
        <v>5</v>
      </c>
      <c r="L60" s="534">
        <v>13</v>
      </c>
      <c r="M60" s="534">
        <v>13</v>
      </c>
      <c r="N60" s="534">
        <v>7</v>
      </c>
      <c r="O60" s="534">
        <v>7</v>
      </c>
      <c r="P60" s="534">
        <v>0</v>
      </c>
      <c r="Q60" s="534">
        <v>2</v>
      </c>
      <c r="R60" s="534">
        <v>6</v>
      </c>
    </row>
    <row r="61" spans="1:18" s="546" customFormat="1" ht="14.25" customHeight="1">
      <c r="A61" s="118" t="s">
        <v>33</v>
      </c>
      <c r="B61" s="553">
        <v>50</v>
      </c>
      <c r="C61" s="534">
        <v>45</v>
      </c>
      <c r="D61" s="534">
        <v>22</v>
      </c>
      <c r="E61" s="534">
        <v>22</v>
      </c>
      <c r="F61" s="534">
        <v>8</v>
      </c>
      <c r="G61" s="534">
        <v>7</v>
      </c>
      <c r="H61" s="534">
        <v>3</v>
      </c>
      <c r="I61" s="534">
        <v>44</v>
      </c>
      <c r="J61" s="534">
        <v>21</v>
      </c>
      <c r="K61" s="534">
        <v>17</v>
      </c>
      <c r="L61" s="534">
        <v>37</v>
      </c>
      <c r="M61" s="534">
        <v>30</v>
      </c>
      <c r="N61" s="534">
        <v>25</v>
      </c>
      <c r="O61" s="534">
        <v>18</v>
      </c>
      <c r="P61" s="534">
        <v>2</v>
      </c>
      <c r="Q61" s="534">
        <v>4</v>
      </c>
      <c r="R61" s="534">
        <v>21</v>
      </c>
    </row>
    <row r="62" spans="1:18" s="546" customFormat="1" ht="14.25" customHeight="1">
      <c r="A62" s="118" t="s">
        <v>34</v>
      </c>
      <c r="B62" s="553">
        <v>146</v>
      </c>
      <c r="C62" s="534">
        <v>134</v>
      </c>
      <c r="D62" s="534">
        <v>48</v>
      </c>
      <c r="E62" s="534">
        <v>89</v>
      </c>
      <c r="F62" s="534">
        <v>16</v>
      </c>
      <c r="G62" s="534">
        <v>16</v>
      </c>
      <c r="H62" s="534">
        <v>22</v>
      </c>
      <c r="I62" s="534">
        <v>116</v>
      </c>
      <c r="J62" s="534">
        <v>61</v>
      </c>
      <c r="K62" s="534">
        <v>57</v>
      </c>
      <c r="L62" s="534">
        <v>93</v>
      </c>
      <c r="M62" s="534">
        <v>83</v>
      </c>
      <c r="N62" s="534">
        <v>90</v>
      </c>
      <c r="O62" s="534">
        <v>61</v>
      </c>
      <c r="P62" s="534">
        <v>0</v>
      </c>
      <c r="Q62" s="534">
        <v>5</v>
      </c>
      <c r="R62" s="534">
        <v>56</v>
      </c>
    </row>
    <row r="63" spans="1:18" s="546" customFormat="1" ht="14.25" customHeight="1">
      <c r="A63" s="118" t="s">
        <v>84</v>
      </c>
      <c r="B63" s="553">
        <v>111</v>
      </c>
      <c r="C63" s="534">
        <v>100</v>
      </c>
      <c r="D63" s="534">
        <v>33</v>
      </c>
      <c r="E63" s="534">
        <v>54</v>
      </c>
      <c r="F63" s="534">
        <v>11</v>
      </c>
      <c r="G63" s="534">
        <v>16</v>
      </c>
      <c r="H63" s="534">
        <v>22</v>
      </c>
      <c r="I63" s="534">
        <v>83</v>
      </c>
      <c r="J63" s="534">
        <v>36</v>
      </c>
      <c r="K63" s="534">
        <v>27</v>
      </c>
      <c r="L63" s="534">
        <v>65</v>
      </c>
      <c r="M63" s="534">
        <v>62</v>
      </c>
      <c r="N63" s="534">
        <v>57</v>
      </c>
      <c r="O63" s="534">
        <v>25</v>
      </c>
      <c r="P63" s="534">
        <v>0</v>
      </c>
      <c r="Q63" s="534">
        <v>7</v>
      </c>
      <c r="R63" s="534">
        <v>35</v>
      </c>
    </row>
    <row r="64" spans="1:18" s="546" customFormat="1" ht="15.6" customHeight="1">
      <c r="A64" s="118" t="s">
        <v>85</v>
      </c>
      <c r="B64" s="553">
        <v>69</v>
      </c>
      <c r="C64" s="534">
        <v>63</v>
      </c>
      <c r="D64" s="534">
        <v>23</v>
      </c>
      <c r="E64" s="534">
        <v>19</v>
      </c>
      <c r="F64" s="534">
        <v>2</v>
      </c>
      <c r="G64" s="534">
        <v>7</v>
      </c>
      <c r="H64" s="534">
        <v>18</v>
      </c>
      <c r="I64" s="534">
        <v>39</v>
      </c>
      <c r="J64" s="534">
        <v>24</v>
      </c>
      <c r="K64" s="534">
        <v>19</v>
      </c>
      <c r="L64" s="534">
        <v>21</v>
      </c>
      <c r="M64" s="534">
        <v>19</v>
      </c>
      <c r="N64" s="534">
        <v>24</v>
      </c>
      <c r="O64" s="534">
        <v>8</v>
      </c>
      <c r="P64" s="534">
        <v>0</v>
      </c>
      <c r="Q64" s="534">
        <v>0</v>
      </c>
      <c r="R64" s="534">
        <v>25</v>
      </c>
    </row>
    <row r="65" spans="1:18" s="882" customFormat="1" ht="15.6" customHeight="1" thickBot="1">
      <c r="A65" s="118"/>
      <c r="B65" s="342"/>
      <c r="C65" s="144"/>
      <c r="D65" s="144"/>
      <c r="E65" s="144"/>
      <c r="F65" s="144"/>
      <c r="G65" s="144"/>
      <c r="H65" s="144"/>
      <c r="I65" s="144"/>
      <c r="J65" s="144"/>
      <c r="K65" s="144"/>
      <c r="L65" s="144"/>
      <c r="M65" s="144"/>
      <c r="N65" s="144"/>
      <c r="O65" s="144"/>
      <c r="P65" s="144"/>
      <c r="Q65" s="144"/>
      <c r="R65" s="144"/>
    </row>
    <row r="66" spans="1:18" ht="12.75" customHeight="1">
      <c r="A66" s="236"/>
      <c r="B66" s="236"/>
      <c r="C66" s="341"/>
      <c r="D66" s="341"/>
      <c r="E66" s="341"/>
      <c r="F66" s="341"/>
      <c r="G66" s="341"/>
      <c r="H66" s="341"/>
      <c r="I66" s="341"/>
      <c r="J66" s="341"/>
      <c r="K66" s="341"/>
      <c r="L66" s="341"/>
      <c r="M66" s="341"/>
      <c r="N66" s="341"/>
      <c r="O66" s="341"/>
      <c r="P66" s="341"/>
      <c r="Q66" s="341"/>
    </row>
    <row r="67" spans="1:18" s="446" customFormat="1" ht="11.25" customHeight="1">
      <c r="A67" s="57" t="s">
        <v>127</v>
      </c>
      <c r="B67" s="543"/>
      <c r="C67" s="339"/>
      <c r="D67" s="339"/>
      <c r="E67" s="339"/>
      <c r="F67" s="339"/>
      <c r="G67" s="339"/>
      <c r="H67" s="339"/>
      <c r="I67" s="339"/>
      <c r="J67" s="339"/>
      <c r="K67" s="339"/>
      <c r="L67" s="339"/>
      <c r="M67" s="339"/>
      <c r="N67" s="339"/>
      <c r="O67" s="339"/>
      <c r="P67" s="339"/>
      <c r="Q67" s="339"/>
    </row>
    <row r="68" spans="1:18" s="446" customFormat="1" ht="11.25" customHeight="1">
      <c r="A68" s="1362" t="s">
        <v>351</v>
      </c>
      <c r="B68" s="1362"/>
      <c r="C68" s="1362"/>
      <c r="D68" s="1362"/>
      <c r="E68" s="1362"/>
      <c r="F68" s="1362"/>
      <c r="G68" s="1362"/>
      <c r="H68" s="1362"/>
      <c r="I68" s="1362"/>
      <c r="J68" s="1362"/>
      <c r="K68" s="1362"/>
      <c r="L68" s="1362"/>
      <c r="M68" s="1362"/>
      <c r="N68" s="1362"/>
      <c r="O68" s="1362"/>
      <c r="P68" s="543"/>
      <c r="Q68" s="339"/>
    </row>
    <row r="69" spans="1:18" s="446" customFormat="1" ht="11.25" customHeight="1">
      <c r="A69" s="1281" t="s">
        <v>352</v>
      </c>
      <c r="B69" s="1281"/>
      <c r="C69" s="1281"/>
      <c r="D69" s="1281"/>
      <c r="E69" s="1281"/>
      <c r="F69" s="1281"/>
      <c r="G69" s="1281"/>
      <c r="H69" s="1281"/>
      <c r="I69" s="1281"/>
      <c r="J69" s="1281"/>
      <c r="K69" s="1281"/>
      <c r="L69" s="1281"/>
      <c r="M69" s="1281"/>
      <c r="N69" s="1281"/>
      <c r="O69" s="1281"/>
      <c r="P69" s="536"/>
      <c r="Q69" s="339"/>
    </row>
    <row r="70" spans="1:18" s="446" customFormat="1" ht="11.25" customHeight="1">
      <c r="A70" s="1361" t="s">
        <v>353</v>
      </c>
      <c r="B70" s="1361"/>
      <c r="C70" s="1361"/>
      <c r="D70" s="1361"/>
      <c r="E70" s="1361"/>
      <c r="F70" s="1361"/>
      <c r="G70" s="1361"/>
      <c r="H70" s="1361"/>
      <c r="I70" s="1361"/>
      <c r="J70" s="1361"/>
      <c r="K70" s="1361"/>
      <c r="L70" s="1361"/>
      <c r="M70" s="1361"/>
      <c r="N70" s="1361"/>
      <c r="O70" s="1361"/>
      <c r="P70" s="537"/>
      <c r="Q70" s="544"/>
      <c r="R70" s="544"/>
    </row>
    <row r="71" spans="1:18" s="446" customFormat="1" ht="11.25" customHeight="1">
      <c r="A71" s="1363" t="s">
        <v>534</v>
      </c>
      <c r="B71" s="1363"/>
      <c r="C71" s="1363"/>
      <c r="D71" s="1363"/>
      <c r="E71" s="1363"/>
      <c r="F71" s="1363"/>
      <c r="G71" s="1363"/>
      <c r="H71" s="1363"/>
      <c r="I71" s="1363"/>
      <c r="J71" s="1363"/>
      <c r="K71" s="1363"/>
      <c r="L71" s="1363"/>
      <c r="M71" s="1363"/>
      <c r="N71" s="1363"/>
      <c r="O71" s="1363"/>
      <c r="P71" s="787"/>
      <c r="Q71" s="787"/>
      <c r="R71" s="787"/>
    </row>
    <row r="72" spans="1:18" s="446" customFormat="1" ht="11.25" customHeight="1">
      <c r="A72" s="1353" t="s">
        <v>426</v>
      </c>
      <c r="B72" s="1353"/>
      <c r="C72" s="1353"/>
      <c r="D72" s="1353"/>
      <c r="E72" s="1353"/>
      <c r="F72" s="1353"/>
      <c r="G72" s="1353"/>
      <c r="H72" s="1353"/>
      <c r="I72" s="1353"/>
      <c r="J72" s="1353"/>
      <c r="K72" s="1353"/>
      <c r="L72" s="1353"/>
      <c r="M72" s="1353"/>
      <c r="N72" s="1353"/>
      <c r="O72" s="1353"/>
      <c r="P72" s="538"/>
      <c r="Q72" s="538"/>
      <c r="R72" s="538"/>
    </row>
    <row r="73" spans="1:18" s="974" customFormat="1" ht="11.25" customHeight="1">
      <c r="A73" s="1331" t="s">
        <v>693</v>
      </c>
      <c r="B73" s="1331"/>
      <c r="C73" s="1331"/>
      <c r="D73" s="1331"/>
      <c r="E73" s="1331"/>
      <c r="F73" s="1331"/>
      <c r="G73" s="1331"/>
      <c r="H73" s="980"/>
      <c r="I73" s="980"/>
      <c r="J73" s="980"/>
      <c r="K73" s="980"/>
      <c r="L73" s="980"/>
      <c r="M73" s="980"/>
      <c r="N73" s="980"/>
      <c r="O73" s="980"/>
      <c r="P73" s="979"/>
      <c r="Q73" s="979"/>
      <c r="R73" s="979"/>
    </row>
    <row r="74" spans="1:18" s="446" customFormat="1" ht="11.25" customHeight="1">
      <c r="Q74" s="336"/>
    </row>
    <row r="75" spans="1:18" s="446" customFormat="1" ht="11.25" customHeight="1">
      <c r="A75" s="1349" t="s">
        <v>1657</v>
      </c>
      <c r="B75" s="1350"/>
      <c r="Q75" s="336"/>
    </row>
    <row r="76" spans="1:18" s="446" customFormat="1" ht="11.25" customHeight="1">
      <c r="Q76" s="336"/>
    </row>
    <row r="77" spans="1:18" s="446" customFormat="1" ht="11.25" customHeight="1">
      <c r="Q77" s="336"/>
    </row>
    <row r="78" spans="1:18" s="446" customFormat="1" ht="11.25" customHeight="1">
      <c r="Q78" s="336"/>
    </row>
    <row r="79" spans="1:18" s="446" customFormat="1" ht="11.25" customHeight="1">
      <c r="Q79" s="336"/>
    </row>
  </sheetData>
  <mergeCells count="31">
    <mergeCell ref="T1:V1"/>
    <mergeCell ref="L1:M1"/>
    <mergeCell ref="A12:P12"/>
    <mergeCell ref="B3:B10"/>
    <mergeCell ref="N5:N10"/>
    <mergeCell ref="I3:M3"/>
    <mergeCell ref="C4:C10"/>
    <mergeCell ref="D4:D10"/>
    <mergeCell ref="E4:E10"/>
    <mergeCell ref="F4:F10"/>
    <mergeCell ref="J4:J10"/>
    <mergeCell ref="K4:K10"/>
    <mergeCell ref="L4:L10"/>
    <mergeCell ref="M4:M10"/>
    <mergeCell ref="A1:I1"/>
    <mergeCell ref="A75:B75"/>
    <mergeCell ref="R3:R10"/>
    <mergeCell ref="P3:P10"/>
    <mergeCell ref="A72:O72"/>
    <mergeCell ref="C3:H3"/>
    <mergeCell ref="G4:G10"/>
    <mergeCell ref="H4:H10"/>
    <mergeCell ref="I4:I10"/>
    <mergeCell ref="A70:O70"/>
    <mergeCell ref="A69:O69"/>
    <mergeCell ref="A68:O68"/>
    <mergeCell ref="A71:O71"/>
    <mergeCell ref="A38:J38"/>
    <mergeCell ref="Q3:Q10"/>
    <mergeCell ref="O3:O10"/>
    <mergeCell ref="A73:G73"/>
  </mergeCells>
  <phoneticPr fontId="25" type="noConversion"/>
  <hyperlinks>
    <hyperlink ref="L1" location="Contents!A1" display="back to contents"/>
  </hyperlinks>
  <pageMargins left="0.25" right="0.25" top="0.75" bottom="0.75" header="0.3" footer="0.3"/>
  <pageSetup paperSize="9" scale="58" orientation="landscape" r:id="rId1"/>
  <headerFooter alignWithMargins="0"/>
  <rowBreaks count="1" manualBreakCount="1">
    <brk id="37" max="14"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AC93"/>
  <sheetViews>
    <sheetView showGridLines="0" workbookViewId="0">
      <selection sqref="A1:K1"/>
    </sheetView>
  </sheetViews>
  <sheetFormatPr defaultColWidth="9.140625" defaultRowHeight="11.25" customHeight="1"/>
  <cols>
    <col min="1" max="1" width="18.42578125" style="12" customWidth="1"/>
    <col min="2" max="2" width="12" style="12" customWidth="1"/>
    <col min="3" max="3" width="15.28515625" style="12" customWidth="1"/>
    <col min="4" max="5" width="14" style="12" customWidth="1"/>
    <col min="6" max="6" width="16.7109375" style="12" customWidth="1"/>
    <col min="7" max="8" width="14" style="12" customWidth="1"/>
    <col min="9" max="9" width="12.140625" style="12" customWidth="1"/>
    <col min="10" max="10" width="14.140625" style="12" customWidth="1"/>
    <col min="11" max="11" width="12.140625" style="12" customWidth="1"/>
    <col min="12" max="12" width="13.7109375" style="12" customWidth="1"/>
    <col min="13" max="13" width="12.140625" style="12" customWidth="1"/>
    <col min="14" max="14" width="14.140625" style="12" customWidth="1"/>
    <col min="15" max="15" width="12.140625" style="12" customWidth="1"/>
    <col min="16" max="16" width="10" style="12" customWidth="1"/>
    <col min="17" max="17" width="17.140625" style="123" customWidth="1"/>
    <col min="18" max="18" width="11.42578125" style="123" customWidth="1"/>
    <col min="19" max="16384" width="9.140625" style="12"/>
  </cols>
  <sheetData>
    <row r="1" spans="1:21" ht="18" customHeight="1">
      <c r="A1" s="1286" t="s">
        <v>1770</v>
      </c>
      <c r="B1" s="1286"/>
      <c r="C1" s="1286"/>
      <c r="D1" s="1286"/>
      <c r="E1" s="1286"/>
      <c r="F1" s="1286"/>
      <c r="G1" s="1286"/>
      <c r="H1" s="1286"/>
      <c r="I1" s="1286"/>
      <c r="J1" s="1286"/>
      <c r="K1" s="1286"/>
      <c r="L1" s="961"/>
      <c r="M1" s="948" t="s">
        <v>425</v>
      </c>
      <c r="N1" s="948"/>
      <c r="O1" s="961"/>
      <c r="P1" s="961"/>
      <c r="Q1" s="961"/>
      <c r="R1" s="961"/>
      <c r="S1" s="949"/>
      <c r="T1" s="949"/>
      <c r="U1" s="949"/>
    </row>
    <row r="2" spans="1:21" ht="15" customHeight="1">
      <c r="A2" s="344"/>
      <c r="B2" s="344"/>
      <c r="C2" s="344"/>
      <c r="D2" s="344"/>
      <c r="E2" s="344"/>
      <c r="F2" s="344"/>
      <c r="G2" s="344"/>
      <c r="H2" s="344"/>
      <c r="I2" s="344"/>
      <c r="J2" s="344"/>
      <c r="K2" s="344"/>
      <c r="L2" s="344"/>
      <c r="M2" s="344"/>
      <c r="N2" s="344"/>
      <c r="O2" s="344"/>
      <c r="P2" s="344"/>
      <c r="Q2" s="344"/>
      <c r="R2" s="344"/>
    </row>
    <row r="3" spans="1:21" ht="13.5" customHeight="1">
      <c r="A3" s="953"/>
      <c r="B3" s="1368" t="s">
        <v>760</v>
      </c>
      <c r="C3" s="1354" t="s">
        <v>474</v>
      </c>
      <c r="D3" s="1355"/>
      <c r="E3" s="1355"/>
      <c r="F3" s="1355"/>
      <c r="G3" s="1355"/>
      <c r="H3" s="1356"/>
      <c r="I3" s="1354" t="s">
        <v>79</v>
      </c>
      <c r="J3" s="1355"/>
      <c r="K3" s="1355"/>
      <c r="L3" s="1355"/>
      <c r="M3" s="1356"/>
      <c r="N3" s="1373" t="s">
        <v>384</v>
      </c>
      <c r="O3" s="1389" t="s">
        <v>27</v>
      </c>
      <c r="P3" s="1392" t="s">
        <v>684</v>
      </c>
      <c r="Q3" s="1392" t="s">
        <v>81</v>
      </c>
      <c r="R3" s="1395" t="s">
        <v>38</v>
      </c>
    </row>
    <row r="4" spans="1:21" ht="13.5" customHeight="1">
      <c r="A4" s="337"/>
      <c r="B4" s="1369"/>
      <c r="C4" s="1373" t="s">
        <v>686</v>
      </c>
      <c r="D4" s="1264" t="s">
        <v>685</v>
      </c>
      <c r="E4" s="1264" t="s">
        <v>26</v>
      </c>
      <c r="F4" s="1264" t="s">
        <v>239</v>
      </c>
      <c r="G4" s="1264" t="s">
        <v>219</v>
      </c>
      <c r="H4" s="1358" t="s">
        <v>220</v>
      </c>
      <c r="I4" s="1310" t="s">
        <v>683</v>
      </c>
      <c r="J4" s="1334" t="s">
        <v>698</v>
      </c>
      <c r="K4" s="1307" t="s">
        <v>691</v>
      </c>
      <c r="L4" s="1334" t="s">
        <v>699</v>
      </c>
      <c r="M4" s="1320" t="s">
        <v>692</v>
      </c>
      <c r="N4" s="1374"/>
      <c r="O4" s="1390"/>
      <c r="P4" s="1351"/>
      <c r="Q4" s="1351"/>
      <c r="R4" s="1396"/>
    </row>
    <row r="5" spans="1:21" s="962" customFormat="1" ht="12.75" customHeight="1">
      <c r="A5" s="337"/>
      <c r="B5" s="1370"/>
      <c r="C5" s="1374"/>
      <c r="D5" s="1265"/>
      <c r="E5" s="1265"/>
      <c r="F5" s="1265"/>
      <c r="G5" s="1265"/>
      <c r="H5" s="1299"/>
      <c r="I5" s="1311"/>
      <c r="J5" s="1287"/>
      <c r="K5" s="1308"/>
      <c r="L5" s="1287"/>
      <c r="M5" s="1321"/>
      <c r="N5" s="1374"/>
      <c r="O5" s="1390"/>
      <c r="P5" s="1393"/>
      <c r="Q5" s="1393"/>
      <c r="R5" s="1370"/>
    </row>
    <row r="6" spans="1:21" s="962" customFormat="1" ht="12.75" customHeight="1">
      <c r="A6" s="337"/>
      <c r="B6" s="1370"/>
      <c r="C6" s="1374"/>
      <c r="D6" s="1265"/>
      <c r="E6" s="1265"/>
      <c r="F6" s="1265"/>
      <c r="G6" s="1265"/>
      <c r="H6" s="1299"/>
      <c r="I6" s="1311"/>
      <c r="J6" s="1287"/>
      <c r="K6" s="1308"/>
      <c r="L6" s="1287"/>
      <c r="M6" s="1321"/>
      <c r="N6" s="1374"/>
      <c r="O6" s="1390"/>
      <c r="P6" s="1393"/>
      <c r="Q6" s="1393"/>
      <c r="R6" s="1370"/>
    </row>
    <row r="7" spans="1:21" s="962" customFormat="1" ht="12.75" customHeight="1">
      <c r="A7" s="337"/>
      <c r="B7" s="1370"/>
      <c r="C7" s="1374"/>
      <c r="D7" s="1265"/>
      <c r="E7" s="1265"/>
      <c r="F7" s="1265"/>
      <c r="G7" s="1265"/>
      <c r="H7" s="1299"/>
      <c r="I7" s="1311"/>
      <c r="J7" s="1287"/>
      <c r="K7" s="1308"/>
      <c r="L7" s="1287"/>
      <c r="M7" s="1321"/>
      <c r="N7" s="1374"/>
      <c r="O7" s="1390"/>
      <c r="P7" s="1393"/>
      <c r="Q7" s="1393"/>
      <c r="R7" s="1370"/>
    </row>
    <row r="8" spans="1:21" s="962" customFormat="1" ht="12.75" customHeight="1">
      <c r="A8" s="337"/>
      <c r="B8" s="1370"/>
      <c r="C8" s="1374"/>
      <c r="D8" s="1265"/>
      <c r="E8" s="1265"/>
      <c r="F8" s="1265"/>
      <c r="G8" s="1265"/>
      <c r="H8" s="1299"/>
      <c r="I8" s="1311"/>
      <c r="J8" s="1287"/>
      <c r="K8" s="1308"/>
      <c r="L8" s="1287"/>
      <c r="M8" s="1321"/>
      <c r="N8" s="1374"/>
      <c r="O8" s="1390"/>
      <c r="P8" s="1393"/>
      <c r="Q8" s="1393"/>
      <c r="R8" s="1370"/>
    </row>
    <row r="9" spans="1:21" s="962" customFormat="1" ht="13.2">
      <c r="A9" s="337"/>
      <c r="B9" s="1370"/>
      <c r="C9" s="1374"/>
      <c r="D9" s="1265"/>
      <c r="E9" s="1265"/>
      <c r="F9" s="1265"/>
      <c r="G9" s="1265"/>
      <c r="H9" s="1299"/>
      <c r="I9" s="1311"/>
      <c r="J9" s="1287"/>
      <c r="K9" s="1308"/>
      <c r="L9" s="1287"/>
      <c r="M9" s="1321"/>
      <c r="N9" s="1374"/>
      <c r="O9" s="1390"/>
      <c r="P9" s="1393"/>
      <c r="Q9" s="1393"/>
      <c r="R9" s="1370"/>
    </row>
    <row r="10" spans="1:21" s="962" customFormat="1" ht="13.2">
      <c r="A10" s="967"/>
      <c r="B10" s="1387"/>
      <c r="C10" s="1386"/>
      <c r="D10" s="1266"/>
      <c r="E10" s="1266"/>
      <c r="F10" s="1266"/>
      <c r="G10" s="1266"/>
      <c r="H10" s="1300"/>
      <c r="I10" s="1360"/>
      <c r="J10" s="1376"/>
      <c r="K10" s="1377"/>
      <c r="L10" s="1376"/>
      <c r="M10" s="1378"/>
      <c r="N10" s="1386"/>
      <c r="O10" s="1391"/>
      <c r="P10" s="1394"/>
      <c r="Q10" s="1394"/>
      <c r="R10" s="1387"/>
    </row>
    <row r="11" spans="1:21" s="323" customFormat="1" ht="15" customHeight="1">
      <c r="A11" s="952" t="s">
        <v>707</v>
      </c>
      <c r="B11" s="952"/>
      <c r="C11" s="952"/>
      <c r="D11" s="952"/>
      <c r="E11" s="952"/>
      <c r="F11" s="952"/>
      <c r="G11" s="952"/>
      <c r="H11" s="952"/>
      <c r="I11" s="952"/>
      <c r="J11" s="952"/>
      <c r="K11" s="952"/>
      <c r="L11" s="952"/>
      <c r="M11" s="952"/>
      <c r="N11" s="952"/>
      <c r="O11" s="952"/>
      <c r="P11" s="952"/>
      <c r="Q11" s="952"/>
      <c r="R11" s="952"/>
      <c r="S11" s="962"/>
      <c r="T11" s="962"/>
      <c r="U11" s="962"/>
    </row>
    <row r="12" spans="1:21" s="323" customFormat="1" ht="6" customHeight="1">
      <c r="A12" s="337"/>
      <c r="B12" s="337"/>
      <c r="C12" s="337"/>
      <c r="D12" s="337"/>
      <c r="E12" s="337"/>
      <c r="F12" s="337"/>
      <c r="G12" s="337"/>
      <c r="H12" s="337"/>
      <c r="I12" s="337"/>
      <c r="J12" s="337"/>
      <c r="K12" s="337"/>
      <c r="L12" s="337"/>
      <c r="M12" s="337"/>
      <c r="N12" s="337"/>
      <c r="O12" s="337"/>
      <c r="P12" s="337"/>
      <c r="Q12" s="337"/>
      <c r="R12" s="337"/>
      <c r="S12" s="962"/>
      <c r="T12" s="962"/>
      <c r="U12" s="962"/>
    </row>
    <row r="13" spans="1:21" s="962" customFormat="1" ht="14.55" customHeight="1">
      <c r="A13" s="952" t="s">
        <v>670</v>
      </c>
      <c r="B13" s="1077"/>
      <c r="C13" s="337"/>
      <c r="D13" s="337"/>
      <c r="E13" s="337"/>
      <c r="F13" s="337"/>
      <c r="G13" s="337"/>
      <c r="H13" s="337"/>
      <c r="I13" s="337"/>
      <c r="J13" s="337"/>
      <c r="K13" s="337"/>
      <c r="L13" s="337"/>
      <c r="M13" s="337"/>
      <c r="N13" s="337"/>
      <c r="O13" s="337"/>
      <c r="P13" s="337"/>
      <c r="Q13" s="337"/>
      <c r="R13" s="337"/>
    </row>
    <row r="14" spans="1:21" s="322" customFormat="1" ht="15" customHeight="1">
      <c r="A14" s="118" t="s">
        <v>178</v>
      </c>
      <c r="B14" s="535">
        <v>96</v>
      </c>
      <c r="C14" s="535">
        <v>45</v>
      </c>
      <c r="D14" s="535">
        <v>12</v>
      </c>
      <c r="E14" s="535">
        <v>9</v>
      </c>
      <c r="F14" s="535">
        <v>3</v>
      </c>
      <c r="G14" s="535">
        <v>5</v>
      </c>
      <c r="H14" s="535">
        <v>7</v>
      </c>
      <c r="I14" s="535">
        <v>12</v>
      </c>
      <c r="J14" s="535">
        <v>1</v>
      </c>
      <c r="K14" s="535">
        <v>1</v>
      </c>
      <c r="L14" s="535">
        <v>11</v>
      </c>
      <c r="M14" s="535">
        <v>10</v>
      </c>
      <c r="N14" s="535">
        <v>5</v>
      </c>
      <c r="O14" s="535">
        <v>16</v>
      </c>
      <c r="P14" s="535">
        <v>2</v>
      </c>
      <c r="Q14" s="535">
        <v>2</v>
      </c>
      <c r="R14" s="535">
        <v>38</v>
      </c>
      <c r="S14" s="963"/>
      <c r="T14" s="963"/>
      <c r="U14" s="963"/>
    </row>
    <row r="15" spans="1:21" s="322" customFormat="1" ht="15" customHeight="1">
      <c r="A15" s="118" t="s">
        <v>24</v>
      </c>
      <c r="B15" s="535">
        <v>9</v>
      </c>
      <c r="C15" s="535">
        <v>4</v>
      </c>
      <c r="D15" s="535">
        <v>1</v>
      </c>
      <c r="E15" s="535">
        <v>2</v>
      </c>
      <c r="F15" s="535">
        <v>0</v>
      </c>
      <c r="G15" s="535">
        <v>0</v>
      </c>
      <c r="H15" s="535">
        <v>0</v>
      </c>
      <c r="I15" s="535">
        <v>1</v>
      </c>
      <c r="J15" s="535">
        <v>0</v>
      </c>
      <c r="K15" s="535">
        <v>0</v>
      </c>
      <c r="L15" s="535">
        <v>1</v>
      </c>
      <c r="M15" s="535">
        <v>1</v>
      </c>
      <c r="N15" s="535">
        <v>0</v>
      </c>
      <c r="O15" s="535">
        <v>2</v>
      </c>
      <c r="P15" s="535">
        <v>1</v>
      </c>
      <c r="Q15" s="535">
        <v>0</v>
      </c>
      <c r="R15" s="535">
        <v>3</v>
      </c>
      <c r="S15" s="963"/>
      <c r="T15" s="963"/>
      <c r="U15" s="963"/>
    </row>
    <row r="16" spans="1:21" s="322" customFormat="1" ht="15" customHeight="1">
      <c r="A16" s="118" t="s">
        <v>33</v>
      </c>
      <c r="B16" s="535">
        <v>15</v>
      </c>
      <c r="C16" s="535">
        <v>6</v>
      </c>
      <c r="D16" s="535">
        <v>1</v>
      </c>
      <c r="E16" s="535">
        <v>1</v>
      </c>
      <c r="F16" s="535">
        <v>1</v>
      </c>
      <c r="G16" s="535">
        <v>2</v>
      </c>
      <c r="H16" s="535">
        <v>1</v>
      </c>
      <c r="I16" s="535">
        <v>3</v>
      </c>
      <c r="J16" s="535">
        <v>0</v>
      </c>
      <c r="K16" s="535">
        <v>0</v>
      </c>
      <c r="L16" s="535">
        <v>3</v>
      </c>
      <c r="M16" s="535">
        <v>3</v>
      </c>
      <c r="N16" s="535">
        <v>0</v>
      </c>
      <c r="O16" s="535">
        <v>5</v>
      </c>
      <c r="P16" s="535">
        <v>1</v>
      </c>
      <c r="Q16" s="535">
        <v>0</v>
      </c>
      <c r="R16" s="535">
        <v>10</v>
      </c>
      <c r="S16" s="963"/>
      <c r="T16" s="963"/>
      <c r="U16" s="963"/>
    </row>
    <row r="17" spans="1:21" s="322" customFormat="1" ht="15" customHeight="1">
      <c r="A17" s="118" t="s">
        <v>34</v>
      </c>
      <c r="B17" s="535">
        <v>19</v>
      </c>
      <c r="C17" s="535">
        <v>7</v>
      </c>
      <c r="D17" s="535">
        <v>2</v>
      </c>
      <c r="E17" s="535">
        <v>2</v>
      </c>
      <c r="F17" s="535">
        <v>1</v>
      </c>
      <c r="G17" s="535">
        <v>2</v>
      </c>
      <c r="H17" s="535">
        <v>0</v>
      </c>
      <c r="I17" s="535">
        <v>3</v>
      </c>
      <c r="J17" s="535">
        <v>1</v>
      </c>
      <c r="K17" s="535">
        <v>1</v>
      </c>
      <c r="L17" s="535">
        <v>2</v>
      </c>
      <c r="M17" s="535">
        <v>2</v>
      </c>
      <c r="N17" s="535">
        <v>0</v>
      </c>
      <c r="O17" s="535">
        <v>4</v>
      </c>
      <c r="P17" s="535">
        <v>0</v>
      </c>
      <c r="Q17" s="535">
        <v>1</v>
      </c>
      <c r="R17" s="535">
        <v>7</v>
      </c>
      <c r="S17" s="963"/>
      <c r="T17" s="963"/>
      <c r="U17" s="963"/>
    </row>
    <row r="18" spans="1:21" s="322" customFormat="1" ht="15" customHeight="1">
      <c r="A18" s="118" t="s">
        <v>84</v>
      </c>
      <c r="B18" s="535">
        <v>28</v>
      </c>
      <c r="C18" s="535">
        <v>15</v>
      </c>
      <c r="D18" s="535">
        <v>5</v>
      </c>
      <c r="E18" s="535">
        <v>2</v>
      </c>
      <c r="F18" s="535">
        <v>1</v>
      </c>
      <c r="G18" s="535">
        <v>0</v>
      </c>
      <c r="H18" s="535">
        <v>4</v>
      </c>
      <c r="I18" s="535">
        <v>3</v>
      </c>
      <c r="J18" s="535">
        <v>0</v>
      </c>
      <c r="K18" s="535">
        <v>0</v>
      </c>
      <c r="L18" s="535">
        <v>3</v>
      </c>
      <c r="M18" s="535">
        <v>3</v>
      </c>
      <c r="N18" s="535">
        <v>2</v>
      </c>
      <c r="O18" s="535">
        <v>2</v>
      </c>
      <c r="P18" s="535">
        <v>0</v>
      </c>
      <c r="Q18" s="535">
        <v>1</v>
      </c>
      <c r="R18" s="535">
        <v>14</v>
      </c>
      <c r="S18" s="963"/>
      <c r="T18" s="963"/>
      <c r="U18" s="963"/>
    </row>
    <row r="19" spans="1:21" s="322" customFormat="1" ht="15" customHeight="1">
      <c r="A19" s="118" t="s">
        <v>85</v>
      </c>
      <c r="B19" s="535">
        <v>25</v>
      </c>
      <c r="C19" s="535">
        <v>13</v>
      </c>
      <c r="D19" s="535">
        <v>3</v>
      </c>
      <c r="E19" s="535">
        <v>2</v>
      </c>
      <c r="F19" s="535">
        <v>0</v>
      </c>
      <c r="G19" s="535">
        <v>1</v>
      </c>
      <c r="H19" s="535">
        <v>2</v>
      </c>
      <c r="I19" s="535">
        <v>2</v>
      </c>
      <c r="J19" s="535">
        <v>0</v>
      </c>
      <c r="K19" s="535">
        <v>0</v>
      </c>
      <c r="L19" s="535">
        <v>2</v>
      </c>
      <c r="M19" s="535">
        <v>1</v>
      </c>
      <c r="N19" s="535">
        <v>3</v>
      </c>
      <c r="O19" s="535">
        <v>3</v>
      </c>
      <c r="P19" s="535">
        <v>0</v>
      </c>
      <c r="Q19" s="535">
        <v>0</v>
      </c>
      <c r="R19" s="535">
        <v>4</v>
      </c>
      <c r="S19" s="963"/>
      <c r="T19" s="963"/>
      <c r="U19" s="963"/>
    </row>
    <row r="20" spans="1:21" s="322" customFormat="1" ht="6" customHeight="1">
      <c r="A20" s="964"/>
      <c r="B20" s="535"/>
      <c r="C20" s="535"/>
      <c r="D20" s="535"/>
      <c r="E20" s="535"/>
      <c r="F20" s="535"/>
      <c r="G20" s="535"/>
      <c r="H20" s="535"/>
      <c r="I20" s="535"/>
      <c r="J20" s="535"/>
      <c r="K20" s="535"/>
      <c r="L20" s="535"/>
      <c r="M20" s="535"/>
      <c r="N20" s="535"/>
      <c r="O20" s="535"/>
      <c r="P20" s="535"/>
      <c r="Q20" s="535"/>
      <c r="R20" s="535"/>
      <c r="S20" s="963"/>
      <c r="T20" s="963"/>
      <c r="U20" s="963"/>
    </row>
    <row r="21" spans="1:21" s="322" customFormat="1" ht="15" customHeight="1">
      <c r="A21" s="963" t="s">
        <v>35</v>
      </c>
      <c r="B21" s="535"/>
      <c r="C21" s="535"/>
      <c r="D21" s="535"/>
      <c r="E21" s="535"/>
      <c r="F21" s="535"/>
      <c r="G21" s="535"/>
      <c r="H21" s="535"/>
      <c r="I21" s="535"/>
      <c r="J21" s="535"/>
      <c r="K21" s="535"/>
      <c r="L21" s="535"/>
      <c r="M21" s="535"/>
      <c r="N21" s="535"/>
      <c r="O21" s="535"/>
      <c r="P21" s="535"/>
      <c r="Q21" s="535"/>
      <c r="R21" s="535"/>
      <c r="S21" s="963"/>
      <c r="T21" s="963"/>
      <c r="U21" s="963"/>
    </row>
    <row r="22" spans="1:21" s="963" customFormat="1" ht="15" customHeight="1">
      <c r="A22" s="118" t="s">
        <v>178</v>
      </c>
      <c r="B22" s="535">
        <v>67</v>
      </c>
      <c r="C22" s="535">
        <v>29</v>
      </c>
      <c r="D22" s="535">
        <v>7</v>
      </c>
      <c r="E22" s="535">
        <v>7</v>
      </c>
      <c r="F22" s="535">
        <v>3</v>
      </c>
      <c r="G22" s="535">
        <v>3</v>
      </c>
      <c r="H22" s="535">
        <v>3</v>
      </c>
      <c r="I22" s="535">
        <v>10</v>
      </c>
      <c r="J22" s="535">
        <v>0</v>
      </c>
      <c r="K22" s="535">
        <v>0</v>
      </c>
      <c r="L22" s="535">
        <v>10</v>
      </c>
      <c r="M22" s="535">
        <v>10</v>
      </c>
      <c r="N22" s="535">
        <v>3</v>
      </c>
      <c r="O22" s="535">
        <v>12</v>
      </c>
      <c r="P22" s="535">
        <v>2</v>
      </c>
      <c r="Q22" s="535">
        <v>1</v>
      </c>
      <c r="R22" s="535">
        <v>28</v>
      </c>
    </row>
    <row r="23" spans="1:21" s="322" customFormat="1" ht="15" customHeight="1">
      <c r="A23" s="118" t="s">
        <v>24</v>
      </c>
      <c r="B23" s="535">
        <v>7</v>
      </c>
      <c r="C23" s="535">
        <v>3</v>
      </c>
      <c r="D23" s="535">
        <v>1</v>
      </c>
      <c r="E23" s="535">
        <v>1</v>
      </c>
      <c r="F23" s="535">
        <v>0</v>
      </c>
      <c r="G23" s="535">
        <v>0</v>
      </c>
      <c r="H23" s="535">
        <v>0</v>
      </c>
      <c r="I23" s="535">
        <v>1</v>
      </c>
      <c r="J23" s="535">
        <v>0</v>
      </c>
      <c r="K23" s="535">
        <v>0</v>
      </c>
      <c r="L23" s="535">
        <v>1</v>
      </c>
      <c r="M23" s="535">
        <v>1</v>
      </c>
      <c r="N23" s="535">
        <v>0</v>
      </c>
      <c r="O23" s="535">
        <v>1</v>
      </c>
      <c r="P23" s="535">
        <v>1</v>
      </c>
      <c r="Q23" s="535">
        <v>0</v>
      </c>
      <c r="R23" s="535">
        <v>2</v>
      </c>
      <c r="S23" s="963"/>
      <c r="T23" s="963"/>
      <c r="U23" s="963"/>
    </row>
    <row r="24" spans="1:21" s="322" customFormat="1" ht="15" customHeight="1">
      <c r="A24" s="118" t="s">
        <v>33</v>
      </c>
      <c r="B24" s="535">
        <v>12</v>
      </c>
      <c r="C24" s="535">
        <v>4</v>
      </c>
      <c r="D24" s="535">
        <v>0</v>
      </c>
      <c r="E24" s="535">
        <v>1</v>
      </c>
      <c r="F24" s="535">
        <v>1</v>
      </c>
      <c r="G24" s="535">
        <v>1</v>
      </c>
      <c r="H24" s="535">
        <v>1</v>
      </c>
      <c r="I24" s="535">
        <v>3</v>
      </c>
      <c r="J24" s="535">
        <v>0</v>
      </c>
      <c r="K24" s="535">
        <v>0</v>
      </c>
      <c r="L24" s="535">
        <v>3</v>
      </c>
      <c r="M24" s="535">
        <v>3</v>
      </c>
      <c r="N24" s="535">
        <v>0</v>
      </c>
      <c r="O24" s="535">
        <v>4</v>
      </c>
      <c r="P24" s="535">
        <v>1</v>
      </c>
      <c r="Q24" s="535">
        <v>0</v>
      </c>
      <c r="R24" s="535">
        <v>7</v>
      </c>
      <c r="S24" s="963"/>
      <c r="T24" s="963"/>
      <c r="U24" s="963"/>
    </row>
    <row r="25" spans="1:21" s="322" customFormat="1" ht="15" customHeight="1">
      <c r="A25" s="118" t="s">
        <v>34</v>
      </c>
      <c r="B25" s="535">
        <v>12</v>
      </c>
      <c r="C25" s="535">
        <v>4</v>
      </c>
      <c r="D25" s="535">
        <v>0</v>
      </c>
      <c r="E25" s="535">
        <v>2</v>
      </c>
      <c r="F25" s="535">
        <v>1</v>
      </c>
      <c r="G25" s="535">
        <v>1</v>
      </c>
      <c r="H25" s="535">
        <v>0</v>
      </c>
      <c r="I25" s="535">
        <v>2</v>
      </c>
      <c r="J25" s="535">
        <v>0</v>
      </c>
      <c r="K25" s="535">
        <v>0</v>
      </c>
      <c r="L25" s="535">
        <v>2</v>
      </c>
      <c r="M25" s="535">
        <v>2</v>
      </c>
      <c r="N25" s="535">
        <v>0</v>
      </c>
      <c r="O25" s="535">
        <v>3</v>
      </c>
      <c r="P25" s="535">
        <v>0</v>
      </c>
      <c r="Q25" s="535">
        <v>0</v>
      </c>
      <c r="R25" s="535">
        <v>4</v>
      </c>
      <c r="S25" s="963"/>
      <c r="T25" s="963"/>
      <c r="U25" s="963"/>
    </row>
    <row r="26" spans="1:21" s="322" customFormat="1" ht="15" customHeight="1">
      <c r="A26" s="118" t="s">
        <v>84</v>
      </c>
      <c r="B26" s="535">
        <v>23</v>
      </c>
      <c r="C26" s="535">
        <v>12</v>
      </c>
      <c r="D26" s="535">
        <v>5</v>
      </c>
      <c r="E26" s="535">
        <v>2</v>
      </c>
      <c r="F26" s="535">
        <v>1</v>
      </c>
      <c r="G26" s="535">
        <v>0</v>
      </c>
      <c r="H26" s="535">
        <v>1</v>
      </c>
      <c r="I26" s="535">
        <v>3</v>
      </c>
      <c r="J26" s="535">
        <v>0</v>
      </c>
      <c r="K26" s="535">
        <v>0</v>
      </c>
      <c r="L26" s="535">
        <v>3</v>
      </c>
      <c r="M26" s="535">
        <v>3</v>
      </c>
      <c r="N26" s="535">
        <v>1</v>
      </c>
      <c r="O26" s="535">
        <v>2</v>
      </c>
      <c r="P26" s="535">
        <v>0</v>
      </c>
      <c r="Q26" s="535">
        <v>1</v>
      </c>
      <c r="R26" s="535">
        <v>12</v>
      </c>
      <c r="S26" s="963"/>
      <c r="T26" s="963"/>
      <c r="U26" s="963"/>
    </row>
    <row r="27" spans="1:21" s="322" customFormat="1" ht="15" customHeight="1">
      <c r="A27" s="118" t="s">
        <v>85</v>
      </c>
      <c r="B27" s="535">
        <v>13</v>
      </c>
      <c r="C27" s="535">
        <v>6</v>
      </c>
      <c r="D27" s="535">
        <v>1</v>
      </c>
      <c r="E27" s="535">
        <v>1</v>
      </c>
      <c r="F27" s="535">
        <v>0</v>
      </c>
      <c r="G27" s="535">
        <v>1</v>
      </c>
      <c r="H27" s="535">
        <v>1</v>
      </c>
      <c r="I27" s="535">
        <v>1</v>
      </c>
      <c r="J27" s="535">
        <v>0</v>
      </c>
      <c r="K27" s="535">
        <v>0</v>
      </c>
      <c r="L27" s="535">
        <v>1</v>
      </c>
      <c r="M27" s="535">
        <v>1</v>
      </c>
      <c r="N27" s="535">
        <v>2</v>
      </c>
      <c r="O27" s="535">
        <v>2</v>
      </c>
      <c r="P27" s="535">
        <v>0</v>
      </c>
      <c r="Q27" s="535">
        <v>0</v>
      </c>
      <c r="R27" s="535">
        <v>3</v>
      </c>
      <c r="S27" s="963"/>
      <c r="T27" s="963"/>
      <c r="U27" s="963"/>
    </row>
    <row r="28" spans="1:21" s="322" customFormat="1" ht="6" customHeight="1">
      <c r="A28" s="964"/>
      <c r="B28" s="535"/>
      <c r="C28" s="535"/>
      <c r="D28" s="535"/>
      <c r="E28" s="535"/>
      <c r="F28" s="535"/>
      <c r="G28" s="535"/>
      <c r="H28" s="535"/>
      <c r="I28" s="535"/>
      <c r="J28" s="535"/>
      <c r="K28" s="535"/>
      <c r="L28" s="535"/>
      <c r="M28" s="535"/>
      <c r="N28" s="535"/>
      <c r="O28" s="535"/>
      <c r="P28" s="535"/>
      <c r="Q28" s="535"/>
      <c r="R28" s="535"/>
      <c r="S28" s="963"/>
      <c r="T28" s="963"/>
      <c r="U28" s="963"/>
    </row>
    <row r="29" spans="1:21" s="322" customFormat="1" ht="15" customHeight="1">
      <c r="A29" s="963" t="s">
        <v>36</v>
      </c>
      <c r="B29" s="535"/>
      <c r="C29" s="535"/>
      <c r="D29" s="535"/>
      <c r="E29" s="535"/>
      <c r="F29" s="535"/>
      <c r="G29" s="535"/>
      <c r="H29" s="535"/>
      <c r="I29" s="535"/>
      <c r="J29" s="535"/>
      <c r="K29" s="535"/>
      <c r="L29" s="535"/>
      <c r="M29" s="535"/>
      <c r="N29" s="535"/>
      <c r="O29" s="535"/>
      <c r="P29" s="535"/>
      <c r="Q29" s="535"/>
      <c r="R29" s="535"/>
      <c r="S29" s="963"/>
      <c r="T29" s="963"/>
      <c r="U29" s="963"/>
    </row>
    <row r="30" spans="1:21" s="963" customFormat="1" ht="15" customHeight="1">
      <c r="A30" s="118" t="s">
        <v>178</v>
      </c>
      <c r="B30" s="535">
        <v>29</v>
      </c>
      <c r="C30" s="535">
        <v>16</v>
      </c>
      <c r="D30" s="535">
        <v>5</v>
      </c>
      <c r="E30" s="535">
        <v>2</v>
      </c>
      <c r="F30" s="535">
        <v>0</v>
      </c>
      <c r="G30" s="535">
        <v>2</v>
      </c>
      <c r="H30" s="535">
        <v>4</v>
      </c>
      <c r="I30" s="535">
        <v>2</v>
      </c>
      <c r="J30" s="535">
        <v>1</v>
      </c>
      <c r="K30" s="535">
        <v>1</v>
      </c>
      <c r="L30" s="535">
        <v>1</v>
      </c>
      <c r="M30" s="535">
        <v>0</v>
      </c>
      <c r="N30" s="535">
        <v>2</v>
      </c>
      <c r="O30" s="535">
        <v>4</v>
      </c>
      <c r="P30" s="535">
        <v>0</v>
      </c>
      <c r="Q30" s="535">
        <v>1</v>
      </c>
      <c r="R30" s="535">
        <v>10</v>
      </c>
    </row>
    <row r="31" spans="1:21" s="322" customFormat="1" ht="15" customHeight="1">
      <c r="A31" s="118" t="s">
        <v>24</v>
      </c>
      <c r="B31" s="535">
        <v>2</v>
      </c>
      <c r="C31" s="535">
        <v>1</v>
      </c>
      <c r="D31" s="535">
        <v>0</v>
      </c>
      <c r="E31" s="535">
        <v>1</v>
      </c>
      <c r="F31" s="535">
        <v>0</v>
      </c>
      <c r="G31" s="535">
        <v>0</v>
      </c>
      <c r="H31" s="535">
        <v>0</v>
      </c>
      <c r="I31" s="535">
        <v>0</v>
      </c>
      <c r="J31" s="535">
        <v>0</v>
      </c>
      <c r="K31" s="535">
        <v>0</v>
      </c>
      <c r="L31" s="535">
        <v>0</v>
      </c>
      <c r="M31" s="535">
        <v>0</v>
      </c>
      <c r="N31" s="535">
        <v>0</v>
      </c>
      <c r="O31" s="535">
        <v>1</v>
      </c>
      <c r="P31" s="535">
        <v>0</v>
      </c>
      <c r="Q31" s="535">
        <v>0</v>
      </c>
      <c r="R31" s="535">
        <v>1</v>
      </c>
      <c r="S31" s="963"/>
      <c r="T31" s="963"/>
      <c r="U31" s="963"/>
    </row>
    <row r="32" spans="1:21" s="322" customFormat="1" ht="15" customHeight="1">
      <c r="A32" s="118" t="s">
        <v>33</v>
      </c>
      <c r="B32" s="535">
        <v>3</v>
      </c>
      <c r="C32" s="535">
        <v>2</v>
      </c>
      <c r="D32" s="535">
        <v>1</v>
      </c>
      <c r="E32" s="535">
        <v>0</v>
      </c>
      <c r="F32" s="535">
        <v>0</v>
      </c>
      <c r="G32" s="535">
        <v>1</v>
      </c>
      <c r="H32" s="535">
        <v>0</v>
      </c>
      <c r="I32" s="535">
        <v>0</v>
      </c>
      <c r="J32" s="535">
        <v>0</v>
      </c>
      <c r="K32" s="535">
        <v>0</v>
      </c>
      <c r="L32" s="535">
        <v>0</v>
      </c>
      <c r="M32" s="535">
        <v>0</v>
      </c>
      <c r="N32" s="535">
        <v>0</v>
      </c>
      <c r="O32" s="535">
        <v>1</v>
      </c>
      <c r="P32" s="535">
        <v>0</v>
      </c>
      <c r="Q32" s="535">
        <v>0</v>
      </c>
      <c r="R32" s="535">
        <v>3</v>
      </c>
      <c r="S32" s="963"/>
      <c r="T32" s="963"/>
      <c r="U32" s="963"/>
    </row>
    <row r="33" spans="1:29" s="322" customFormat="1" ht="15" customHeight="1">
      <c r="A33" s="118" t="s">
        <v>34</v>
      </c>
      <c r="B33" s="535">
        <v>7</v>
      </c>
      <c r="C33" s="535">
        <v>3</v>
      </c>
      <c r="D33" s="535">
        <v>2</v>
      </c>
      <c r="E33" s="535">
        <v>0</v>
      </c>
      <c r="F33" s="535">
        <v>0</v>
      </c>
      <c r="G33" s="535">
        <v>1</v>
      </c>
      <c r="H33" s="535">
        <v>0</v>
      </c>
      <c r="I33" s="535">
        <v>1</v>
      </c>
      <c r="J33" s="535">
        <v>1</v>
      </c>
      <c r="K33" s="535">
        <v>1</v>
      </c>
      <c r="L33" s="535">
        <v>0</v>
      </c>
      <c r="M33" s="535">
        <v>0</v>
      </c>
      <c r="N33" s="535">
        <v>0</v>
      </c>
      <c r="O33" s="535">
        <v>1</v>
      </c>
      <c r="P33" s="535">
        <v>0</v>
      </c>
      <c r="Q33" s="535">
        <v>1</v>
      </c>
      <c r="R33" s="535">
        <v>3</v>
      </c>
      <c r="S33" s="963"/>
      <c r="T33" s="963"/>
      <c r="U33" s="963"/>
    </row>
    <row r="34" spans="1:29" s="322" customFormat="1" ht="15" customHeight="1">
      <c r="A34" s="118" t="s">
        <v>84</v>
      </c>
      <c r="B34" s="535">
        <v>5</v>
      </c>
      <c r="C34" s="535">
        <v>3</v>
      </c>
      <c r="D34" s="535">
        <v>0</v>
      </c>
      <c r="E34" s="535">
        <v>0</v>
      </c>
      <c r="F34" s="535">
        <v>0</v>
      </c>
      <c r="G34" s="535">
        <v>0</v>
      </c>
      <c r="H34" s="535">
        <v>3</v>
      </c>
      <c r="I34" s="535">
        <v>0</v>
      </c>
      <c r="J34" s="535">
        <v>0</v>
      </c>
      <c r="K34" s="535">
        <v>0</v>
      </c>
      <c r="L34" s="535">
        <v>0</v>
      </c>
      <c r="M34" s="535">
        <v>0</v>
      </c>
      <c r="N34" s="535">
        <v>1</v>
      </c>
      <c r="O34" s="535">
        <v>0</v>
      </c>
      <c r="P34" s="535">
        <v>0</v>
      </c>
      <c r="Q34" s="535">
        <v>0</v>
      </c>
      <c r="R34" s="535">
        <v>2</v>
      </c>
      <c r="S34" s="963"/>
      <c r="T34" s="963"/>
      <c r="U34" s="963"/>
    </row>
    <row r="35" spans="1:29" s="322" customFormat="1" ht="15" customHeight="1">
      <c r="A35" s="118" t="s">
        <v>85</v>
      </c>
      <c r="B35" s="535">
        <v>12</v>
      </c>
      <c r="C35" s="535">
        <v>7</v>
      </c>
      <c r="D35" s="535">
        <v>2</v>
      </c>
      <c r="E35" s="535">
        <v>1</v>
      </c>
      <c r="F35" s="535">
        <v>0</v>
      </c>
      <c r="G35" s="535">
        <v>0</v>
      </c>
      <c r="H35" s="535">
        <v>1</v>
      </c>
      <c r="I35" s="535">
        <v>1</v>
      </c>
      <c r="J35" s="535">
        <v>0</v>
      </c>
      <c r="K35" s="535">
        <v>0</v>
      </c>
      <c r="L35" s="535">
        <v>1</v>
      </c>
      <c r="M35" s="535">
        <v>0</v>
      </c>
      <c r="N35" s="535">
        <v>1</v>
      </c>
      <c r="O35" s="535">
        <v>1</v>
      </c>
      <c r="P35" s="535">
        <v>0</v>
      </c>
      <c r="Q35" s="535">
        <v>0</v>
      </c>
      <c r="R35" s="535">
        <v>1</v>
      </c>
      <c r="S35" s="963"/>
      <c r="T35" s="963"/>
      <c r="U35" s="963"/>
    </row>
    <row r="36" spans="1:29" s="322" customFormat="1" ht="13.2">
      <c r="A36" s="118"/>
      <c r="B36" s="122"/>
      <c r="C36" s="122"/>
      <c r="D36" s="122"/>
      <c r="E36" s="122"/>
      <c r="F36" s="122"/>
      <c r="G36" s="122"/>
      <c r="H36" s="122"/>
      <c r="I36" s="122"/>
      <c r="J36" s="122"/>
      <c r="K36" s="122"/>
      <c r="L36" s="122"/>
      <c r="M36" s="122"/>
      <c r="N36" s="122"/>
      <c r="O36" s="122"/>
      <c r="P36" s="122"/>
      <c r="Q36" s="122"/>
      <c r="R36" s="122"/>
      <c r="S36" s="963"/>
      <c r="T36" s="963"/>
      <c r="U36" s="963"/>
    </row>
    <row r="37" spans="1:29" s="322" customFormat="1" ht="15" customHeight="1">
      <c r="A37" s="1364" t="s">
        <v>708</v>
      </c>
      <c r="B37" s="1364"/>
      <c r="C37" s="1364"/>
      <c r="D37" s="1364"/>
      <c r="E37" s="1364"/>
      <c r="F37" s="1364"/>
      <c r="G37" s="1364"/>
      <c r="H37" s="1364"/>
      <c r="I37" s="952"/>
      <c r="J37" s="952"/>
      <c r="K37" s="952"/>
      <c r="L37" s="952"/>
      <c r="M37" s="952"/>
      <c r="N37" s="952"/>
      <c r="O37" s="952"/>
      <c r="P37" s="952"/>
      <c r="Q37" s="952"/>
      <c r="R37" s="952"/>
      <c r="S37" s="963"/>
      <c r="T37" s="963"/>
      <c r="U37" s="963"/>
    </row>
    <row r="38" spans="1:29" s="322" customFormat="1" ht="15" customHeight="1">
      <c r="A38" s="1385" t="s">
        <v>181</v>
      </c>
      <c r="B38" s="1385"/>
      <c r="C38" s="1385"/>
      <c r="D38" s="1385"/>
      <c r="E38" s="1385"/>
      <c r="F38" s="1385"/>
      <c r="G38" s="1385"/>
      <c r="H38" s="1385"/>
      <c r="I38" s="1385"/>
      <c r="J38" s="1385"/>
      <c r="K38" s="959"/>
      <c r="L38" s="959"/>
      <c r="M38" s="959"/>
      <c r="N38" s="959"/>
      <c r="O38" s="959"/>
      <c r="P38" s="959"/>
      <c r="Q38" s="959"/>
      <c r="R38" s="959"/>
      <c r="S38" s="963"/>
      <c r="T38" s="963"/>
      <c r="U38" s="963"/>
    </row>
    <row r="39" spans="1:29" s="322" customFormat="1" ht="13.2">
      <c r="A39" s="337"/>
      <c r="B39" s="337"/>
      <c r="C39" s="337"/>
      <c r="D39" s="337"/>
      <c r="E39" s="337"/>
      <c r="F39" s="337"/>
      <c r="G39" s="337"/>
      <c r="H39" s="337"/>
      <c r="I39" s="337"/>
      <c r="J39" s="337"/>
      <c r="K39" s="337"/>
      <c r="L39" s="337"/>
      <c r="M39" s="337"/>
      <c r="N39" s="337"/>
      <c r="O39" s="337"/>
      <c r="P39" s="337"/>
      <c r="Q39" s="337"/>
      <c r="R39" s="337"/>
      <c r="S39" s="963"/>
      <c r="T39" s="963"/>
      <c r="U39" s="963"/>
    </row>
    <row r="40" spans="1:29" s="322" customFormat="1" ht="15" customHeight="1">
      <c r="A40" s="952" t="s">
        <v>670</v>
      </c>
      <c r="B40" s="630"/>
      <c r="C40" s="630"/>
      <c r="D40" s="630"/>
      <c r="E40" s="630"/>
      <c r="F40" s="630"/>
      <c r="G40" s="630"/>
      <c r="H40" s="630"/>
      <c r="I40" s="630"/>
      <c r="J40" s="630"/>
      <c r="K40" s="630"/>
      <c r="L40" s="630"/>
      <c r="M40" s="630"/>
      <c r="N40" s="630"/>
      <c r="O40" s="630"/>
      <c r="P40" s="630"/>
      <c r="Q40" s="630"/>
      <c r="R40" s="630"/>
      <c r="S40" s="438"/>
      <c r="T40" s="438"/>
      <c r="U40" s="438"/>
      <c r="V40" s="438"/>
      <c r="W40" s="438"/>
      <c r="X40" s="438"/>
      <c r="Y40" s="438"/>
      <c r="Z40" s="438"/>
      <c r="AA40" s="438"/>
      <c r="AB40" s="438"/>
      <c r="AC40" s="438"/>
    </row>
    <row r="41" spans="1:29" s="322" customFormat="1" ht="15.6" customHeight="1">
      <c r="A41" s="118" t="s">
        <v>178</v>
      </c>
      <c r="B41" s="968">
        <v>221</v>
      </c>
      <c r="C41" s="968">
        <v>126</v>
      </c>
      <c r="D41" s="968">
        <v>37</v>
      </c>
      <c r="E41" s="968">
        <v>45</v>
      </c>
      <c r="F41" s="968">
        <v>7</v>
      </c>
      <c r="G41" s="968">
        <v>6</v>
      </c>
      <c r="H41" s="968">
        <v>15</v>
      </c>
      <c r="I41" s="968">
        <v>26</v>
      </c>
      <c r="J41" s="968">
        <v>0</v>
      </c>
      <c r="K41" s="968">
        <v>0</v>
      </c>
      <c r="L41" s="968">
        <v>26</v>
      </c>
      <c r="M41" s="968">
        <v>20</v>
      </c>
      <c r="N41" s="968">
        <v>7</v>
      </c>
      <c r="O41" s="968">
        <v>34</v>
      </c>
      <c r="P41" s="968">
        <v>5</v>
      </c>
      <c r="Q41" s="968">
        <v>5</v>
      </c>
      <c r="R41" s="968">
        <v>41</v>
      </c>
      <c r="S41" s="963"/>
      <c r="T41" s="963"/>
      <c r="U41" s="963"/>
    </row>
    <row r="42" spans="1:29" s="322" customFormat="1" ht="15" customHeight="1">
      <c r="A42" s="118" t="s">
        <v>24</v>
      </c>
      <c r="B42" s="968">
        <v>14</v>
      </c>
      <c r="C42" s="968">
        <v>6</v>
      </c>
      <c r="D42" s="968">
        <v>2</v>
      </c>
      <c r="E42" s="968">
        <v>3</v>
      </c>
      <c r="F42" s="968">
        <v>0</v>
      </c>
      <c r="G42" s="968">
        <v>0</v>
      </c>
      <c r="H42" s="968">
        <v>0</v>
      </c>
      <c r="I42" s="968">
        <v>1</v>
      </c>
      <c r="J42" s="968">
        <v>0</v>
      </c>
      <c r="K42" s="968">
        <v>0</v>
      </c>
      <c r="L42" s="968">
        <v>1</v>
      </c>
      <c r="M42" s="968">
        <v>1</v>
      </c>
      <c r="N42" s="968">
        <v>0</v>
      </c>
      <c r="O42" s="968">
        <v>2</v>
      </c>
      <c r="P42" s="968">
        <v>3</v>
      </c>
      <c r="Q42" s="968">
        <v>0</v>
      </c>
      <c r="R42" s="968">
        <v>3</v>
      </c>
      <c r="S42" s="963"/>
      <c r="T42" s="963"/>
      <c r="U42" s="963"/>
    </row>
    <row r="43" spans="1:29" s="322" customFormat="1" ht="15" customHeight="1">
      <c r="A43" s="118" t="s">
        <v>33</v>
      </c>
      <c r="B43" s="968">
        <v>32</v>
      </c>
      <c r="C43" s="968">
        <v>16</v>
      </c>
      <c r="D43" s="968">
        <v>7</v>
      </c>
      <c r="E43" s="968">
        <v>4</v>
      </c>
      <c r="F43" s="968">
        <v>0</v>
      </c>
      <c r="G43" s="968">
        <v>2</v>
      </c>
      <c r="H43" s="968">
        <v>3</v>
      </c>
      <c r="I43" s="968">
        <v>6</v>
      </c>
      <c r="J43" s="968">
        <v>0</v>
      </c>
      <c r="K43" s="968">
        <v>0</v>
      </c>
      <c r="L43" s="968">
        <v>6</v>
      </c>
      <c r="M43" s="968">
        <v>6</v>
      </c>
      <c r="N43" s="968">
        <v>1</v>
      </c>
      <c r="O43" s="968">
        <v>8</v>
      </c>
      <c r="P43" s="968">
        <v>1</v>
      </c>
      <c r="Q43" s="968">
        <v>0</v>
      </c>
      <c r="R43" s="968">
        <v>9</v>
      </c>
      <c r="S43" s="963"/>
      <c r="T43" s="963"/>
      <c r="U43" s="963"/>
    </row>
    <row r="44" spans="1:29" s="322" customFormat="1" ht="15" customHeight="1">
      <c r="A44" s="118" t="s">
        <v>34</v>
      </c>
      <c r="B44" s="968">
        <v>59</v>
      </c>
      <c r="C44" s="968">
        <v>34</v>
      </c>
      <c r="D44" s="968">
        <v>10</v>
      </c>
      <c r="E44" s="968">
        <v>15</v>
      </c>
      <c r="F44" s="968">
        <v>5</v>
      </c>
      <c r="G44" s="968">
        <v>2</v>
      </c>
      <c r="H44" s="968">
        <v>1</v>
      </c>
      <c r="I44" s="968">
        <v>5</v>
      </c>
      <c r="J44" s="968">
        <v>0</v>
      </c>
      <c r="K44" s="968">
        <v>0</v>
      </c>
      <c r="L44" s="968">
        <v>5</v>
      </c>
      <c r="M44" s="968">
        <v>3</v>
      </c>
      <c r="N44" s="968">
        <v>1</v>
      </c>
      <c r="O44" s="968">
        <v>10</v>
      </c>
      <c r="P44" s="968">
        <v>1</v>
      </c>
      <c r="Q44" s="968">
        <v>1</v>
      </c>
      <c r="R44" s="968">
        <v>8</v>
      </c>
      <c r="S44" s="963"/>
      <c r="T44" s="963"/>
      <c r="U44" s="963"/>
    </row>
    <row r="45" spans="1:29" s="322" customFormat="1" ht="15" customHeight="1">
      <c r="A45" s="118" t="s">
        <v>84</v>
      </c>
      <c r="B45" s="968">
        <v>72</v>
      </c>
      <c r="C45" s="968">
        <v>43</v>
      </c>
      <c r="D45" s="968">
        <v>11</v>
      </c>
      <c r="E45" s="968">
        <v>19</v>
      </c>
      <c r="F45" s="968">
        <v>2</v>
      </c>
      <c r="G45" s="968">
        <v>0</v>
      </c>
      <c r="H45" s="968">
        <v>5</v>
      </c>
      <c r="I45" s="968">
        <v>9</v>
      </c>
      <c r="J45" s="968">
        <v>0</v>
      </c>
      <c r="K45" s="968">
        <v>0</v>
      </c>
      <c r="L45" s="968">
        <v>9</v>
      </c>
      <c r="M45" s="968">
        <v>7</v>
      </c>
      <c r="N45" s="968">
        <v>2</v>
      </c>
      <c r="O45" s="968">
        <v>10</v>
      </c>
      <c r="P45" s="968">
        <v>0</v>
      </c>
      <c r="Q45" s="968">
        <v>4</v>
      </c>
      <c r="R45" s="968">
        <v>13</v>
      </c>
      <c r="S45" s="963"/>
      <c r="T45" s="963"/>
      <c r="U45" s="963"/>
    </row>
    <row r="46" spans="1:29" s="322" customFormat="1" ht="15" customHeight="1">
      <c r="A46" s="118" t="s">
        <v>85</v>
      </c>
      <c r="B46" s="968">
        <v>44</v>
      </c>
      <c r="C46" s="968">
        <v>27</v>
      </c>
      <c r="D46" s="968">
        <v>7</v>
      </c>
      <c r="E46" s="968">
        <v>4</v>
      </c>
      <c r="F46" s="968">
        <v>0</v>
      </c>
      <c r="G46" s="968">
        <v>2</v>
      </c>
      <c r="H46" s="968">
        <v>6</v>
      </c>
      <c r="I46" s="968">
        <v>5</v>
      </c>
      <c r="J46" s="968">
        <v>0</v>
      </c>
      <c r="K46" s="968">
        <v>0</v>
      </c>
      <c r="L46" s="968">
        <v>5</v>
      </c>
      <c r="M46" s="968">
        <v>3</v>
      </c>
      <c r="N46" s="968">
        <v>3</v>
      </c>
      <c r="O46" s="968">
        <v>4</v>
      </c>
      <c r="P46" s="968">
        <v>0</v>
      </c>
      <c r="Q46" s="968">
        <v>0</v>
      </c>
      <c r="R46" s="968">
        <v>8</v>
      </c>
      <c r="S46" s="963"/>
      <c r="T46" s="963"/>
      <c r="U46" s="963"/>
    </row>
    <row r="47" spans="1:29" s="322" customFormat="1" ht="15" customHeight="1">
      <c r="A47" s="964"/>
      <c r="B47" s="968"/>
      <c r="C47" s="968"/>
      <c r="D47" s="968"/>
      <c r="E47" s="968"/>
      <c r="F47" s="968"/>
      <c r="G47" s="968"/>
      <c r="H47" s="968"/>
      <c r="I47" s="968"/>
      <c r="J47" s="968"/>
      <c r="K47" s="968"/>
      <c r="L47" s="968"/>
      <c r="M47" s="968"/>
      <c r="N47" s="968"/>
      <c r="O47" s="968"/>
      <c r="P47" s="968"/>
      <c r="Q47" s="968"/>
      <c r="R47" s="968"/>
      <c r="S47" s="963"/>
      <c r="T47" s="963"/>
      <c r="U47" s="963"/>
    </row>
    <row r="48" spans="1:29" s="322" customFormat="1" ht="15" customHeight="1">
      <c r="A48" s="963" t="s">
        <v>35</v>
      </c>
      <c r="B48" s="968"/>
      <c r="C48" s="968"/>
      <c r="D48" s="968"/>
      <c r="E48" s="968"/>
      <c r="F48" s="968"/>
      <c r="G48" s="968"/>
      <c r="H48" s="968"/>
      <c r="I48" s="968"/>
      <c r="J48" s="968"/>
      <c r="K48" s="968"/>
      <c r="L48" s="968"/>
      <c r="M48" s="968"/>
      <c r="N48" s="968"/>
      <c r="O48" s="968"/>
      <c r="P48" s="968"/>
      <c r="Q48" s="968"/>
      <c r="R48" s="968"/>
      <c r="S48" s="963"/>
      <c r="T48" s="963"/>
      <c r="U48" s="963"/>
    </row>
    <row r="49" spans="1:21" s="322" customFormat="1" ht="15" customHeight="1">
      <c r="A49" s="118" t="s">
        <v>178</v>
      </c>
      <c r="B49" s="968">
        <v>155</v>
      </c>
      <c r="C49" s="968">
        <v>84</v>
      </c>
      <c r="D49" s="968">
        <v>27</v>
      </c>
      <c r="E49" s="968">
        <v>32</v>
      </c>
      <c r="F49" s="968">
        <v>6</v>
      </c>
      <c r="G49" s="968">
        <v>4</v>
      </c>
      <c r="H49" s="968">
        <v>7</v>
      </c>
      <c r="I49" s="968">
        <v>22</v>
      </c>
      <c r="J49" s="968">
        <v>0</v>
      </c>
      <c r="K49" s="968">
        <v>0</v>
      </c>
      <c r="L49" s="968">
        <v>22</v>
      </c>
      <c r="M49" s="968">
        <v>18</v>
      </c>
      <c r="N49" s="968">
        <v>4</v>
      </c>
      <c r="O49" s="968">
        <v>26</v>
      </c>
      <c r="P49" s="968">
        <v>5</v>
      </c>
      <c r="Q49" s="968">
        <v>2</v>
      </c>
      <c r="R49" s="968">
        <v>27</v>
      </c>
      <c r="S49" s="963"/>
      <c r="T49" s="963"/>
      <c r="U49" s="963"/>
    </row>
    <row r="50" spans="1:21" s="322" customFormat="1" ht="14.1" customHeight="1">
      <c r="A50" s="118" t="s">
        <v>24</v>
      </c>
      <c r="B50" s="968">
        <v>10</v>
      </c>
      <c r="C50" s="968">
        <v>4</v>
      </c>
      <c r="D50" s="968">
        <v>1</v>
      </c>
      <c r="E50" s="968">
        <v>2</v>
      </c>
      <c r="F50" s="968">
        <v>0</v>
      </c>
      <c r="G50" s="968">
        <v>0</v>
      </c>
      <c r="H50" s="968">
        <v>0</v>
      </c>
      <c r="I50" s="968">
        <v>1</v>
      </c>
      <c r="J50" s="968">
        <v>0</v>
      </c>
      <c r="K50" s="968">
        <v>0</v>
      </c>
      <c r="L50" s="968">
        <v>1</v>
      </c>
      <c r="M50" s="968">
        <v>1</v>
      </c>
      <c r="N50" s="968">
        <v>0</v>
      </c>
      <c r="O50" s="968">
        <v>1</v>
      </c>
      <c r="P50" s="968">
        <v>3</v>
      </c>
      <c r="Q50" s="968">
        <v>0</v>
      </c>
      <c r="R50" s="968">
        <v>1</v>
      </c>
      <c r="S50" s="963"/>
      <c r="T50" s="963"/>
      <c r="U50" s="963"/>
    </row>
    <row r="51" spans="1:21" s="322" customFormat="1" ht="15" customHeight="1">
      <c r="A51" s="118" t="s">
        <v>33</v>
      </c>
      <c r="B51" s="968">
        <v>25</v>
      </c>
      <c r="C51" s="968">
        <v>11</v>
      </c>
      <c r="D51" s="968">
        <v>4</v>
      </c>
      <c r="E51" s="968">
        <v>3</v>
      </c>
      <c r="F51" s="968">
        <v>0</v>
      </c>
      <c r="G51" s="968">
        <v>1</v>
      </c>
      <c r="H51" s="968">
        <v>3</v>
      </c>
      <c r="I51" s="968">
        <v>6</v>
      </c>
      <c r="J51" s="968">
        <v>0</v>
      </c>
      <c r="K51" s="968">
        <v>0</v>
      </c>
      <c r="L51" s="968">
        <v>6</v>
      </c>
      <c r="M51" s="968">
        <v>6</v>
      </c>
      <c r="N51" s="968">
        <v>0</v>
      </c>
      <c r="O51" s="968">
        <v>7</v>
      </c>
      <c r="P51" s="968">
        <v>1</v>
      </c>
      <c r="Q51" s="968">
        <v>0</v>
      </c>
      <c r="R51" s="968">
        <v>7</v>
      </c>
      <c r="S51" s="963"/>
      <c r="T51" s="963"/>
      <c r="U51" s="963"/>
    </row>
    <row r="52" spans="1:21" s="322" customFormat="1" ht="15" customHeight="1">
      <c r="A52" s="118" t="s">
        <v>34</v>
      </c>
      <c r="B52" s="968">
        <v>41</v>
      </c>
      <c r="C52" s="968">
        <v>25</v>
      </c>
      <c r="D52" s="968">
        <v>8</v>
      </c>
      <c r="E52" s="968">
        <v>10</v>
      </c>
      <c r="F52" s="968">
        <v>4</v>
      </c>
      <c r="G52" s="968">
        <v>1</v>
      </c>
      <c r="H52" s="968">
        <v>1</v>
      </c>
      <c r="I52" s="968">
        <v>3</v>
      </c>
      <c r="J52" s="968">
        <v>0</v>
      </c>
      <c r="K52" s="968">
        <v>0</v>
      </c>
      <c r="L52" s="968">
        <v>3</v>
      </c>
      <c r="M52" s="968">
        <v>2</v>
      </c>
      <c r="N52" s="968">
        <v>1</v>
      </c>
      <c r="O52" s="968">
        <v>7</v>
      </c>
      <c r="P52" s="968">
        <v>1</v>
      </c>
      <c r="Q52" s="968">
        <v>0</v>
      </c>
      <c r="R52" s="968">
        <v>5</v>
      </c>
      <c r="S52" s="963"/>
      <c r="T52" s="963"/>
      <c r="U52" s="963"/>
    </row>
    <row r="53" spans="1:21" s="322" customFormat="1" ht="15" customHeight="1">
      <c r="A53" s="118" t="s">
        <v>84</v>
      </c>
      <c r="B53" s="968">
        <v>55</v>
      </c>
      <c r="C53" s="968">
        <v>32</v>
      </c>
      <c r="D53" s="968">
        <v>11</v>
      </c>
      <c r="E53" s="968">
        <v>14</v>
      </c>
      <c r="F53" s="968">
        <v>2</v>
      </c>
      <c r="G53" s="968">
        <v>0</v>
      </c>
      <c r="H53" s="968">
        <v>1</v>
      </c>
      <c r="I53" s="968">
        <v>9</v>
      </c>
      <c r="J53" s="968">
        <v>0</v>
      </c>
      <c r="K53" s="968">
        <v>0</v>
      </c>
      <c r="L53" s="968">
        <v>9</v>
      </c>
      <c r="M53" s="968">
        <v>7</v>
      </c>
      <c r="N53" s="968">
        <v>1</v>
      </c>
      <c r="O53" s="968">
        <v>8</v>
      </c>
      <c r="P53" s="968">
        <v>0</v>
      </c>
      <c r="Q53" s="968">
        <v>2</v>
      </c>
      <c r="R53" s="968">
        <v>10</v>
      </c>
      <c r="S53" s="963"/>
      <c r="T53" s="963"/>
      <c r="U53" s="963"/>
    </row>
    <row r="54" spans="1:21" s="322" customFormat="1" ht="15" customHeight="1">
      <c r="A54" s="118" t="s">
        <v>85</v>
      </c>
      <c r="B54" s="968">
        <v>24</v>
      </c>
      <c r="C54" s="968">
        <v>12</v>
      </c>
      <c r="D54" s="968">
        <v>3</v>
      </c>
      <c r="E54" s="968">
        <v>3</v>
      </c>
      <c r="F54" s="968">
        <v>0</v>
      </c>
      <c r="G54" s="968">
        <v>2</v>
      </c>
      <c r="H54" s="968">
        <v>2</v>
      </c>
      <c r="I54" s="968">
        <v>3</v>
      </c>
      <c r="J54" s="968">
        <v>0</v>
      </c>
      <c r="K54" s="968">
        <v>0</v>
      </c>
      <c r="L54" s="968">
        <v>3</v>
      </c>
      <c r="M54" s="968">
        <v>2</v>
      </c>
      <c r="N54" s="968">
        <v>2</v>
      </c>
      <c r="O54" s="968">
        <v>3</v>
      </c>
      <c r="P54" s="968">
        <v>0</v>
      </c>
      <c r="Q54" s="968">
        <v>0</v>
      </c>
      <c r="R54" s="968">
        <v>4</v>
      </c>
      <c r="S54" s="963"/>
      <c r="T54" s="963"/>
      <c r="U54" s="963"/>
    </row>
    <row r="55" spans="1:21" s="322" customFormat="1" ht="15" customHeight="1">
      <c r="A55" s="964"/>
      <c r="B55" s="968"/>
      <c r="C55" s="968"/>
      <c r="D55" s="968"/>
      <c r="E55" s="968"/>
      <c r="F55" s="968"/>
      <c r="G55" s="968"/>
      <c r="H55" s="968"/>
      <c r="I55" s="968"/>
      <c r="J55" s="968"/>
      <c r="K55" s="968"/>
      <c r="L55" s="968"/>
      <c r="M55" s="968"/>
      <c r="N55" s="968"/>
      <c r="O55" s="968"/>
      <c r="P55" s="968"/>
      <c r="Q55" s="968"/>
      <c r="R55" s="968"/>
      <c r="S55" s="963"/>
      <c r="T55" s="963"/>
      <c r="U55" s="963"/>
    </row>
    <row r="56" spans="1:21" s="322" customFormat="1" ht="15" customHeight="1">
      <c r="A56" s="963" t="s">
        <v>36</v>
      </c>
      <c r="B56" s="968"/>
      <c r="C56" s="968"/>
      <c r="D56" s="968"/>
      <c r="E56" s="968"/>
      <c r="F56" s="968"/>
      <c r="G56" s="968"/>
      <c r="H56" s="968"/>
      <c r="I56" s="968"/>
      <c r="J56" s="968"/>
      <c r="K56" s="968"/>
      <c r="L56" s="968"/>
      <c r="M56" s="968"/>
      <c r="N56" s="968"/>
      <c r="O56" s="968"/>
      <c r="P56" s="968"/>
      <c r="Q56" s="968"/>
      <c r="R56" s="968"/>
      <c r="S56" s="963"/>
      <c r="T56" s="963"/>
      <c r="U56" s="963"/>
    </row>
    <row r="57" spans="1:21" s="322" customFormat="1" ht="15.6" customHeight="1">
      <c r="A57" s="118" t="s">
        <v>178</v>
      </c>
      <c r="B57" s="968">
        <v>66</v>
      </c>
      <c r="C57" s="968">
        <v>42</v>
      </c>
      <c r="D57" s="968">
        <v>10</v>
      </c>
      <c r="E57" s="968">
        <v>13</v>
      </c>
      <c r="F57" s="968">
        <v>1</v>
      </c>
      <c r="G57" s="968">
        <v>2</v>
      </c>
      <c r="H57" s="968">
        <v>8</v>
      </c>
      <c r="I57" s="968">
        <v>4</v>
      </c>
      <c r="J57" s="968">
        <v>0</v>
      </c>
      <c r="K57" s="968">
        <v>0</v>
      </c>
      <c r="L57" s="968">
        <v>4</v>
      </c>
      <c r="M57" s="968">
        <v>2</v>
      </c>
      <c r="N57" s="968">
        <v>3</v>
      </c>
      <c r="O57" s="968">
        <v>8</v>
      </c>
      <c r="P57" s="968">
        <v>0</v>
      </c>
      <c r="Q57" s="968">
        <v>3</v>
      </c>
      <c r="R57" s="968">
        <v>14</v>
      </c>
      <c r="S57" s="963"/>
      <c r="T57" s="963"/>
      <c r="U57" s="963"/>
    </row>
    <row r="58" spans="1:21" s="322" customFormat="1" ht="15" customHeight="1">
      <c r="A58" s="118" t="s">
        <v>24</v>
      </c>
      <c r="B58" s="968">
        <v>4</v>
      </c>
      <c r="C58" s="968">
        <v>2</v>
      </c>
      <c r="D58" s="968">
        <v>1</v>
      </c>
      <c r="E58" s="968">
        <v>1</v>
      </c>
      <c r="F58" s="968">
        <v>0</v>
      </c>
      <c r="G58" s="968">
        <v>0</v>
      </c>
      <c r="H58" s="968">
        <v>0</v>
      </c>
      <c r="I58" s="968">
        <v>0</v>
      </c>
      <c r="J58" s="968">
        <v>0</v>
      </c>
      <c r="K58" s="968">
        <v>0</v>
      </c>
      <c r="L58" s="968">
        <v>0</v>
      </c>
      <c r="M58" s="968">
        <v>0</v>
      </c>
      <c r="N58" s="968">
        <v>0</v>
      </c>
      <c r="O58" s="968">
        <v>1</v>
      </c>
      <c r="P58" s="968">
        <v>0</v>
      </c>
      <c r="Q58" s="968">
        <v>0</v>
      </c>
      <c r="R58" s="968">
        <v>2</v>
      </c>
      <c r="S58" s="963"/>
      <c r="T58" s="963"/>
      <c r="U58" s="963"/>
    </row>
    <row r="59" spans="1:21" s="322" customFormat="1" ht="15" customHeight="1">
      <c r="A59" s="118" t="s">
        <v>33</v>
      </c>
      <c r="B59" s="968">
        <v>7</v>
      </c>
      <c r="C59" s="968">
        <v>5</v>
      </c>
      <c r="D59" s="968">
        <v>3</v>
      </c>
      <c r="E59" s="968">
        <v>1</v>
      </c>
      <c r="F59" s="968">
        <v>0</v>
      </c>
      <c r="G59" s="968">
        <v>1</v>
      </c>
      <c r="H59" s="968">
        <v>0</v>
      </c>
      <c r="I59" s="968">
        <v>0</v>
      </c>
      <c r="J59" s="968">
        <v>0</v>
      </c>
      <c r="K59" s="968">
        <v>0</v>
      </c>
      <c r="L59" s="968">
        <v>0</v>
      </c>
      <c r="M59" s="968">
        <v>0</v>
      </c>
      <c r="N59" s="968">
        <v>1</v>
      </c>
      <c r="O59" s="968">
        <v>1</v>
      </c>
      <c r="P59" s="968">
        <v>0</v>
      </c>
      <c r="Q59" s="968">
        <v>0</v>
      </c>
      <c r="R59" s="968">
        <v>2</v>
      </c>
      <c r="S59" s="963"/>
      <c r="T59" s="963"/>
      <c r="U59" s="963"/>
    </row>
    <row r="60" spans="1:21" s="322" customFormat="1" ht="15" customHeight="1">
      <c r="A60" s="118" t="s">
        <v>34</v>
      </c>
      <c r="B60" s="968">
        <v>18</v>
      </c>
      <c r="C60" s="968">
        <v>9</v>
      </c>
      <c r="D60" s="968">
        <v>2</v>
      </c>
      <c r="E60" s="968">
        <v>5</v>
      </c>
      <c r="F60" s="968">
        <v>1</v>
      </c>
      <c r="G60" s="968">
        <v>1</v>
      </c>
      <c r="H60" s="968">
        <v>0</v>
      </c>
      <c r="I60" s="968">
        <v>2</v>
      </c>
      <c r="J60" s="968">
        <v>0</v>
      </c>
      <c r="K60" s="968">
        <v>0</v>
      </c>
      <c r="L60" s="968">
        <v>2</v>
      </c>
      <c r="M60" s="968">
        <v>1</v>
      </c>
      <c r="N60" s="968">
        <v>0</v>
      </c>
      <c r="O60" s="968">
        <v>3</v>
      </c>
      <c r="P60" s="968">
        <v>0</v>
      </c>
      <c r="Q60" s="968">
        <v>1</v>
      </c>
      <c r="R60" s="968">
        <v>3</v>
      </c>
      <c r="S60" s="963"/>
      <c r="T60" s="963"/>
      <c r="U60" s="963"/>
    </row>
    <row r="61" spans="1:21" s="322" customFormat="1" ht="15" customHeight="1">
      <c r="A61" s="118" t="s">
        <v>84</v>
      </c>
      <c r="B61" s="968">
        <v>17</v>
      </c>
      <c r="C61" s="968">
        <v>11</v>
      </c>
      <c r="D61" s="968">
        <v>0</v>
      </c>
      <c r="E61" s="968">
        <v>5</v>
      </c>
      <c r="F61" s="968">
        <v>0</v>
      </c>
      <c r="G61" s="968">
        <v>0</v>
      </c>
      <c r="H61" s="968">
        <v>4</v>
      </c>
      <c r="I61" s="968">
        <v>0</v>
      </c>
      <c r="J61" s="968">
        <v>0</v>
      </c>
      <c r="K61" s="968">
        <v>0</v>
      </c>
      <c r="L61" s="968">
        <v>0</v>
      </c>
      <c r="M61" s="968">
        <v>0</v>
      </c>
      <c r="N61" s="968">
        <v>1</v>
      </c>
      <c r="O61" s="968">
        <v>2</v>
      </c>
      <c r="P61" s="968">
        <v>0</v>
      </c>
      <c r="Q61" s="968">
        <v>2</v>
      </c>
      <c r="R61" s="968">
        <v>3</v>
      </c>
      <c r="S61" s="963"/>
      <c r="T61" s="963"/>
      <c r="U61" s="963"/>
    </row>
    <row r="62" spans="1:21" s="322" customFormat="1" ht="15" customHeight="1">
      <c r="A62" s="118" t="s">
        <v>85</v>
      </c>
      <c r="B62" s="968">
        <v>20</v>
      </c>
      <c r="C62" s="968">
        <v>15</v>
      </c>
      <c r="D62" s="968">
        <v>4</v>
      </c>
      <c r="E62" s="968">
        <v>1</v>
      </c>
      <c r="F62" s="968">
        <v>0</v>
      </c>
      <c r="G62" s="968">
        <v>0</v>
      </c>
      <c r="H62" s="968">
        <v>4</v>
      </c>
      <c r="I62" s="968">
        <v>2</v>
      </c>
      <c r="J62" s="968">
        <v>0</v>
      </c>
      <c r="K62" s="968">
        <v>0</v>
      </c>
      <c r="L62" s="968">
        <v>2</v>
      </c>
      <c r="M62" s="968">
        <v>1</v>
      </c>
      <c r="N62" s="968">
        <v>1</v>
      </c>
      <c r="O62" s="968">
        <v>1</v>
      </c>
      <c r="P62" s="968">
        <v>0</v>
      </c>
      <c r="Q62" s="968">
        <v>0</v>
      </c>
      <c r="R62" s="968">
        <v>4</v>
      </c>
      <c r="S62" s="963"/>
      <c r="T62" s="963"/>
      <c r="U62" s="963"/>
    </row>
    <row r="63" spans="1:21" s="322" customFormat="1" ht="15" customHeight="1">
      <c r="A63" s="118"/>
      <c r="B63" s="535"/>
      <c r="C63" s="535"/>
      <c r="D63" s="535"/>
      <c r="E63" s="535"/>
      <c r="F63" s="535"/>
      <c r="G63" s="535"/>
      <c r="H63" s="535"/>
      <c r="I63" s="535"/>
      <c r="J63" s="535"/>
      <c r="K63" s="535"/>
      <c r="L63" s="535"/>
      <c r="M63" s="535"/>
      <c r="N63" s="535"/>
      <c r="O63" s="535"/>
      <c r="P63" s="535"/>
      <c r="Q63" s="535"/>
      <c r="R63" s="535"/>
      <c r="S63" s="963"/>
      <c r="T63" s="963"/>
      <c r="U63" s="963"/>
    </row>
    <row r="64" spans="1:21" s="323" customFormat="1" ht="6" customHeight="1" thickBot="1">
      <c r="A64" s="342"/>
      <c r="B64" s="340"/>
      <c r="C64" s="340"/>
      <c r="D64" s="340"/>
      <c r="E64" s="340"/>
      <c r="F64" s="340"/>
      <c r="G64" s="340"/>
      <c r="H64" s="340"/>
      <c r="I64" s="340"/>
      <c r="J64" s="340"/>
      <c r="K64" s="340"/>
      <c r="L64" s="340"/>
      <c r="M64" s="340"/>
      <c r="N64" s="340"/>
      <c r="O64" s="340"/>
      <c r="P64" s="340"/>
      <c r="Q64" s="340"/>
      <c r="R64" s="340"/>
      <c r="S64" s="962"/>
      <c r="T64" s="962"/>
      <c r="U64" s="962"/>
    </row>
    <row r="65" spans="1:21" s="323" customFormat="1" ht="12.75" customHeight="1">
      <c r="A65" s="334"/>
      <c r="B65" s="338"/>
      <c r="C65" s="338"/>
      <c r="D65" s="338"/>
      <c r="E65" s="338"/>
      <c r="F65" s="338"/>
      <c r="G65" s="338"/>
      <c r="H65" s="338"/>
      <c r="I65" s="338"/>
      <c r="J65" s="338"/>
      <c r="K65" s="338"/>
      <c r="L65" s="338"/>
      <c r="M65" s="338"/>
      <c r="N65" s="338"/>
      <c r="O65" s="338"/>
      <c r="P65" s="338"/>
      <c r="Q65" s="338"/>
      <c r="R65" s="338"/>
      <c r="S65" s="962"/>
      <c r="T65" s="962"/>
      <c r="U65" s="962"/>
    </row>
    <row r="66" spans="1:21" s="346" customFormat="1" ht="11.25" customHeight="1">
      <c r="A66" s="345" t="s">
        <v>127</v>
      </c>
      <c r="B66" s="335"/>
      <c r="C66" s="335"/>
      <c r="D66" s="335"/>
      <c r="E66" s="335"/>
      <c r="F66" s="335"/>
      <c r="G66" s="335"/>
      <c r="H66" s="335"/>
      <c r="I66" s="335"/>
      <c r="J66" s="335"/>
      <c r="K66" s="335"/>
      <c r="L66" s="335"/>
      <c r="M66" s="335"/>
      <c r="N66" s="335"/>
      <c r="O66" s="335"/>
      <c r="P66" s="335"/>
      <c r="Q66" s="335"/>
      <c r="R66" s="335"/>
      <c r="S66" s="954"/>
      <c r="T66" s="954"/>
      <c r="U66" s="954"/>
    </row>
    <row r="67" spans="1:21" s="954" customFormat="1" ht="11.25" customHeight="1">
      <c r="A67" s="1384" t="s">
        <v>706</v>
      </c>
      <c r="B67" s="1384"/>
      <c r="C67" s="1384"/>
      <c r="D67" s="1384"/>
      <c r="E67" s="1384"/>
      <c r="F67" s="1384"/>
      <c r="G67" s="335"/>
      <c r="H67" s="335"/>
      <c r="I67" s="335"/>
      <c r="J67" s="335"/>
      <c r="K67" s="335"/>
      <c r="L67" s="335"/>
      <c r="M67" s="335"/>
      <c r="N67" s="335"/>
      <c r="O67" s="335"/>
      <c r="P67" s="335"/>
      <c r="Q67" s="335"/>
      <c r="R67" s="335"/>
    </row>
    <row r="68" spans="1:21" s="346" customFormat="1" ht="10.199999999999999">
      <c r="A68" s="1384"/>
      <c r="B68" s="1384"/>
      <c r="C68" s="1384"/>
      <c r="D68" s="1384"/>
      <c r="E68" s="1384"/>
      <c r="F68" s="1384"/>
      <c r="G68" s="957"/>
      <c r="H68" s="957"/>
      <c r="I68" s="957"/>
      <c r="J68" s="957"/>
      <c r="K68" s="957"/>
      <c r="L68" s="957"/>
      <c r="M68" s="957"/>
      <c r="N68" s="957"/>
      <c r="O68" s="957"/>
      <c r="P68" s="957"/>
      <c r="Q68" s="957"/>
      <c r="R68" s="957"/>
      <c r="S68" s="954"/>
      <c r="T68" s="954"/>
      <c r="U68" s="954"/>
    </row>
    <row r="69" spans="1:21" s="346" customFormat="1" ht="11.25" customHeight="1">
      <c r="A69" s="1383" t="s">
        <v>354</v>
      </c>
      <c r="B69" s="1383"/>
      <c r="C69" s="1383"/>
      <c r="D69" s="1383"/>
      <c r="E69" s="1383"/>
      <c r="F69" s="1383"/>
      <c r="G69" s="1383"/>
      <c r="H69" s="958"/>
      <c r="I69" s="958"/>
      <c r="J69" s="958"/>
      <c r="K69" s="958"/>
      <c r="L69" s="958"/>
      <c r="M69" s="958"/>
      <c r="N69" s="958"/>
      <c r="O69" s="958"/>
      <c r="P69" s="958"/>
      <c r="Q69" s="958"/>
      <c r="R69" s="958"/>
      <c r="S69" s="954"/>
      <c r="T69" s="954"/>
      <c r="U69" s="954"/>
    </row>
    <row r="70" spans="1:21" s="954" customFormat="1" ht="11.25" customHeight="1">
      <c r="A70" s="1388" t="s">
        <v>355</v>
      </c>
      <c r="B70" s="1388"/>
      <c r="C70" s="1388"/>
      <c r="D70" s="1388"/>
      <c r="E70" s="1388"/>
      <c r="F70" s="1388"/>
      <c r="G70" s="1388"/>
      <c r="H70" s="958"/>
      <c r="I70" s="958"/>
      <c r="J70" s="958"/>
      <c r="K70" s="958"/>
      <c r="L70" s="958"/>
      <c r="M70" s="958"/>
      <c r="N70" s="958"/>
      <c r="O70" s="958"/>
      <c r="P70" s="958"/>
      <c r="Q70" s="958"/>
      <c r="R70" s="958"/>
    </row>
    <row r="71" spans="1:21" s="420" customFormat="1" ht="10.199999999999999">
      <c r="A71" s="1388"/>
      <c r="B71" s="1388"/>
      <c r="C71" s="1388"/>
      <c r="D71" s="1388"/>
      <c r="E71" s="1388"/>
      <c r="F71" s="1388"/>
      <c r="G71" s="1388"/>
      <c r="H71" s="960"/>
      <c r="I71" s="960"/>
      <c r="J71" s="960"/>
      <c r="K71" s="960"/>
      <c r="L71" s="960"/>
      <c r="M71" s="960"/>
      <c r="N71" s="960"/>
      <c r="O71" s="960"/>
      <c r="P71" s="960"/>
      <c r="Q71" s="960"/>
      <c r="R71" s="960"/>
    </row>
    <row r="72" spans="1:21" s="346" customFormat="1" ht="10.199999999999999">
      <c r="A72" s="1380" t="s">
        <v>730</v>
      </c>
      <c r="B72" s="1380"/>
      <c r="C72" s="1380"/>
      <c r="D72" s="1380"/>
      <c r="E72" s="1380"/>
      <c r="F72" s="1380"/>
      <c r="G72" s="1380"/>
      <c r="H72" s="1380"/>
      <c r="I72" s="1380"/>
      <c r="J72" s="955"/>
      <c r="K72" s="955"/>
      <c r="L72" s="955"/>
      <c r="M72" s="955"/>
      <c r="N72" s="955"/>
      <c r="O72" s="955"/>
      <c r="P72" s="955"/>
      <c r="Q72" s="955"/>
      <c r="R72" s="955"/>
      <c r="S72" s="954"/>
      <c r="T72" s="954"/>
      <c r="U72" s="954"/>
    </row>
    <row r="73" spans="1:21" s="954" customFormat="1" ht="10.199999999999999">
      <c r="A73" s="1361" t="s">
        <v>709</v>
      </c>
      <c r="B73" s="1361"/>
      <c r="C73" s="1361"/>
      <c r="D73" s="1361"/>
      <c r="E73" s="1361"/>
      <c r="F73" s="1361"/>
      <c r="G73" s="1361"/>
      <c r="H73" s="1361"/>
      <c r="I73" s="1361"/>
      <c r="J73" s="955"/>
      <c r="K73" s="955"/>
      <c r="L73" s="955"/>
      <c r="M73" s="955"/>
      <c r="N73" s="955"/>
      <c r="O73" s="955"/>
      <c r="P73" s="955"/>
      <c r="Q73" s="955"/>
      <c r="R73" s="955"/>
    </row>
    <row r="74" spans="1:21" s="954" customFormat="1" ht="10.199999999999999">
      <c r="A74" s="1361"/>
      <c r="B74" s="1361"/>
      <c r="C74" s="1361"/>
      <c r="D74" s="1361"/>
      <c r="E74" s="1361"/>
      <c r="F74" s="1361"/>
      <c r="G74" s="1361"/>
      <c r="H74" s="1361"/>
      <c r="I74" s="1361"/>
      <c r="J74" s="955"/>
      <c r="K74" s="955"/>
      <c r="L74" s="955"/>
      <c r="M74" s="955"/>
      <c r="N74" s="955"/>
      <c r="O74" s="955"/>
      <c r="P74" s="955"/>
      <c r="Q74" s="955"/>
      <c r="R74" s="955"/>
    </row>
    <row r="75" spans="1:21" s="346" customFormat="1" ht="10.199999999999999">
      <c r="A75" s="1361"/>
      <c r="B75" s="1361"/>
      <c r="C75" s="1361"/>
      <c r="D75" s="1361"/>
      <c r="E75" s="1361"/>
      <c r="F75" s="1361"/>
      <c r="G75" s="1361"/>
      <c r="H75" s="1361"/>
      <c r="I75" s="1361"/>
      <c r="J75" s="951"/>
      <c r="K75" s="951"/>
      <c r="L75" s="951"/>
      <c r="M75" s="951"/>
      <c r="N75" s="951"/>
      <c r="O75" s="951"/>
      <c r="P75" s="951"/>
      <c r="Q75" s="951"/>
      <c r="R75" s="951"/>
      <c r="S75" s="954"/>
      <c r="T75" s="954"/>
      <c r="U75" s="954"/>
    </row>
    <row r="76" spans="1:21" s="486" customFormat="1" ht="10.199999999999999">
      <c r="A76" s="1384" t="s">
        <v>731</v>
      </c>
      <c r="B76" s="1384"/>
      <c r="C76" s="1384"/>
      <c r="D76" s="1384"/>
      <c r="E76" s="1384"/>
      <c r="F76" s="1384"/>
      <c r="G76" s="1384"/>
      <c r="H76" s="951"/>
      <c r="I76" s="951"/>
      <c r="J76" s="951"/>
      <c r="K76" s="951"/>
      <c r="L76" s="951"/>
      <c r="M76" s="951"/>
      <c r="N76" s="951"/>
      <c r="O76" s="951"/>
      <c r="P76" s="951"/>
      <c r="Q76" s="951"/>
      <c r="R76" s="951"/>
      <c r="S76" s="954"/>
      <c r="T76" s="954"/>
      <c r="U76" s="954"/>
    </row>
    <row r="77" spans="1:21" s="346" customFormat="1" ht="10.199999999999999">
      <c r="A77" s="1384"/>
      <c r="B77" s="1384"/>
      <c r="C77" s="1384"/>
      <c r="D77" s="1384"/>
      <c r="E77" s="1384"/>
      <c r="F77" s="1384"/>
      <c r="G77" s="1384"/>
      <c r="H77" s="957"/>
      <c r="I77" s="957"/>
      <c r="J77" s="957"/>
      <c r="K77" s="957"/>
      <c r="L77" s="957"/>
      <c r="M77" s="957"/>
      <c r="N77" s="957"/>
      <c r="O77" s="957"/>
      <c r="P77" s="957"/>
      <c r="Q77" s="957"/>
      <c r="R77" s="957"/>
      <c r="S77" s="954"/>
      <c r="T77" s="954"/>
      <c r="U77" s="954"/>
    </row>
    <row r="78" spans="1:21" s="346" customFormat="1" ht="11.25" customHeight="1">
      <c r="A78" s="1383" t="s">
        <v>356</v>
      </c>
      <c r="B78" s="1383"/>
      <c r="C78" s="1383"/>
      <c r="D78" s="1383"/>
      <c r="E78" s="1383"/>
      <c r="F78" s="1383"/>
      <c r="G78" s="1383"/>
      <c r="H78" s="958"/>
      <c r="I78" s="958"/>
      <c r="J78" s="958"/>
      <c r="K78" s="958"/>
      <c r="L78" s="958"/>
      <c r="M78" s="958"/>
      <c r="N78" s="958"/>
      <c r="O78" s="958"/>
      <c r="P78" s="958"/>
      <c r="Q78" s="958"/>
      <c r="R78" s="958"/>
      <c r="S78" s="954"/>
      <c r="T78" s="954"/>
      <c r="U78" s="954"/>
    </row>
    <row r="79" spans="1:21" s="954" customFormat="1" ht="11.25" customHeight="1">
      <c r="A79" s="1384" t="s">
        <v>357</v>
      </c>
      <c r="B79" s="1384"/>
      <c r="C79" s="1384"/>
      <c r="D79" s="1384"/>
      <c r="E79" s="1384"/>
      <c r="F79" s="1384"/>
      <c r="G79" s="958"/>
      <c r="H79" s="958"/>
      <c r="I79" s="958"/>
      <c r="J79" s="958"/>
      <c r="K79" s="958"/>
      <c r="L79" s="958"/>
      <c r="M79" s="958"/>
      <c r="N79" s="958"/>
      <c r="O79" s="958"/>
      <c r="P79" s="958"/>
      <c r="Q79" s="958"/>
      <c r="R79" s="958"/>
    </row>
    <row r="80" spans="1:21" s="795" customFormat="1" ht="10.199999999999999">
      <c r="A80" s="1384"/>
      <c r="B80" s="1384"/>
      <c r="C80" s="1384"/>
      <c r="D80" s="1384"/>
      <c r="E80" s="1384"/>
      <c r="F80" s="1384"/>
      <c r="G80" s="957"/>
      <c r="H80" s="957"/>
      <c r="I80" s="957"/>
      <c r="J80" s="957"/>
      <c r="K80" s="957"/>
      <c r="L80" s="957"/>
      <c r="M80" s="957"/>
      <c r="N80" s="957"/>
      <c r="O80" s="958"/>
      <c r="P80" s="958"/>
      <c r="Q80" s="958"/>
      <c r="R80" s="958"/>
      <c r="S80" s="954"/>
      <c r="T80" s="954"/>
      <c r="U80" s="954"/>
    </row>
    <row r="81" spans="1:21" s="346" customFormat="1" ht="11.25" customHeight="1">
      <c r="A81" s="1384"/>
      <c r="B81" s="1384"/>
      <c r="C81" s="1384"/>
      <c r="D81" s="1384"/>
      <c r="E81" s="1384"/>
      <c r="F81" s="1384"/>
      <c r="G81" s="957"/>
      <c r="H81" s="957"/>
      <c r="I81" s="957"/>
      <c r="J81" s="957"/>
      <c r="K81" s="957"/>
      <c r="L81" s="957"/>
      <c r="M81" s="957"/>
      <c r="N81" s="957"/>
      <c r="O81" s="957"/>
      <c r="P81" s="957"/>
      <c r="Q81" s="957"/>
      <c r="R81" s="957"/>
      <c r="S81" s="954"/>
      <c r="T81" s="954"/>
      <c r="U81" s="954"/>
    </row>
    <row r="82" spans="1:21" s="408" customFormat="1" ht="11.25" customHeight="1">
      <c r="A82" s="1383" t="s">
        <v>358</v>
      </c>
      <c r="B82" s="1383"/>
      <c r="C82" s="1383"/>
      <c r="D82" s="1383"/>
      <c r="E82" s="1383"/>
      <c r="F82" s="1383"/>
      <c r="G82" s="958"/>
      <c r="H82" s="958"/>
      <c r="I82" s="958"/>
      <c r="J82" s="958"/>
      <c r="K82" s="958"/>
      <c r="L82" s="958"/>
      <c r="M82" s="958"/>
      <c r="N82" s="958"/>
      <c r="O82" s="958"/>
      <c r="P82" s="958"/>
      <c r="Q82" s="958"/>
      <c r="R82" s="958"/>
      <c r="S82" s="954"/>
      <c r="T82" s="954"/>
      <c r="U82" s="954"/>
    </row>
    <row r="83" spans="1:21" s="346" customFormat="1" ht="11.25" customHeight="1">
      <c r="A83" s="955" t="s">
        <v>326</v>
      </c>
      <c r="B83" s="955"/>
      <c r="C83" s="955"/>
      <c r="D83" s="955"/>
      <c r="E83" s="955"/>
      <c r="F83" s="955"/>
      <c r="G83" s="955"/>
      <c r="H83" s="955"/>
      <c r="I83" s="955"/>
      <c r="J83" s="955"/>
      <c r="K83" s="955"/>
      <c r="L83" s="955"/>
      <c r="M83" s="955"/>
      <c r="N83" s="955"/>
      <c r="O83" s="335"/>
      <c r="P83" s="335"/>
      <c r="Q83" s="335"/>
      <c r="R83" s="335"/>
      <c r="S83" s="954"/>
      <c r="T83" s="954"/>
      <c r="U83" s="954"/>
    </row>
    <row r="84" spans="1:21" s="403" customFormat="1" ht="11.25" customHeight="1">
      <c r="A84" s="1380" t="s">
        <v>325</v>
      </c>
      <c r="B84" s="1380"/>
      <c r="C84" s="1380"/>
      <c r="D84" s="1380"/>
      <c r="E84" s="1380"/>
      <c r="F84" s="1380"/>
      <c r="G84" s="955"/>
      <c r="H84" s="955"/>
      <c r="I84" s="955"/>
      <c r="J84" s="955"/>
      <c r="K84" s="955"/>
      <c r="L84" s="955"/>
      <c r="M84" s="955"/>
      <c r="N84" s="955"/>
      <c r="O84" s="955"/>
      <c r="P84" s="955"/>
      <c r="Q84" s="955"/>
      <c r="R84" s="955"/>
      <c r="S84" s="954"/>
      <c r="T84" s="954"/>
      <c r="U84" s="954"/>
    </row>
    <row r="85" spans="1:21" s="346" customFormat="1" ht="11.25" customHeight="1">
      <c r="A85" s="1380" t="s">
        <v>180</v>
      </c>
      <c r="B85" s="1380"/>
      <c r="C85" s="1380"/>
      <c r="D85" s="955"/>
      <c r="E85" s="955"/>
      <c r="F85" s="955"/>
      <c r="G85" s="955"/>
      <c r="H85" s="955"/>
      <c r="I85" s="955"/>
      <c r="J85" s="955"/>
      <c r="K85" s="955"/>
      <c r="L85" s="955"/>
      <c r="M85" s="955"/>
      <c r="N85" s="955"/>
      <c r="O85" s="955"/>
      <c r="P85" s="955"/>
      <c r="Q85" s="955"/>
      <c r="R85" s="955"/>
      <c r="S85" s="954"/>
      <c r="T85" s="954"/>
      <c r="U85" s="954"/>
    </row>
    <row r="86" spans="1:21" s="954" customFormat="1" ht="11.25" customHeight="1">
      <c r="A86" s="1384" t="s">
        <v>729</v>
      </c>
      <c r="B86" s="1384"/>
      <c r="C86" s="1384"/>
      <c r="D86" s="1384"/>
      <c r="E86" s="1384"/>
      <c r="F86" s="1384"/>
      <c r="G86" s="1384"/>
      <c r="H86" s="955"/>
      <c r="I86" s="955"/>
      <c r="J86" s="955"/>
      <c r="K86" s="955"/>
      <c r="L86" s="955"/>
      <c r="M86" s="955"/>
      <c r="N86" s="955"/>
      <c r="O86" s="955"/>
      <c r="P86" s="955"/>
      <c r="Q86" s="955"/>
      <c r="R86" s="955"/>
    </row>
    <row r="87" spans="1:21" s="485" customFormat="1" ht="10.199999999999999">
      <c r="A87" s="1384"/>
      <c r="B87" s="1384"/>
      <c r="C87" s="1384"/>
      <c r="D87" s="1384"/>
      <c r="E87" s="1384"/>
      <c r="F87" s="1384"/>
      <c r="G87" s="1384"/>
      <c r="H87" s="957"/>
      <c r="I87" s="957"/>
      <c r="J87" s="957"/>
      <c r="K87" s="957"/>
      <c r="L87" s="957"/>
      <c r="M87" s="957"/>
      <c r="N87" s="957"/>
      <c r="O87" s="957"/>
      <c r="P87" s="957"/>
      <c r="Q87" s="957"/>
      <c r="R87" s="957"/>
      <c r="S87" s="957"/>
      <c r="T87" s="957"/>
      <c r="U87" s="957"/>
    </row>
    <row r="88" spans="1:21" s="485" customFormat="1" ht="10.199999999999999">
      <c r="A88" s="1384"/>
      <c r="B88" s="1384"/>
      <c r="C88" s="1384"/>
      <c r="D88" s="1384"/>
      <c r="E88" s="1384"/>
      <c r="F88" s="1384"/>
      <c r="G88" s="1384"/>
      <c r="H88" s="957"/>
      <c r="I88" s="957"/>
      <c r="J88" s="957"/>
      <c r="K88" s="957"/>
      <c r="L88" s="957"/>
      <c r="M88" s="957"/>
      <c r="N88" s="957"/>
      <c r="O88" s="957"/>
      <c r="P88" s="957"/>
      <c r="Q88" s="957"/>
      <c r="R88" s="957"/>
      <c r="S88" s="957"/>
      <c r="T88" s="957"/>
      <c r="U88" s="957"/>
    </row>
    <row r="89" spans="1:21" s="408" customFormat="1" ht="11.25" customHeight="1">
      <c r="A89" s="1380" t="s">
        <v>359</v>
      </c>
      <c r="B89" s="1380"/>
      <c r="C89" s="1380"/>
      <c r="D89" s="1380"/>
      <c r="E89" s="1380"/>
      <c r="F89" s="1380"/>
      <c r="G89" s="1380"/>
      <c r="H89" s="955"/>
      <c r="I89" s="955"/>
      <c r="J89" s="955"/>
      <c r="K89" s="955"/>
      <c r="L89" s="955"/>
      <c r="M89" s="955"/>
      <c r="N89" s="955"/>
      <c r="O89" s="955"/>
      <c r="P89" s="955"/>
      <c r="Q89" s="955"/>
      <c r="R89" s="955"/>
      <c r="S89" s="954"/>
      <c r="T89" s="954"/>
      <c r="U89" s="954"/>
    </row>
    <row r="90" spans="1:21" s="346" customFormat="1" ht="11.25" customHeight="1">
      <c r="A90" s="1363" t="s">
        <v>534</v>
      </c>
      <c r="B90" s="1363"/>
      <c r="C90" s="1363"/>
      <c r="D90" s="1363"/>
      <c r="E90" s="1363"/>
      <c r="F90" s="1363"/>
      <c r="G90" s="1363"/>
      <c r="H90" s="1363"/>
      <c r="I90" s="1363"/>
      <c r="J90" s="1363"/>
      <c r="K90" s="1363"/>
      <c r="L90" s="1363"/>
      <c r="M90" s="1363"/>
      <c r="N90" s="1363"/>
      <c r="O90" s="950"/>
      <c r="P90" s="950"/>
      <c r="Q90" s="950"/>
      <c r="R90" s="950"/>
      <c r="S90" s="954"/>
      <c r="T90" s="954"/>
      <c r="U90" s="954"/>
    </row>
    <row r="91" spans="1:21" s="346" customFormat="1" ht="11.25" customHeight="1">
      <c r="A91" s="1381" t="s">
        <v>423</v>
      </c>
      <c r="B91" s="1381"/>
      <c r="C91" s="1381"/>
      <c r="D91" s="1381"/>
      <c r="E91" s="1381"/>
      <c r="F91" s="1381"/>
      <c r="G91" s="1381"/>
      <c r="H91" s="1381"/>
      <c r="I91" s="1381"/>
      <c r="J91" s="956"/>
      <c r="K91" s="956"/>
      <c r="L91" s="956"/>
      <c r="M91" s="956"/>
      <c r="N91" s="956"/>
      <c r="O91" s="796"/>
      <c r="P91" s="796"/>
      <c r="Q91" s="796"/>
      <c r="R91" s="796"/>
      <c r="S91" s="954"/>
      <c r="T91" s="954"/>
      <c r="U91" s="954"/>
    </row>
    <row r="92" spans="1:21" s="346" customFormat="1" ht="11.25" customHeight="1">
      <c r="A92" s="954"/>
      <c r="B92" s="954"/>
      <c r="C92" s="954"/>
      <c r="D92" s="954"/>
      <c r="E92" s="954"/>
      <c r="F92" s="954"/>
      <c r="G92" s="954"/>
      <c r="H92" s="954"/>
      <c r="I92" s="954"/>
      <c r="J92" s="954"/>
      <c r="K92" s="954"/>
      <c r="L92" s="954"/>
      <c r="M92" s="954"/>
      <c r="N92" s="954"/>
      <c r="O92" s="954"/>
      <c r="P92" s="954"/>
      <c r="Q92" s="343"/>
      <c r="R92" s="343"/>
      <c r="S92" s="954"/>
      <c r="T92" s="954"/>
      <c r="U92" s="954"/>
    </row>
    <row r="93" spans="1:21" s="346" customFormat="1" ht="11.25" customHeight="1">
      <c r="A93" s="1382" t="s">
        <v>1657</v>
      </c>
      <c r="B93" s="1382"/>
      <c r="C93" s="954"/>
      <c r="D93" s="954"/>
      <c r="E93" s="954"/>
      <c r="F93" s="954"/>
      <c r="G93" s="954"/>
      <c r="H93" s="954"/>
      <c r="I93" s="954"/>
      <c r="J93" s="954"/>
      <c r="K93" s="954"/>
      <c r="L93" s="954"/>
      <c r="M93" s="954"/>
      <c r="N93" s="954"/>
      <c r="O93" s="954"/>
      <c r="P93" s="954"/>
      <c r="Q93" s="343"/>
      <c r="R93" s="343"/>
      <c r="S93" s="954"/>
      <c r="T93" s="954"/>
      <c r="U93" s="954"/>
    </row>
  </sheetData>
  <mergeCells count="38">
    <mergeCell ref="O3:O10"/>
    <mergeCell ref="P3:P10"/>
    <mergeCell ref="Q3:Q10"/>
    <mergeCell ref="R3:R10"/>
    <mergeCell ref="C4:C10"/>
    <mergeCell ref="D4:D10"/>
    <mergeCell ref="E4:E10"/>
    <mergeCell ref="F4:F10"/>
    <mergeCell ref="G4:G10"/>
    <mergeCell ref="H4:H10"/>
    <mergeCell ref="I4:I10"/>
    <mergeCell ref="J4:J10"/>
    <mergeCell ref="K4:K10"/>
    <mergeCell ref="L4:L10"/>
    <mergeCell ref="M4:M10"/>
    <mergeCell ref="N3:N10"/>
    <mergeCell ref="I3:M3"/>
    <mergeCell ref="C3:H3"/>
    <mergeCell ref="B3:B10"/>
    <mergeCell ref="A69:G69"/>
    <mergeCell ref="A76:G77"/>
    <mergeCell ref="A78:G78"/>
    <mergeCell ref="A79:F81"/>
    <mergeCell ref="A1:K1"/>
    <mergeCell ref="A37:H37"/>
    <mergeCell ref="A38:J38"/>
    <mergeCell ref="A67:F68"/>
    <mergeCell ref="A70:G71"/>
    <mergeCell ref="A72:I72"/>
    <mergeCell ref="A73:I75"/>
    <mergeCell ref="A89:G89"/>
    <mergeCell ref="A90:N90"/>
    <mergeCell ref="A91:I91"/>
    <mergeCell ref="A93:B93"/>
    <mergeCell ref="A82:F82"/>
    <mergeCell ref="A84:F84"/>
    <mergeCell ref="A85:C85"/>
    <mergeCell ref="A86:G88"/>
  </mergeCells>
  <phoneticPr fontId="25" type="noConversion"/>
  <hyperlinks>
    <hyperlink ref="M1" location="Contents!A1" display="back to contents"/>
  </hyperlinks>
  <pageMargins left="0.75" right="0.75" top="0.53" bottom="0.56000000000000005" header="0.32" footer="0.35"/>
  <pageSetup paperSize="9" scale="51" orientation="landscape" r:id="rId1"/>
  <headerFooter alignWithMargins="0"/>
  <rowBreaks count="1" manualBreakCount="1">
    <brk id="36" max="16"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X83"/>
  <sheetViews>
    <sheetView showGridLines="0" workbookViewId="0">
      <selection sqref="A1:H1"/>
    </sheetView>
  </sheetViews>
  <sheetFormatPr defaultRowHeight="10.199999999999999"/>
  <cols>
    <col min="1" max="1" width="15.7109375" customWidth="1"/>
    <col min="2" max="2" width="14.7109375" customWidth="1"/>
    <col min="3" max="5" width="10.7109375" customWidth="1"/>
    <col min="6" max="6" width="23.28515625" customWidth="1"/>
    <col min="7" max="7" width="32.7109375" customWidth="1"/>
    <col min="8" max="8" width="25.28515625" customWidth="1"/>
  </cols>
  <sheetData>
    <row r="1" spans="1:11" ht="18" customHeight="1">
      <c r="A1" s="1286" t="s">
        <v>1771</v>
      </c>
      <c r="B1" s="1286"/>
      <c r="C1" s="1286"/>
      <c r="D1" s="1286"/>
      <c r="E1" s="1286"/>
      <c r="F1" s="1286"/>
      <c r="G1" s="1286"/>
      <c r="H1" s="1286"/>
      <c r="J1" s="1226" t="s">
        <v>425</v>
      </c>
      <c r="K1" s="1226"/>
    </row>
    <row r="2" spans="1:11" ht="15" customHeight="1">
      <c r="A2" s="389"/>
      <c r="B2" s="348"/>
      <c r="C2" s="725"/>
      <c r="D2" s="725"/>
      <c r="E2" s="725"/>
      <c r="F2" s="725"/>
    </row>
    <row r="3" spans="1:11" s="880" customFormat="1" ht="15" customHeight="1">
      <c r="A3" s="389"/>
      <c r="B3" s="1399" t="s">
        <v>677</v>
      </c>
      <c r="C3" s="1401" t="s">
        <v>678</v>
      </c>
      <c r="D3" s="1401" t="s">
        <v>652</v>
      </c>
      <c r="E3" s="1401" t="s">
        <v>653</v>
      </c>
      <c r="F3" s="725"/>
    </row>
    <row r="4" spans="1:11" ht="15">
      <c r="A4" s="919" t="s">
        <v>676</v>
      </c>
      <c r="B4" s="1400"/>
      <c r="C4" s="1402"/>
      <c r="D4" s="1402"/>
      <c r="E4" s="1402"/>
      <c r="F4" s="361"/>
    </row>
    <row r="5" spans="1:11" ht="13.2">
      <c r="A5" s="910">
        <v>2000</v>
      </c>
      <c r="B5" s="911">
        <v>292</v>
      </c>
      <c r="C5" s="912">
        <v>5.3</v>
      </c>
      <c r="D5" s="912">
        <v>4.7</v>
      </c>
      <c r="E5" s="912">
        <v>6</v>
      </c>
      <c r="F5" s="879"/>
    </row>
    <row r="6" spans="1:11" ht="13.2">
      <c r="A6" s="140">
        <v>2001</v>
      </c>
      <c r="B6" s="914">
        <v>332</v>
      </c>
      <c r="C6" s="915">
        <v>6.2</v>
      </c>
      <c r="D6" s="915">
        <v>5.5</v>
      </c>
      <c r="E6" s="915">
        <v>6.8</v>
      </c>
      <c r="F6" s="879"/>
    </row>
    <row r="7" spans="1:11" ht="13.2">
      <c r="A7" s="140">
        <v>2002</v>
      </c>
      <c r="B7" s="914">
        <v>382</v>
      </c>
      <c r="C7" s="915">
        <v>7.1</v>
      </c>
      <c r="D7" s="915">
        <v>6.4</v>
      </c>
      <c r="E7" s="915">
        <v>7.8</v>
      </c>
      <c r="F7" s="879"/>
    </row>
    <row r="8" spans="1:11" ht="13.2">
      <c r="A8" s="140">
        <v>2003</v>
      </c>
      <c r="B8" s="914">
        <v>317</v>
      </c>
      <c r="C8" s="915">
        <v>5.9</v>
      </c>
      <c r="D8" s="915">
        <v>5.3</v>
      </c>
      <c r="E8" s="915">
        <v>6.6</v>
      </c>
      <c r="F8" s="879"/>
    </row>
    <row r="9" spans="1:11" ht="13.2">
      <c r="A9" s="140">
        <v>2004</v>
      </c>
      <c r="B9" s="914">
        <v>356</v>
      </c>
      <c r="C9" s="915">
        <v>6.7</v>
      </c>
      <c r="D9" s="915">
        <v>6</v>
      </c>
      <c r="E9" s="915">
        <v>7.4</v>
      </c>
      <c r="F9" s="879"/>
    </row>
    <row r="10" spans="1:11" ht="13.2">
      <c r="A10" s="140">
        <v>2005</v>
      </c>
      <c r="B10" s="914">
        <v>336</v>
      </c>
      <c r="C10" s="915">
        <v>6.3</v>
      </c>
      <c r="D10" s="915">
        <v>5.6</v>
      </c>
      <c r="E10" s="915">
        <v>7</v>
      </c>
      <c r="F10" s="879"/>
    </row>
    <row r="11" spans="1:11" ht="13.2">
      <c r="A11" s="140">
        <v>2006</v>
      </c>
      <c r="B11" s="914">
        <v>421</v>
      </c>
      <c r="C11" s="915">
        <v>7.9</v>
      </c>
      <c r="D11" s="915">
        <v>7.1</v>
      </c>
      <c r="E11" s="915">
        <v>8.6</v>
      </c>
      <c r="F11" s="879"/>
    </row>
    <row r="12" spans="1:11" ht="13.2">
      <c r="A12" s="140">
        <v>2007</v>
      </c>
      <c r="B12" s="450">
        <v>455</v>
      </c>
      <c r="C12" s="591">
        <v>8.5</v>
      </c>
      <c r="D12" s="591">
        <v>7.7</v>
      </c>
      <c r="E12" s="591">
        <v>9.1999999999999993</v>
      </c>
      <c r="F12" s="716"/>
    </row>
    <row r="13" spans="1:11" ht="13.2">
      <c r="A13" s="140">
        <v>2008</v>
      </c>
      <c r="B13" s="450">
        <v>574</v>
      </c>
      <c r="C13" s="591">
        <v>10.7</v>
      </c>
      <c r="D13" s="591">
        <v>9.8000000000000007</v>
      </c>
      <c r="E13" s="591">
        <v>11.6</v>
      </c>
      <c r="F13" s="716"/>
    </row>
    <row r="14" spans="1:11" ht="13.2">
      <c r="A14" s="140">
        <v>2009</v>
      </c>
      <c r="B14" s="450">
        <v>545</v>
      </c>
      <c r="C14" s="591">
        <v>10.1</v>
      </c>
      <c r="D14" s="591">
        <v>9.3000000000000007</v>
      </c>
      <c r="E14" s="591">
        <v>11</v>
      </c>
      <c r="F14" s="716"/>
    </row>
    <row r="15" spans="1:11" ht="13.2">
      <c r="A15" s="140">
        <v>2010</v>
      </c>
      <c r="B15" s="450">
        <v>485</v>
      </c>
      <c r="C15" s="591">
        <v>9</v>
      </c>
      <c r="D15" s="591">
        <v>8.1999999999999993</v>
      </c>
      <c r="E15" s="591">
        <v>9.8000000000000007</v>
      </c>
      <c r="F15" s="716"/>
    </row>
    <row r="16" spans="1:11" ht="13.2">
      <c r="A16" s="140">
        <v>2011</v>
      </c>
      <c r="B16" s="450">
        <v>584</v>
      </c>
      <c r="C16" s="591">
        <v>10.9</v>
      </c>
      <c r="D16" s="591">
        <v>10</v>
      </c>
      <c r="E16" s="591">
        <v>11.8</v>
      </c>
      <c r="F16" s="716"/>
    </row>
    <row r="17" spans="1:6" ht="13.2">
      <c r="A17" s="140">
        <v>2012</v>
      </c>
      <c r="B17" s="450">
        <v>581</v>
      </c>
      <c r="C17" s="591">
        <v>10.9</v>
      </c>
      <c r="D17" s="591">
        <v>10</v>
      </c>
      <c r="E17" s="591">
        <v>11.8</v>
      </c>
      <c r="F17" s="716"/>
    </row>
    <row r="18" spans="1:6" ht="13.2">
      <c r="A18" s="140">
        <v>2013</v>
      </c>
      <c r="B18" s="450">
        <v>527</v>
      </c>
      <c r="C18" s="591">
        <v>9.9</v>
      </c>
      <c r="D18" s="591">
        <v>9.1</v>
      </c>
      <c r="E18" s="591">
        <v>10.7</v>
      </c>
      <c r="F18" s="716"/>
    </row>
    <row r="19" spans="1:6" ht="13.2">
      <c r="A19" s="140">
        <v>2014</v>
      </c>
      <c r="B19" s="450">
        <v>614</v>
      </c>
      <c r="C19" s="591">
        <v>11.5</v>
      </c>
      <c r="D19" s="591">
        <v>10.6</v>
      </c>
      <c r="E19" s="591">
        <v>12.5</v>
      </c>
      <c r="F19" s="716"/>
    </row>
    <row r="20" spans="1:6" ht="13.2">
      <c r="A20" s="140">
        <v>2015</v>
      </c>
      <c r="B20" s="450">
        <v>706</v>
      </c>
      <c r="C20" s="591">
        <v>13.3</v>
      </c>
      <c r="D20" s="591">
        <v>12.4</v>
      </c>
      <c r="E20" s="591">
        <v>14.3</v>
      </c>
      <c r="F20" s="716"/>
    </row>
    <row r="21" spans="1:6" ht="13.2">
      <c r="A21" s="140">
        <v>2016</v>
      </c>
      <c r="B21" s="450">
        <v>868</v>
      </c>
      <c r="C21" s="591">
        <v>16.399999999999999</v>
      </c>
      <c r="D21" s="591">
        <v>15.3</v>
      </c>
      <c r="E21" s="591">
        <v>17.5</v>
      </c>
      <c r="F21" s="716"/>
    </row>
    <row r="22" spans="1:6" ht="13.2">
      <c r="A22" s="140">
        <v>2017</v>
      </c>
      <c r="B22" s="450">
        <v>934</v>
      </c>
      <c r="C22" s="591">
        <v>17.7</v>
      </c>
      <c r="D22" s="591">
        <v>16.600000000000001</v>
      </c>
      <c r="E22" s="591">
        <v>18.899999999999999</v>
      </c>
      <c r="F22" s="450"/>
    </row>
    <row r="23" spans="1:6" ht="13.2">
      <c r="A23" s="140">
        <v>2018</v>
      </c>
      <c r="B23" s="450">
        <v>1187</v>
      </c>
      <c r="C23" s="591">
        <v>22.5</v>
      </c>
      <c r="D23" s="591">
        <v>21.2</v>
      </c>
      <c r="E23" s="591">
        <v>23.8</v>
      </c>
      <c r="F23" s="716"/>
    </row>
    <row r="24" spans="1:6" ht="13.2">
      <c r="A24" s="140">
        <v>2019</v>
      </c>
      <c r="B24" s="450">
        <v>1280</v>
      </c>
      <c r="C24" s="591">
        <v>24.4</v>
      </c>
      <c r="D24" s="591">
        <v>23</v>
      </c>
      <c r="E24" s="591">
        <v>25.7</v>
      </c>
      <c r="F24" s="716"/>
    </row>
    <row r="25" spans="1:6" s="880" customFormat="1" ht="13.2">
      <c r="A25" s="140">
        <v>2020</v>
      </c>
      <c r="B25" s="450">
        <v>1339</v>
      </c>
      <c r="C25" s="591">
        <v>25.2</v>
      </c>
      <c r="D25" s="591">
        <v>23.8</v>
      </c>
      <c r="E25" s="591">
        <v>26.6</v>
      </c>
      <c r="F25" s="878"/>
    </row>
    <row r="26" spans="1:6" ht="13.2">
      <c r="A26" s="140">
        <v>2021</v>
      </c>
      <c r="B26" s="450">
        <v>1330</v>
      </c>
      <c r="C26" s="591">
        <v>25</v>
      </c>
      <c r="D26" s="591">
        <v>23.7</v>
      </c>
      <c r="E26" s="591">
        <v>26.4</v>
      </c>
      <c r="F26" s="716"/>
    </row>
    <row r="27" spans="1:6" s="880" customFormat="1" ht="13.2">
      <c r="A27" s="140"/>
      <c r="B27" s="450"/>
      <c r="C27" s="591"/>
      <c r="D27" s="591"/>
      <c r="E27" s="591"/>
      <c r="F27" s="878"/>
    </row>
    <row r="28" spans="1:6" s="880" customFormat="1" ht="16.5" customHeight="1">
      <c r="A28" s="916" t="s">
        <v>35</v>
      </c>
      <c r="B28" s="917"/>
      <c r="C28" s="918"/>
      <c r="D28" s="918"/>
      <c r="E28" s="918"/>
      <c r="F28" s="878"/>
    </row>
    <row r="29" spans="1:6" s="880" customFormat="1" ht="13.2">
      <c r="A29" s="140">
        <v>2000</v>
      </c>
      <c r="B29" s="450">
        <v>239</v>
      </c>
      <c r="C29" s="705">
        <v>9</v>
      </c>
      <c r="D29" s="705">
        <v>7.9</v>
      </c>
      <c r="E29" s="705">
        <v>10.199999999999999</v>
      </c>
      <c r="F29" s="878"/>
    </row>
    <row r="30" spans="1:6" s="880" customFormat="1" ht="13.2">
      <c r="A30" s="140">
        <v>2001</v>
      </c>
      <c r="B30" s="450">
        <v>267</v>
      </c>
      <c r="C30" s="705">
        <v>10</v>
      </c>
      <c r="D30" s="705">
        <v>8.8000000000000007</v>
      </c>
      <c r="E30" s="705">
        <v>11.2</v>
      </c>
      <c r="F30" s="878"/>
    </row>
    <row r="31" spans="1:6" s="880" customFormat="1" ht="13.2">
      <c r="A31" s="140">
        <v>2002</v>
      </c>
      <c r="B31" s="450">
        <v>321</v>
      </c>
      <c r="C31" s="706">
        <v>12.2</v>
      </c>
      <c r="D31" s="706">
        <v>10.9</v>
      </c>
      <c r="E31" s="706">
        <v>13.5</v>
      </c>
      <c r="F31" s="878"/>
    </row>
    <row r="32" spans="1:6" s="880" customFormat="1" ht="13.2">
      <c r="A32" s="140">
        <v>2003</v>
      </c>
      <c r="B32" s="450">
        <v>256</v>
      </c>
      <c r="C32" s="706">
        <v>9.8000000000000007</v>
      </c>
      <c r="D32" s="706">
        <v>8.6</v>
      </c>
      <c r="E32" s="706">
        <v>11</v>
      </c>
      <c r="F32" s="878"/>
    </row>
    <row r="33" spans="1:6" s="880" customFormat="1" ht="13.2">
      <c r="A33" s="140">
        <v>2004</v>
      </c>
      <c r="B33" s="450">
        <v>289</v>
      </c>
      <c r="C33" s="706">
        <v>11.1</v>
      </c>
      <c r="D33" s="706">
        <v>9.8000000000000007</v>
      </c>
      <c r="E33" s="706">
        <v>12.4</v>
      </c>
      <c r="F33" s="878"/>
    </row>
    <row r="34" spans="1:6" s="880" customFormat="1" ht="13.2">
      <c r="A34" s="140">
        <v>2005</v>
      </c>
      <c r="B34" s="450">
        <v>259</v>
      </c>
      <c r="C34" s="706">
        <v>10</v>
      </c>
      <c r="D34" s="706">
        <v>8.8000000000000007</v>
      </c>
      <c r="E34" s="706">
        <v>11.3</v>
      </c>
      <c r="F34" s="878"/>
    </row>
    <row r="35" spans="1:6" s="880" customFormat="1" ht="13.2">
      <c r="A35" s="140">
        <v>2006</v>
      </c>
      <c r="B35" s="450">
        <v>334</v>
      </c>
      <c r="C35" s="706">
        <v>12.8</v>
      </c>
      <c r="D35" s="706">
        <v>11.4</v>
      </c>
      <c r="E35" s="706">
        <v>14.1</v>
      </c>
      <c r="F35" s="878"/>
    </row>
    <row r="36" spans="1:6" s="880" customFormat="1" ht="13.2">
      <c r="A36" s="140">
        <v>2007</v>
      </c>
      <c r="B36" s="450">
        <v>393</v>
      </c>
      <c r="C36" s="706">
        <v>15</v>
      </c>
      <c r="D36" s="706">
        <v>13.5</v>
      </c>
      <c r="E36" s="706">
        <v>16.399999999999999</v>
      </c>
      <c r="F36" s="878"/>
    </row>
    <row r="37" spans="1:6" s="880" customFormat="1" ht="13.2">
      <c r="A37" s="140">
        <v>2008</v>
      </c>
      <c r="B37" s="450">
        <v>461</v>
      </c>
      <c r="C37" s="706">
        <v>17.600000000000001</v>
      </c>
      <c r="D37" s="706">
        <v>15.9</v>
      </c>
      <c r="E37" s="706">
        <v>19.2</v>
      </c>
      <c r="F37" s="878"/>
    </row>
    <row r="38" spans="1:6" s="880" customFormat="1" ht="13.2">
      <c r="A38" s="140">
        <v>2009</v>
      </c>
      <c r="B38" s="450">
        <v>413</v>
      </c>
      <c r="C38" s="706">
        <v>15.7</v>
      </c>
      <c r="D38" s="706">
        <v>14.2</v>
      </c>
      <c r="E38" s="706">
        <v>17.2</v>
      </c>
      <c r="F38" s="878"/>
    </row>
    <row r="39" spans="1:6" s="880" customFormat="1" ht="13.2">
      <c r="A39" s="140">
        <v>2010</v>
      </c>
      <c r="B39" s="450">
        <v>363</v>
      </c>
      <c r="C39" s="706">
        <v>13.8</v>
      </c>
      <c r="D39" s="706">
        <v>12.4</v>
      </c>
      <c r="E39" s="706">
        <v>15.2</v>
      </c>
      <c r="F39" s="878"/>
    </row>
    <row r="40" spans="1:6" s="880" customFormat="1" ht="13.2">
      <c r="A40" s="140">
        <v>2011</v>
      </c>
      <c r="B40" s="450">
        <v>429</v>
      </c>
      <c r="C40" s="706">
        <v>16.3</v>
      </c>
      <c r="D40" s="706">
        <v>14.8</v>
      </c>
      <c r="E40" s="706">
        <v>17.899999999999999</v>
      </c>
      <c r="F40" s="878"/>
    </row>
    <row r="41" spans="1:6" s="880" customFormat="1" ht="13.2">
      <c r="A41" s="140">
        <v>2012</v>
      </c>
      <c r="B41" s="450">
        <v>416</v>
      </c>
      <c r="C41" s="706">
        <v>16</v>
      </c>
      <c r="D41" s="706">
        <v>14.4</v>
      </c>
      <c r="E41" s="706">
        <v>17.5</v>
      </c>
      <c r="F41" s="878"/>
    </row>
    <row r="42" spans="1:6" s="880" customFormat="1" ht="13.2">
      <c r="A42" s="140">
        <v>2013</v>
      </c>
      <c r="B42" s="450">
        <v>393</v>
      </c>
      <c r="C42" s="706">
        <v>15.1</v>
      </c>
      <c r="D42" s="706">
        <v>13.6</v>
      </c>
      <c r="E42" s="706">
        <v>16.600000000000001</v>
      </c>
      <c r="F42" s="878"/>
    </row>
    <row r="43" spans="1:6" s="880" customFormat="1" ht="13.2">
      <c r="A43" s="140">
        <v>2014</v>
      </c>
      <c r="B43" s="450">
        <v>453</v>
      </c>
      <c r="C43" s="706">
        <v>17.399999999999999</v>
      </c>
      <c r="D43" s="706">
        <v>15.8</v>
      </c>
      <c r="E43" s="706">
        <v>19</v>
      </c>
      <c r="F43" s="878"/>
    </row>
    <row r="44" spans="1:6" s="880" customFormat="1" ht="13.2">
      <c r="A44" s="140">
        <v>2015</v>
      </c>
      <c r="B44" s="450">
        <v>484</v>
      </c>
      <c r="C44" s="706">
        <v>18.7</v>
      </c>
      <c r="D44" s="706">
        <v>17</v>
      </c>
      <c r="E44" s="706">
        <v>20.399999999999999</v>
      </c>
      <c r="F44" s="878"/>
    </row>
    <row r="45" spans="1:6" s="880" customFormat="1" ht="13.2">
      <c r="A45" s="140">
        <v>2016</v>
      </c>
      <c r="B45" s="450">
        <v>593</v>
      </c>
      <c r="C45" s="706">
        <v>23</v>
      </c>
      <c r="D45" s="706">
        <v>21.1</v>
      </c>
      <c r="E45" s="706">
        <v>24.8</v>
      </c>
      <c r="F45" s="878"/>
    </row>
    <row r="46" spans="1:6" s="880" customFormat="1" ht="13.2">
      <c r="A46" s="140">
        <v>2017</v>
      </c>
      <c r="B46" s="450">
        <v>652</v>
      </c>
      <c r="C46" s="706">
        <v>25.2</v>
      </c>
      <c r="D46" s="706">
        <v>23.2</v>
      </c>
      <c r="E46" s="706">
        <v>27.1</v>
      </c>
      <c r="F46" s="878"/>
    </row>
    <row r="47" spans="1:6" s="880" customFormat="1" ht="13.2">
      <c r="A47" s="140">
        <v>2018</v>
      </c>
      <c r="B47" s="450">
        <v>860</v>
      </c>
      <c r="C47" s="707">
        <v>33.299999999999997</v>
      </c>
      <c r="D47" s="707">
        <v>31.1</v>
      </c>
      <c r="E47" s="707">
        <v>35.5</v>
      </c>
      <c r="F47" s="878"/>
    </row>
    <row r="48" spans="1:6" s="880" customFormat="1" ht="13.2">
      <c r="A48" s="140">
        <v>2019</v>
      </c>
      <c r="B48" s="450">
        <v>887</v>
      </c>
      <c r="C48" s="707">
        <v>34.5</v>
      </c>
      <c r="D48" s="707">
        <v>32.200000000000003</v>
      </c>
      <c r="E48" s="707">
        <v>36.700000000000003</v>
      </c>
      <c r="F48" s="878"/>
    </row>
    <row r="49" spans="1:6" s="880" customFormat="1" ht="13.2">
      <c r="A49" s="140">
        <v>2020</v>
      </c>
      <c r="B49" s="450">
        <v>973</v>
      </c>
      <c r="C49" s="707">
        <v>37.299999999999997</v>
      </c>
      <c r="D49" s="707">
        <v>34.9</v>
      </c>
      <c r="E49" s="707">
        <v>39.6</v>
      </c>
      <c r="F49" s="878"/>
    </row>
    <row r="50" spans="1:6" s="880" customFormat="1" ht="13.2">
      <c r="A50" s="140">
        <v>2021</v>
      </c>
      <c r="B50" s="450">
        <v>933</v>
      </c>
      <c r="C50" s="707">
        <v>35.799999999999997</v>
      </c>
      <c r="D50" s="707">
        <v>33.5</v>
      </c>
      <c r="E50" s="707">
        <v>38.1</v>
      </c>
      <c r="F50" s="878"/>
    </row>
    <row r="51" spans="1:6" s="880" customFormat="1" ht="13.2">
      <c r="A51" s="140"/>
      <c r="B51" s="450"/>
      <c r="C51" s="591"/>
      <c r="D51" s="591"/>
      <c r="E51" s="591"/>
      <c r="F51" s="878"/>
    </row>
    <row r="52" spans="1:6" s="880" customFormat="1" ht="16.5" customHeight="1">
      <c r="A52" s="916" t="s">
        <v>36</v>
      </c>
      <c r="B52" s="917"/>
      <c r="C52" s="918"/>
      <c r="D52" s="918"/>
      <c r="E52" s="918"/>
      <c r="F52" s="878"/>
    </row>
    <row r="53" spans="1:6" s="880" customFormat="1" ht="13.2">
      <c r="A53" s="140">
        <v>2000</v>
      </c>
      <c r="B53" s="450">
        <v>53</v>
      </c>
      <c r="C53" s="705">
        <v>1.9</v>
      </c>
      <c r="D53" s="705">
        <v>1.4</v>
      </c>
      <c r="E53" s="705">
        <v>2.4</v>
      </c>
      <c r="F53" s="878"/>
    </row>
    <row r="54" spans="1:6" s="880" customFormat="1" ht="13.2">
      <c r="A54" s="140">
        <v>2001</v>
      </c>
      <c r="B54" s="450">
        <v>66</v>
      </c>
      <c r="C54" s="705">
        <v>2.4</v>
      </c>
      <c r="D54" s="705">
        <v>1.8</v>
      </c>
      <c r="E54" s="705">
        <v>3</v>
      </c>
      <c r="F54" s="878"/>
    </row>
    <row r="55" spans="1:6" s="880" customFormat="1" ht="13.2">
      <c r="A55" s="140">
        <v>2002</v>
      </c>
      <c r="B55" s="450">
        <v>61</v>
      </c>
      <c r="C55" s="706">
        <v>2.2999999999999998</v>
      </c>
      <c r="D55" s="706">
        <v>1.7</v>
      </c>
      <c r="E55" s="706">
        <v>2.8</v>
      </c>
      <c r="F55" s="878"/>
    </row>
    <row r="56" spans="1:6" s="880" customFormat="1" ht="13.2">
      <c r="A56" s="140">
        <v>2003</v>
      </c>
      <c r="B56" s="450">
        <v>61</v>
      </c>
      <c r="C56" s="706">
        <v>2.2999999999999998</v>
      </c>
      <c r="D56" s="706">
        <v>1.7</v>
      </c>
      <c r="E56" s="706">
        <v>2.9</v>
      </c>
      <c r="F56" s="878"/>
    </row>
    <row r="57" spans="1:6" s="880" customFormat="1" ht="13.2">
      <c r="A57" s="140">
        <v>2004</v>
      </c>
      <c r="B57" s="450">
        <v>67</v>
      </c>
      <c r="C57" s="706">
        <v>2.5</v>
      </c>
      <c r="D57" s="706">
        <v>1.9</v>
      </c>
      <c r="E57" s="706">
        <v>3.1</v>
      </c>
      <c r="F57" s="878"/>
    </row>
    <row r="58" spans="1:6" s="880" customFormat="1" ht="13.2">
      <c r="A58" s="140">
        <v>2005</v>
      </c>
      <c r="B58" s="450">
        <v>77</v>
      </c>
      <c r="C58" s="706">
        <v>2.8</v>
      </c>
      <c r="D58" s="706">
        <v>2.2000000000000002</v>
      </c>
      <c r="E58" s="706">
        <v>3.5</v>
      </c>
      <c r="F58" s="878"/>
    </row>
    <row r="59" spans="1:6" s="880" customFormat="1" ht="13.2">
      <c r="A59" s="140">
        <v>2006</v>
      </c>
      <c r="B59" s="450">
        <v>87</v>
      </c>
      <c r="C59" s="706">
        <v>3.2</v>
      </c>
      <c r="D59" s="706">
        <v>2.5</v>
      </c>
      <c r="E59" s="706">
        <v>3.9</v>
      </c>
      <c r="F59" s="878"/>
    </row>
    <row r="60" spans="1:6" s="880" customFormat="1" ht="13.2">
      <c r="A60" s="140">
        <v>2007</v>
      </c>
      <c r="B60" s="450">
        <v>62</v>
      </c>
      <c r="C60" s="706">
        <v>2.2000000000000002</v>
      </c>
      <c r="D60" s="706">
        <v>1.7</v>
      </c>
      <c r="E60" s="706">
        <v>2.8</v>
      </c>
      <c r="F60" s="878"/>
    </row>
    <row r="61" spans="1:6" s="880" customFormat="1" ht="13.2">
      <c r="A61" s="140">
        <v>2008</v>
      </c>
      <c r="B61" s="450">
        <v>113</v>
      </c>
      <c r="C61" s="706">
        <v>4.0999999999999996</v>
      </c>
      <c r="D61" s="706">
        <v>3.3</v>
      </c>
      <c r="E61" s="706">
        <v>4.9000000000000004</v>
      </c>
      <c r="F61" s="878"/>
    </row>
    <row r="62" spans="1:6" s="880" customFormat="1" ht="13.2">
      <c r="A62" s="140">
        <v>2009</v>
      </c>
      <c r="B62" s="450">
        <v>132</v>
      </c>
      <c r="C62" s="706">
        <v>4.8</v>
      </c>
      <c r="D62" s="706">
        <v>4</v>
      </c>
      <c r="E62" s="706">
        <v>5.7</v>
      </c>
      <c r="F62" s="878"/>
    </row>
    <row r="63" spans="1:6" s="880" customFormat="1" ht="13.2">
      <c r="A63" s="140">
        <v>2010</v>
      </c>
      <c r="B63" s="450">
        <v>122</v>
      </c>
      <c r="C63" s="706">
        <v>4.4000000000000004</v>
      </c>
      <c r="D63" s="706">
        <v>3.6</v>
      </c>
      <c r="E63" s="706">
        <v>5.2</v>
      </c>
      <c r="F63" s="878"/>
    </row>
    <row r="64" spans="1:6" s="880" customFormat="1" ht="13.2">
      <c r="A64" s="140">
        <v>2011</v>
      </c>
      <c r="B64" s="450">
        <v>155</v>
      </c>
      <c r="C64" s="706">
        <v>5.7</v>
      </c>
      <c r="D64" s="706">
        <v>4.8</v>
      </c>
      <c r="E64" s="706">
        <v>6.6</v>
      </c>
      <c r="F64" s="878"/>
    </row>
    <row r="65" spans="1:24" s="880" customFormat="1" ht="13.2">
      <c r="A65" s="140">
        <v>2012</v>
      </c>
      <c r="B65" s="450">
        <v>165</v>
      </c>
      <c r="C65" s="706">
        <v>6</v>
      </c>
      <c r="D65" s="706">
        <v>5.0999999999999996</v>
      </c>
      <c r="E65" s="706">
        <v>6.9</v>
      </c>
      <c r="F65" s="878"/>
    </row>
    <row r="66" spans="1:24" s="880" customFormat="1" ht="13.2">
      <c r="A66" s="140">
        <v>2013</v>
      </c>
      <c r="B66" s="450">
        <v>134</v>
      </c>
      <c r="C66" s="706">
        <v>4.9000000000000004</v>
      </c>
      <c r="D66" s="706">
        <v>4.0999999999999996</v>
      </c>
      <c r="E66" s="706">
        <v>5.7</v>
      </c>
      <c r="F66" s="878"/>
    </row>
    <row r="67" spans="1:24" s="880" customFormat="1" ht="13.2">
      <c r="A67" s="140">
        <v>2014</v>
      </c>
      <c r="B67" s="450">
        <v>161</v>
      </c>
      <c r="C67" s="706">
        <v>5.9</v>
      </c>
      <c r="D67" s="706">
        <v>5</v>
      </c>
      <c r="E67" s="706">
        <v>6.9</v>
      </c>
      <c r="F67" s="878"/>
    </row>
    <row r="68" spans="1:24" s="880" customFormat="1" ht="13.2">
      <c r="A68" s="140">
        <v>2015</v>
      </c>
      <c r="B68" s="450">
        <v>222</v>
      </c>
      <c r="C68" s="706">
        <v>8.1999999999999993</v>
      </c>
      <c r="D68" s="706">
        <v>7.1</v>
      </c>
      <c r="E68" s="706">
        <v>9.3000000000000007</v>
      </c>
      <c r="F68" s="878"/>
    </row>
    <row r="69" spans="1:24" s="880" customFormat="1" ht="13.2">
      <c r="A69" s="140">
        <v>2016</v>
      </c>
      <c r="B69" s="450">
        <v>275</v>
      </c>
      <c r="C69" s="706">
        <v>10.1</v>
      </c>
      <c r="D69" s="706">
        <v>8.9</v>
      </c>
      <c r="E69" s="706">
        <v>11.3</v>
      </c>
      <c r="F69" s="878"/>
    </row>
    <row r="70" spans="1:24" s="880" customFormat="1" ht="13.2">
      <c r="A70" s="140">
        <v>2017</v>
      </c>
      <c r="B70" s="450">
        <v>282</v>
      </c>
      <c r="C70" s="706">
        <v>10.6</v>
      </c>
      <c r="D70" s="706">
        <v>9.3000000000000007</v>
      </c>
      <c r="E70" s="706">
        <v>11.8</v>
      </c>
      <c r="F70" s="878"/>
    </row>
    <row r="71" spans="1:24" s="880" customFormat="1" ht="13.2">
      <c r="A71" s="140">
        <v>2018</v>
      </c>
      <c r="B71" s="450">
        <v>327</v>
      </c>
      <c r="C71" s="707">
        <v>12.2</v>
      </c>
      <c r="D71" s="707">
        <v>10.9</v>
      </c>
      <c r="E71" s="707">
        <v>13.5</v>
      </c>
      <c r="F71" s="878"/>
    </row>
    <row r="72" spans="1:24" s="880" customFormat="1" ht="13.2">
      <c r="A72" s="140">
        <v>2019</v>
      </c>
      <c r="B72" s="450">
        <v>393</v>
      </c>
      <c r="C72" s="707">
        <v>14.7</v>
      </c>
      <c r="D72" s="707">
        <v>13.2</v>
      </c>
      <c r="E72" s="707">
        <v>16.100000000000001</v>
      </c>
      <c r="F72" s="878"/>
    </row>
    <row r="73" spans="1:24" s="880" customFormat="1" ht="13.2">
      <c r="A73" s="140">
        <v>2020</v>
      </c>
      <c r="B73" s="450">
        <v>366</v>
      </c>
      <c r="C73" s="707">
        <v>13.6</v>
      </c>
      <c r="D73" s="707">
        <v>12.2</v>
      </c>
      <c r="E73" s="707">
        <v>15</v>
      </c>
      <c r="F73" s="878"/>
    </row>
    <row r="74" spans="1:24" s="880" customFormat="1" ht="13.2">
      <c r="A74" s="140">
        <v>2021</v>
      </c>
      <c r="B74" s="450">
        <v>397</v>
      </c>
      <c r="C74" s="707">
        <v>14.7</v>
      </c>
      <c r="D74" s="707">
        <v>13.2</v>
      </c>
      <c r="E74" s="707">
        <v>16.100000000000001</v>
      </c>
      <c r="F74" s="878"/>
    </row>
    <row r="75" spans="1:24" s="880" customFormat="1" ht="13.2">
      <c r="A75" s="140"/>
      <c r="B75" s="450"/>
      <c r="C75" s="591"/>
      <c r="D75" s="591"/>
      <c r="E75" s="591"/>
      <c r="F75" s="878"/>
    </row>
    <row r="76" spans="1:24" ht="17.399999999999999">
      <c r="A76" s="366"/>
      <c r="B76" s="1176"/>
      <c r="C76" s="367"/>
      <c r="D76" s="367"/>
      <c r="E76" s="367"/>
      <c r="F76" s="367"/>
    </row>
    <row r="77" spans="1:24" ht="15">
      <c r="A77" s="143"/>
      <c r="B77" s="143"/>
      <c r="C77" s="143"/>
      <c r="D77" s="143"/>
      <c r="E77" s="143"/>
      <c r="F77" s="143"/>
    </row>
    <row r="78" spans="1:24">
      <c r="A78" s="1275" t="s">
        <v>127</v>
      </c>
      <c r="B78" s="1275"/>
      <c r="C78" s="508"/>
      <c r="D78" s="508"/>
      <c r="E78" s="508"/>
      <c r="F78" s="508"/>
      <c r="H78" s="1398"/>
      <c r="I78" s="1398"/>
      <c r="J78" s="1398"/>
      <c r="K78" s="1398"/>
      <c r="L78" s="1398"/>
      <c r="M78" s="1398"/>
      <c r="N78" s="1398"/>
      <c r="O78" s="1398"/>
      <c r="P78" s="1398"/>
      <c r="Q78" s="1398"/>
      <c r="R78" s="1398"/>
      <c r="S78" s="1398"/>
      <c r="T78" s="1398"/>
      <c r="U78" s="1398"/>
      <c r="V78" s="1398"/>
      <c r="W78" s="1398"/>
      <c r="X78" s="1398"/>
    </row>
    <row r="79" spans="1:24">
      <c r="A79" s="1403" t="s">
        <v>650</v>
      </c>
      <c r="B79" s="1403"/>
      <c r="C79" s="1403"/>
      <c r="D79" s="1403"/>
      <c r="E79" s="1403"/>
      <c r="F79" s="1403"/>
      <c r="G79" s="1403"/>
    </row>
    <row r="80" spans="1:24">
      <c r="A80" s="1404" t="s">
        <v>489</v>
      </c>
      <c r="B80" s="1404"/>
      <c r="C80" s="1404"/>
      <c r="D80" s="1404"/>
      <c r="E80" s="1404"/>
      <c r="F80" s="1404"/>
      <c r="G80" s="1404"/>
    </row>
    <row r="81" spans="1:8" s="690" customFormat="1" ht="11.25" customHeight="1">
      <c r="A81" s="1398" t="s">
        <v>654</v>
      </c>
      <c r="B81" s="1398"/>
      <c r="C81" s="1398"/>
      <c r="D81" s="1398"/>
      <c r="E81" s="1398"/>
      <c r="F81" s="1398"/>
      <c r="G81" s="800"/>
      <c r="H81" s="800"/>
    </row>
    <row r="82" spans="1:8">
      <c r="A82" s="715"/>
      <c r="B82" s="715"/>
      <c r="C82" s="715"/>
      <c r="D82" s="715"/>
      <c r="E82" s="715"/>
      <c r="F82" s="715"/>
    </row>
    <row r="83" spans="1:8" ht="15">
      <c r="A83" s="1397" t="s">
        <v>1657</v>
      </c>
      <c r="B83" s="1263"/>
      <c r="C83" s="361"/>
      <c r="D83" s="361"/>
      <c r="E83" s="361"/>
      <c r="F83" s="361"/>
    </row>
  </sheetData>
  <mergeCells count="12">
    <mergeCell ref="A83:B83"/>
    <mergeCell ref="J1:K1"/>
    <mergeCell ref="H78:X78"/>
    <mergeCell ref="A78:B78"/>
    <mergeCell ref="A81:F81"/>
    <mergeCell ref="A1:H1"/>
    <mergeCell ref="B3:B4"/>
    <mergeCell ref="C3:C4"/>
    <mergeCell ref="D3:D4"/>
    <mergeCell ref="E3:E4"/>
    <mergeCell ref="A79:G79"/>
    <mergeCell ref="A80:G80"/>
  </mergeCells>
  <hyperlinks>
    <hyperlink ref="J1" location="Contents!A1" display="back to contents"/>
    <hyperlink ref="A80" r:id="rId1" display="https://www.nrscotland.gov.uk/statistics-and-data/statistics/statistics-by-theme/vital-events/deaths/age-standardised-death-rates-calculated-using-the-esp"/>
  </hyperlinks>
  <pageMargins left="0.7" right="0.7" top="0.75" bottom="0.75" header="0.3" footer="0.3"/>
  <pageSetup paperSize="9" scale="95"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N78"/>
  <sheetViews>
    <sheetView showGridLines="0" workbookViewId="0">
      <selection sqref="A1:H1"/>
    </sheetView>
  </sheetViews>
  <sheetFormatPr defaultColWidth="9.28515625" defaultRowHeight="10.199999999999999"/>
  <cols>
    <col min="1" max="1" width="10.7109375" style="96" customWidth="1"/>
    <col min="2" max="7" width="12.7109375" style="96" customWidth="1"/>
    <col min="8" max="8" width="56.140625" style="96" customWidth="1"/>
    <col min="9" max="9" width="12.7109375" style="96" customWidth="1"/>
    <col min="10" max="10" width="5.140625" style="96" customWidth="1"/>
    <col min="11" max="16384" width="9.28515625" style="96"/>
  </cols>
  <sheetData>
    <row r="1" spans="1:14" ht="18" customHeight="1">
      <c r="A1" s="1339" t="s">
        <v>1715</v>
      </c>
      <c r="B1" s="1339"/>
      <c r="C1" s="1339"/>
      <c r="D1" s="1339"/>
      <c r="E1" s="1339"/>
      <c r="F1" s="1339"/>
      <c r="G1" s="1339"/>
      <c r="H1" s="1339"/>
      <c r="I1" s="1240" t="s">
        <v>425</v>
      </c>
      <c r="J1" s="1240"/>
      <c r="K1" s="779"/>
      <c r="L1" s="779"/>
      <c r="M1" s="779"/>
    </row>
    <row r="2" spans="1:14" ht="15" customHeight="1">
      <c r="A2" s="159"/>
      <c r="B2" s="160"/>
      <c r="C2" s="160"/>
      <c r="D2" s="160"/>
      <c r="E2" s="160"/>
      <c r="F2" s="160"/>
      <c r="G2" s="160"/>
      <c r="H2" s="160"/>
      <c r="I2" s="160"/>
      <c r="J2" s="16"/>
      <c r="N2" s="172"/>
    </row>
    <row r="3" spans="1:14" ht="15">
      <c r="A3" s="803"/>
      <c r="B3" s="1342" t="s">
        <v>76</v>
      </c>
      <c r="C3" s="1342"/>
      <c r="D3" s="1342"/>
      <c r="E3" s="1342"/>
      <c r="F3" s="1342"/>
      <c r="G3" s="34"/>
      <c r="H3" s="908"/>
      <c r="I3" s="908"/>
      <c r="J3" s="16"/>
    </row>
    <row r="4" spans="1:14" ht="15.6">
      <c r="A4" s="829"/>
      <c r="B4" s="905" t="s">
        <v>136</v>
      </c>
      <c r="C4" s="906" t="s">
        <v>131</v>
      </c>
      <c r="D4" s="905" t="s">
        <v>132</v>
      </c>
      <c r="E4" s="907" t="s">
        <v>133</v>
      </c>
      <c r="F4" s="907" t="s">
        <v>137</v>
      </c>
      <c r="G4" s="1204"/>
      <c r="H4" s="909"/>
      <c r="I4" s="909"/>
      <c r="J4" s="16"/>
    </row>
    <row r="5" spans="1:14" ht="6.75" customHeight="1">
      <c r="A5" s="34"/>
      <c r="B5" s="34"/>
      <c r="C5" s="34"/>
      <c r="D5" s="34"/>
      <c r="E5" s="34"/>
      <c r="F5" s="34"/>
      <c r="G5" s="34"/>
      <c r="H5" s="841"/>
      <c r="I5" s="841"/>
      <c r="J5" s="16"/>
    </row>
    <row r="6" spans="1:14" ht="15.6">
      <c r="A6" s="48">
        <v>2000</v>
      </c>
      <c r="B6" s="606">
        <v>11.633447596099449</v>
      </c>
      <c r="C6" s="606">
        <v>17.580454998918661</v>
      </c>
      <c r="D6" s="606">
        <v>8.9105612103899734</v>
      </c>
      <c r="E6" s="606">
        <v>2.3556467059961514</v>
      </c>
      <c r="F6" s="606">
        <v>0.54922019885432671</v>
      </c>
      <c r="G6" s="606"/>
      <c r="H6" s="840"/>
      <c r="I6" s="840"/>
      <c r="J6" s="1"/>
    </row>
    <row r="7" spans="1:14" ht="15.6">
      <c r="A7" s="48">
        <v>2001</v>
      </c>
      <c r="B7" s="606">
        <v>12.480252764612954</v>
      </c>
      <c r="C7" s="606">
        <v>20.11141725157372</v>
      </c>
      <c r="D7" s="606">
        <v>8.9500332429806164</v>
      </c>
      <c r="E7" s="606">
        <v>4.4986801452928571</v>
      </c>
      <c r="F7" s="606">
        <v>1.4500923527567162</v>
      </c>
      <c r="G7" s="606"/>
      <c r="H7" s="840"/>
      <c r="I7" s="840"/>
      <c r="J7" s="1"/>
    </row>
    <row r="8" spans="1:14" ht="15.6">
      <c r="A8" s="48">
        <v>2002</v>
      </c>
      <c r="B8" s="606">
        <v>15.581906290415569</v>
      </c>
      <c r="C8" s="606">
        <v>22.767077912511922</v>
      </c>
      <c r="D8" s="606">
        <v>11.661984971250671</v>
      </c>
      <c r="E8" s="606">
        <v>3.9519327878690302</v>
      </c>
      <c r="F8" s="606">
        <v>1.2192445560730572</v>
      </c>
      <c r="G8" s="606"/>
      <c r="H8" s="840"/>
      <c r="I8" s="840"/>
      <c r="J8" s="1"/>
    </row>
    <row r="9" spans="1:14" ht="15.6">
      <c r="A9" s="48">
        <v>2003</v>
      </c>
      <c r="B9" s="606">
        <v>12.010865213454633</v>
      </c>
      <c r="C9" s="606">
        <v>18.871948459634744</v>
      </c>
      <c r="D9" s="606">
        <v>10.211632940962893</v>
      </c>
      <c r="E9" s="606">
        <v>2.9189495284437035</v>
      </c>
      <c r="F9" s="606">
        <v>1.8660007871130593</v>
      </c>
      <c r="G9" s="606"/>
      <c r="H9" s="840"/>
      <c r="I9" s="840"/>
      <c r="J9" s="1"/>
    </row>
    <row r="10" spans="1:14" ht="15.6">
      <c r="A10" s="48">
        <v>2004</v>
      </c>
      <c r="B10" s="606">
        <v>12.410635761629992</v>
      </c>
      <c r="C10" s="606">
        <v>21.564454278669004</v>
      </c>
      <c r="D10" s="606">
        <v>11.558805422587414</v>
      </c>
      <c r="E10" s="606">
        <v>5.0543997828052207</v>
      </c>
      <c r="F10" s="606">
        <v>0.33145289060065891</v>
      </c>
      <c r="G10" s="606"/>
      <c r="H10" s="840"/>
      <c r="I10" s="840"/>
      <c r="J10" s="1"/>
    </row>
    <row r="11" spans="1:14" ht="15.6">
      <c r="A11" s="48">
        <v>2005</v>
      </c>
      <c r="B11" s="606">
        <v>7.1379213461815914</v>
      </c>
      <c r="C11" s="606">
        <v>16.330068366459297</v>
      </c>
      <c r="D11" s="606">
        <v>15.827535137756083</v>
      </c>
      <c r="E11" s="606">
        <v>5.2652325311680421</v>
      </c>
      <c r="F11" s="606">
        <v>1.7893889236825624</v>
      </c>
      <c r="G11" s="606"/>
      <c r="H11" s="840"/>
      <c r="I11" s="840"/>
      <c r="J11" s="1"/>
    </row>
    <row r="12" spans="1:14" ht="15.6">
      <c r="A12" s="48">
        <v>2006</v>
      </c>
      <c r="B12" s="606">
        <v>10.399820339335587</v>
      </c>
      <c r="C12" s="606">
        <v>24.293822743435147</v>
      </c>
      <c r="D12" s="606">
        <v>15.991639017080834</v>
      </c>
      <c r="E12" s="606">
        <v>7.5493222386256882</v>
      </c>
      <c r="F12" s="606">
        <v>2.3926268810034994</v>
      </c>
      <c r="G12" s="606"/>
      <c r="H12" s="840"/>
      <c r="I12" s="840"/>
      <c r="J12" s="1"/>
    </row>
    <row r="13" spans="1:14" ht="15.6">
      <c r="A13" s="48">
        <v>2007</v>
      </c>
      <c r="B13" s="606">
        <v>14.012074234180517</v>
      </c>
      <c r="C13" s="606">
        <v>23.349949930812063</v>
      </c>
      <c r="D13" s="606">
        <v>18.886818521757867</v>
      </c>
      <c r="E13" s="606">
        <v>6.1468272126870511</v>
      </c>
      <c r="F13" s="606">
        <v>1.7302044944421113</v>
      </c>
      <c r="G13" s="606"/>
      <c r="H13" s="840"/>
      <c r="I13" s="840"/>
      <c r="J13" s="1"/>
    </row>
    <row r="14" spans="1:14" ht="15.6">
      <c r="A14" s="48">
        <v>2008</v>
      </c>
      <c r="B14" s="606">
        <v>13.613253389996034</v>
      </c>
      <c r="C14" s="606">
        <v>32.814572780700679</v>
      </c>
      <c r="D14" s="606">
        <v>22.375046936161677</v>
      </c>
      <c r="E14" s="606">
        <v>9.4928035190223756</v>
      </c>
      <c r="F14" s="606">
        <v>2.6452927016374361</v>
      </c>
      <c r="G14" s="606"/>
      <c r="H14" s="840"/>
      <c r="I14" s="840"/>
      <c r="J14" s="1"/>
    </row>
    <row r="15" spans="1:14" ht="15.6">
      <c r="A15" s="48">
        <v>2009</v>
      </c>
      <c r="B15" s="606">
        <v>10.13183127710999</v>
      </c>
      <c r="C15" s="606">
        <v>27.408777275967893</v>
      </c>
      <c r="D15" s="606">
        <v>24.817870968080804</v>
      </c>
      <c r="E15" s="606">
        <v>10.226396689794056</v>
      </c>
      <c r="F15" s="606">
        <v>3.0799224475527707</v>
      </c>
      <c r="G15" s="606"/>
      <c r="H15" s="840"/>
      <c r="I15" s="840"/>
      <c r="J15" s="1"/>
    </row>
    <row r="16" spans="1:14" ht="15.6">
      <c r="A16" s="48">
        <v>2010</v>
      </c>
      <c r="B16" s="606">
        <v>9.4814520916812661</v>
      </c>
      <c r="C16" s="606">
        <v>24.452588557099833</v>
      </c>
      <c r="D16" s="606">
        <v>21.246582729217682</v>
      </c>
      <c r="E16" s="606">
        <v>9.7741653377231348</v>
      </c>
      <c r="F16" s="606">
        <v>3.0368183861132367</v>
      </c>
      <c r="G16" s="606"/>
      <c r="H16" s="840"/>
      <c r="I16" s="840"/>
      <c r="J16" s="1"/>
    </row>
    <row r="17" spans="1:10" ht="15.6">
      <c r="A17" s="48">
        <v>2011</v>
      </c>
      <c r="B17" s="606">
        <v>8.3765278136829142</v>
      </c>
      <c r="C17" s="606">
        <v>27.457154155505979</v>
      </c>
      <c r="D17" s="606">
        <v>29.05044774687742</v>
      </c>
      <c r="E17" s="606">
        <v>11.927632263483934</v>
      </c>
      <c r="F17" s="606">
        <v>3.8899619531798195</v>
      </c>
      <c r="G17" s="606"/>
      <c r="H17" s="840"/>
      <c r="I17" s="840"/>
      <c r="J17" s="1"/>
    </row>
    <row r="18" spans="1:10" ht="15.6">
      <c r="A18" s="118">
        <v>2012</v>
      </c>
      <c r="B18" s="606">
        <v>6.6640300286987904</v>
      </c>
      <c r="C18" s="606">
        <v>25.137114876614987</v>
      </c>
      <c r="D18" s="606">
        <v>28.12879880134566</v>
      </c>
      <c r="E18" s="606">
        <v>14.465900099751815</v>
      </c>
      <c r="F18" s="606">
        <v>5.1365801555779482</v>
      </c>
      <c r="G18" s="606"/>
      <c r="H18" s="840"/>
      <c r="I18" s="840"/>
      <c r="J18" s="1"/>
    </row>
    <row r="19" spans="1:10" ht="15.6">
      <c r="A19" s="118">
        <v>2013</v>
      </c>
      <c r="B19" s="606">
        <v>4.6798951703481846</v>
      </c>
      <c r="C19" s="606">
        <v>19.919628628836694</v>
      </c>
      <c r="D19" s="606">
        <v>26.729189727856173</v>
      </c>
      <c r="E19" s="606">
        <v>15.620060155975672</v>
      </c>
      <c r="F19" s="606">
        <v>5.8758744129775469</v>
      </c>
      <c r="G19" s="606"/>
      <c r="H19" s="840"/>
      <c r="I19" s="840"/>
      <c r="J19" s="1"/>
    </row>
    <row r="20" spans="1:10" ht="15.6">
      <c r="A20" s="118">
        <v>2014</v>
      </c>
      <c r="B20" s="606">
        <v>6.796569800771854</v>
      </c>
      <c r="C20" s="606">
        <v>22.388911071815642</v>
      </c>
      <c r="D20" s="606">
        <v>31.516102064822554</v>
      </c>
      <c r="E20" s="606">
        <v>18.446666076705725</v>
      </c>
      <c r="F20" s="606">
        <v>5.5185744776370953</v>
      </c>
      <c r="G20" s="606"/>
      <c r="H20" s="840"/>
      <c r="I20" s="840"/>
      <c r="J20" s="1"/>
    </row>
    <row r="21" spans="1:10" ht="15.6">
      <c r="A21" s="118">
        <v>2015</v>
      </c>
      <c r="B21" s="606">
        <v>4.4665921242069935</v>
      </c>
      <c r="C21" s="606">
        <v>22.900141334614617</v>
      </c>
      <c r="D21" s="606">
        <v>37.166287043145729</v>
      </c>
      <c r="E21" s="606">
        <v>22.84327639989964</v>
      </c>
      <c r="F21" s="606">
        <v>8.9729898296308725</v>
      </c>
      <c r="G21" s="606"/>
      <c r="H21" s="840"/>
      <c r="I21" s="840"/>
      <c r="J21" s="1"/>
    </row>
    <row r="22" spans="1:10" ht="15.6">
      <c r="A22" s="118">
        <v>2016</v>
      </c>
      <c r="B22" s="606">
        <v>6.338407580735467</v>
      </c>
      <c r="C22" s="606">
        <v>27.409071438507954</v>
      </c>
      <c r="D22" s="606">
        <v>49.144037115019593</v>
      </c>
      <c r="E22" s="606">
        <v>26.785423722873499</v>
      </c>
      <c r="F22" s="606">
        <v>9.5324341070492355</v>
      </c>
      <c r="G22" s="606"/>
      <c r="H22" s="840"/>
      <c r="I22" s="840"/>
      <c r="J22" s="1"/>
    </row>
    <row r="23" spans="1:10" ht="15.6">
      <c r="A23" s="118">
        <v>2017</v>
      </c>
      <c r="B23" s="606">
        <v>5.5671624018594326</v>
      </c>
      <c r="C23" s="606">
        <v>25.090597400342858</v>
      </c>
      <c r="D23" s="606">
        <v>54.209846315085699</v>
      </c>
      <c r="E23" s="606">
        <v>33.833300299576202</v>
      </c>
      <c r="F23" s="606">
        <v>9.04086328943335</v>
      </c>
      <c r="G23" s="606"/>
      <c r="H23" s="840"/>
      <c r="I23" s="840"/>
      <c r="J23" s="1"/>
    </row>
    <row r="24" spans="1:10" ht="15.6">
      <c r="A24" s="118">
        <v>2018</v>
      </c>
      <c r="B24" s="606">
        <v>10.075757098685743</v>
      </c>
      <c r="C24" s="606">
        <v>29.182434595036565</v>
      </c>
      <c r="D24" s="606">
        <v>66.414332273007986</v>
      </c>
      <c r="E24" s="606">
        <v>44.289026334640184</v>
      </c>
      <c r="F24" s="606">
        <v>12.448718196982984</v>
      </c>
      <c r="G24" s="606"/>
      <c r="H24" s="840"/>
      <c r="I24" s="840"/>
      <c r="J24" s="1"/>
    </row>
    <row r="25" spans="1:10" ht="15.6">
      <c r="A25" s="118">
        <v>2019</v>
      </c>
      <c r="B25" s="606">
        <v>12.074723472944676</v>
      </c>
      <c r="C25" s="606">
        <v>29.266294009189615</v>
      </c>
      <c r="D25" s="606">
        <v>69.796444399467816</v>
      </c>
      <c r="E25" s="606">
        <v>52.062296406259016</v>
      </c>
      <c r="F25" s="606">
        <v>13.28244440348271</v>
      </c>
      <c r="G25" s="606"/>
      <c r="H25" s="840"/>
      <c r="I25" s="840"/>
      <c r="J25" s="1"/>
    </row>
    <row r="26" spans="1:10" ht="15.6">
      <c r="A26" s="118">
        <v>2020</v>
      </c>
      <c r="B26" s="606">
        <v>12.502504508114606</v>
      </c>
      <c r="C26" s="606">
        <v>34.607925481149998</v>
      </c>
      <c r="D26" s="606">
        <v>61.467695637852337</v>
      </c>
      <c r="E26" s="606">
        <v>56.390193220526029</v>
      </c>
      <c r="F26" s="606">
        <v>18.486181247032569</v>
      </c>
      <c r="G26" s="606"/>
      <c r="H26" s="840"/>
      <c r="I26" s="840"/>
      <c r="J26" s="1"/>
    </row>
    <row r="27" spans="1:10" ht="15.6">
      <c r="A27" s="118">
        <v>2021</v>
      </c>
      <c r="B27" s="606">
        <v>11.370872373328481</v>
      </c>
      <c r="C27" s="606">
        <v>28.247426235095503</v>
      </c>
      <c r="D27" s="606">
        <v>63.535612432764161</v>
      </c>
      <c r="E27" s="606">
        <v>57.959947204256622</v>
      </c>
      <c r="F27" s="606">
        <v>19.946564204315809</v>
      </c>
      <c r="G27" s="606"/>
      <c r="H27" s="840"/>
      <c r="I27" s="840"/>
      <c r="J27" s="1"/>
    </row>
    <row r="28" spans="1:10" ht="15.6">
      <c r="A28" s="48"/>
      <c r="B28" s="122"/>
      <c r="C28" s="122"/>
      <c r="D28" s="122"/>
      <c r="E28" s="122"/>
      <c r="F28" s="122"/>
      <c r="G28" s="122"/>
      <c r="H28" s="842"/>
      <c r="I28" s="842"/>
      <c r="J28" s="1"/>
    </row>
    <row r="29" spans="1:10" s="797" customFormat="1" ht="11.25" customHeight="1">
      <c r="A29" s="52" t="s">
        <v>127</v>
      </c>
      <c r="B29" s="830"/>
      <c r="C29" s="830"/>
      <c r="D29" s="830"/>
      <c r="E29" s="830"/>
      <c r="F29" s="830"/>
      <c r="G29" s="830"/>
      <c r="H29" s="830"/>
      <c r="I29" s="16"/>
      <c r="J29" s="16"/>
    </row>
    <row r="30" spans="1:10" s="797" customFormat="1" ht="11.25" customHeight="1">
      <c r="A30" s="1407" t="s">
        <v>732</v>
      </c>
      <c r="B30" s="1408"/>
      <c r="C30" s="1408"/>
      <c r="D30" s="1408"/>
      <c r="E30" s="1408"/>
      <c r="F30" s="1408"/>
      <c r="G30" s="1408"/>
      <c r="H30" s="1408"/>
      <c r="I30" s="1408"/>
      <c r="J30" s="16"/>
    </row>
    <row r="31" spans="1:10" s="797" customFormat="1" ht="11.25" customHeight="1">
      <c r="A31" s="1408"/>
      <c r="B31" s="1408"/>
      <c r="C31" s="1408"/>
      <c r="D31" s="1408"/>
      <c r="E31" s="1408"/>
      <c r="F31" s="1408"/>
      <c r="G31" s="1408"/>
      <c r="H31" s="1408"/>
      <c r="I31" s="1408"/>
      <c r="J31" s="16"/>
    </row>
    <row r="32" spans="1:10" s="797" customFormat="1" ht="11.25" customHeight="1">
      <c r="A32" s="1407" t="s">
        <v>733</v>
      </c>
      <c r="B32" s="1408"/>
      <c r="C32" s="1408"/>
      <c r="D32" s="1408"/>
      <c r="E32" s="1408"/>
      <c r="F32" s="1408"/>
      <c r="G32" s="1408"/>
      <c r="H32" s="1408"/>
      <c r="I32" s="1408"/>
      <c r="J32" s="16"/>
    </row>
    <row r="33" spans="1:10" s="797" customFormat="1" ht="11.25" customHeight="1">
      <c r="A33" s="1408"/>
      <c r="B33" s="1408"/>
      <c r="C33" s="1408"/>
      <c r="D33" s="1408"/>
      <c r="E33" s="1408"/>
      <c r="F33" s="1408"/>
      <c r="G33" s="1408"/>
      <c r="H33" s="1408"/>
      <c r="I33" s="1408"/>
      <c r="J33" s="16"/>
    </row>
    <row r="34" spans="1:10" s="797" customFormat="1" ht="11.25" customHeight="1">
      <c r="A34" s="1405" t="s">
        <v>135</v>
      </c>
      <c r="B34" s="1405"/>
      <c r="C34" s="1405"/>
      <c r="D34" s="16"/>
      <c r="E34" s="16"/>
      <c r="F34" s="822"/>
      <c r="G34" s="822"/>
      <c r="H34" s="822"/>
      <c r="I34" s="16"/>
      <c r="J34" s="16"/>
    </row>
    <row r="35" spans="1:10" s="797" customFormat="1" ht="11.25" customHeight="1">
      <c r="A35" s="804"/>
      <c r="B35" s="303"/>
      <c r="C35" s="303"/>
      <c r="D35" s="303"/>
      <c r="E35" s="303"/>
      <c r="F35" s="831"/>
      <c r="G35" s="831"/>
      <c r="H35" s="831"/>
      <c r="I35" s="303"/>
      <c r="J35" s="16"/>
    </row>
    <row r="36" spans="1:10" s="797" customFormat="1" ht="11.25" customHeight="1">
      <c r="A36" s="1406" t="s">
        <v>1657</v>
      </c>
      <c r="B36" s="1406"/>
      <c r="G36" s="1172"/>
    </row>
    <row r="37" spans="1:10" s="19" customFormat="1" ht="11.25" customHeight="1"/>
    <row r="38" spans="1:10" ht="11.25" customHeight="1"/>
    <row r="39" spans="1:10" ht="11.25" customHeight="1"/>
    <row r="70" spans="10:10" ht="4.5" customHeight="1"/>
    <row r="72" spans="10:10" ht="15">
      <c r="J72" s="16"/>
    </row>
    <row r="73" spans="10:10" ht="15">
      <c r="J73" s="16"/>
    </row>
    <row r="74" spans="10:10" ht="15">
      <c r="J74" s="16"/>
    </row>
    <row r="75" spans="10:10" ht="15">
      <c r="J75" s="16"/>
    </row>
    <row r="76" spans="10:10" ht="15">
      <c r="J76" s="16"/>
    </row>
    <row r="77" spans="10:10" ht="15">
      <c r="J77" s="16"/>
    </row>
    <row r="78" spans="10:10" ht="15">
      <c r="J78" s="16"/>
    </row>
  </sheetData>
  <mergeCells count="7">
    <mergeCell ref="A34:C34"/>
    <mergeCell ref="A36:B36"/>
    <mergeCell ref="A30:I31"/>
    <mergeCell ref="A32:I33"/>
    <mergeCell ref="I1:J1"/>
    <mergeCell ref="B3:F3"/>
    <mergeCell ref="A1:H1"/>
  </mergeCells>
  <phoneticPr fontId="25" type="noConversion"/>
  <hyperlinks>
    <hyperlink ref="I1" location="Contents!A1" display="back to contents"/>
  </hyperlinks>
  <pageMargins left="0.75" right="0.75" top="1" bottom="1" header="0.5" footer="0.5"/>
  <pageSetup paperSize="9" scale="80"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S51"/>
  <sheetViews>
    <sheetView showGridLines="0" workbookViewId="0">
      <selection sqref="A1:M2"/>
    </sheetView>
  </sheetViews>
  <sheetFormatPr defaultColWidth="9.140625" defaultRowHeight="11.25" customHeight="1"/>
  <cols>
    <col min="1" max="1" width="14.42578125" style="2" customWidth="1"/>
    <col min="2" max="2" width="16.140625" style="2" customWidth="1"/>
    <col min="3" max="3" width="3.7109375" style="2" customWidth="1"/>
    <col min="4" max="4" width="12.7109375" style="2" customWidth="1"/>
    <col min="5" max="5" width="3.140625" style="2" customWidth="1"/>
    <col min="6" max="7" width="12.7109375" style="2" customWidth="1"/>
    <col min="8" max="8" width="8.7109375" style="2" customWidth="1"/>
    <col min="9" max="9" width="3.7109375" style="2" customWidth="1"/>
    <col min="10" max="10" width="16" style="2" customWidth="1"/>
    <col min="11" max="11" width="3.7109375" style="2" customWidth="1"/>
    <col min="12" max="13" width="12.7109375" style="2" customWidth="1"/>
    <col min="14" max="14" width="3.140625" style="2" customWidth="1"/>
    <col min="15" max="16384" width="9.140625" style="2"/>
  </cols>
  <sheetData>
    <row r="1" spans="1:19" s="13" customFormat="1" ht="18" customHeight="1">
      <c r="A1" s="1412" t="s">
        <v>1680</v>
      </c>
      <c r="B1" s="1412"/>
      <c r="C1" s="1412"/>
      <c r="D1" s="1412"/>
      <c r="E1" s="1412"/>
      <c r="F1" s="1412"/>
      <c r="G1" s="1412"/>
      <c r="H1" s="1412"/>
      <c r="I1" s="1412"/>
      <c r="J1" s="1412"/>
      <c r="K1" s="1412"/>
      <c r="L1" s="1412"/>
      <c r="M1" s="1412"/>
      <c r="N1" s="207"/>
      <c r="O1" s="1285" t="s">
        <v>425</v>
      </c>
      <c r="P1" s="1285"/>
      <c r="Q1" s="1240"/>
      <c r="R1" s="1240"/>
      <c r="S1" s="1240"/>
    </row>
    <row r="2" spans="1:19" s="494" customFormat="1" ht="18" customHeight="1">
      <c r="A2" s="1412"/>
      <c r="B2" s="1412"/>
      <c r="C2" s="1412"/>
      <c r="D2" s="1412"/>
      <c r="E2" s="1412"/>
      <c r="F2" s="1412"/>
      <c r="G2" s="1412"/>
      <c r="H2" s="1412"/>
      <c r="I2" s="1412"/>
      <c r="J2" s="1412"/>
      <c r="K2" s="1412"/>
      <c r="L2" s="1412"/>
      <c r="M2" s="1412"/>
      <c r="N2" s="495"/>
      <c r="O2" s="495"/>
      <c r="Q2" s="479"/>
      <c r="R2" s="479"/>
      <c r="S2" s="479"/>
    </row>
    <row r="3" spans="1:19" s="13" customFormat="1" ht="15" customHeight="1">
      <c r="A3" s="390"/>
      <c r="B3" s="219"/>
      <c r="C3" s="219"/>
      <c r="D3" s="219"/>
      <c r="E3" s="219"/>
      <c r="F3" s="219"/>
      <c r="G3" s="219"/>
      <c r="H3" s="219"/>
      <c r="I3" s="219"/>
      <c r="J3" s="219"/>
      <c r="K3" s="219"/>
      <c r="L3" s="219"/>
      <c r="M3" s="219"/>
      <c r="N3" s="251"/>
      <c r="O3" s="207"/>
    </row>
    <row r="4" spans="1:19" s="13" customFormat="1" ht="15.6">
      <c r="A4" s="207"/>
      <c r="B4" s="207"/>
      <c r="C4" s="252"/>
      <c r="D4" s="207"/>
      <c r="E4" s="207"/>
      <c r="F4" s="207"/>
      <c r="G4" s="207"/>
      <c r="H4" s="207"/>
      <c r="I4" s="207"/>
      <c r="J4" s="253"/>
      <c r="K4" s="207"/>
      <c r="L4" s="207"/>
      <c r="M4" s="207"/>
      <c r="N4" s="207"/>
      <c r="O4" s="207"/>
    </row>
    <row r="5" spans="1:19" s="13" customFormat="1" ht="16.2">
      <c r="A5" s="254"/>
      <c r="B5" s="255" t="s">
        <v>350</v>
      </c>
      <c r="C5" s="222"/>
      <c r="D5" s="1410" t="s">
        <v>385</v>
      </c>
      <c r="E5" s="1410"/>
      <c r="F5" s="1410"/>
      <c r="G5" s="1410"/>
      <c r="H5" s="1410"/>
      <c r="I5" s="1410"/>
      <c r="J5" s="1416" t="s">
        <v>386</v>
      </c>
      <c r="K5" s="1416"/>
      <c r="L5" s="1416"/>
      <c r="M5" s="1416"/>
      <c r="N5" s="256"/>
      <c r="O5" s="207"/>
    </row>
    <row r="6" spans="1:19" s="13" customFormat="1" ht="15.6">
      <c r="A6" s="257"/>
      <c r="B6" s="1409" t="s">
        <v>734</v>
      </c>
      <c r="C6" s="222"/>
      <c r="D6" s="258"/>
      <c r="E6" s="220"/>
      <c r="F6" s="220"/>
      <c r="G6" s="221"/>
      <c r="H6" s="221"/>
      <c r="I6" s="221"/>
      <c r="J6" s="1415" t="s">
        <v>387</v>
      </c>
      <c r="K6" s="1415"/>
      <c r="L6" s="1415"/>
      <c r="M6" s="1415"/>
      <c r="N6" s="208"/>
      <c r="O6" s="208"/>
    </row>
    <row r="7" spans="1:19" s="494" customFormat="1" ht="15.6">
      <c r="A7" s="257"/>
      <c r="B7" s="1409"/>
      <c r="C7" s="222"/>
      <c r="D7" s="258"/>
      <c r="E7" s="488"/>
      <c r="F7" s="488"/>
      <c r="G7" s="221"/>
      <c r="H7" s="221"/>
      <c r="I7" s="221"/>
      <c r="J7" s="487"/>
      <c r="K7" s="487"/>
      <c r="L7" s="487"/>
      <c r="M7" s="487"/>
      <c r="N7" s="208"/>
      <c r="O7" s="208"/>
    </row>
    <row r="8" spans="1:19" s="494" customFormat="1" ht="16.2">
      <c r="A8" s="257"/>
      <c r="B8" s="1409"/>
      <c r="C8" s="222"/>
      <c r="D8" s="258"/>
      <c r="E8" s="488"/>
      <c r="F8" s="1411" t="s">
        <v>0</v>
      </c>
      <c r="G8" s="1411"/>
      <c r="H8" s="1411"/>
      <c r="I8" s="221"/>
      <c r="J8" s="487"/>
      <c r="K8" s="487"/>
      <c r="L8" s="1411" t="s">
        <v>152</v>
      </c>
      <c r="M8" s="1411"/>
      <c r="N8" s="208"/>
      <c r="O8" s="208"/>
    </row>
    <row r="9" spans="1:19" s="13" customFormat="1" ht="15.6">
      <c r="A9" s="257"/>
      <c r="B9" s="1409"/>
      <c r="C9" s="222"/>
      <c r="D9" s="258"/>
      <c r="E9" s="220"/>
      <c r="I9" s="221"/>
      <c r="J9" s="259"/>
      <c r="K9" s="221"/>
      <c r="N9" s="207"/>
      <c r="O9" s="207"/>
    </row>
    <row r="10" spans="1:19" s="13" customFormat="1" ht="27">
      <c r="A10" s="220"/>
      <c r="B10" s="1409"/>
      <c r="C10" s="260"/>
      <c r="D10" s="261" t="s">
        <v>149</v>
      </c>
      <c r="E10" s="261"/>
      <c r="F10" s="261" t="s">
        <v>151</v>
      </c>
      <c r="G10" s="261" t="s">
        <v>150</v>
      </c>
      <c r="H10" s="262" t="s">
        <v>1</v>
      </c>
      <c r="I10" s="261"/>
      <c r="J10" s="261" t="s">
        <v>149</v>
      </c>
      <c r="K10" s="220"/>
      <c r="L10" s="261" t="s">
        <v>2</v>
      </c>
      <c r="M10" s="261" t="s">
        <v>3</v>
      </c>
      <c r="N10" s="207"/>
      <c r="O10" s="207"/>
    </row>
    <row r="11" spans="1:19" s="13" customFormat="1" ht="15.6">
      <c r="A11" s="214"/>
      <c r="B11" s="212"/>
      <c r="C11" s="212"/>
      <c r="D11" s="212"/>
      <c r="E11" s="212"/>
      <c r="F11" s="212"/>
      <c r="G11" s="212"/>
      <c r="H11" s="212"/>
      <c r="I11" s="212"/>
      <c r="J11" s="212"/>
      <c r="K11" s="212"/>
      <c r="L11" s="212"/>
      <c r="M11" s="212"/>
      <c r="N11" s="207"/>
      <c r="O11" s="207"/>
    </row>
    <row r="13" spans="1:19" s="13" customFormat="1" ht="15.6">
      <c r="A13" s="327"/>
      <c r="B13" s="376"/>
      <c r="C13" s="225"/>
      <c r="D13" s="288"/>
      <c r="E13" s="288"/>
      <c r="F13" s="288"/>
      <c r="G13" s="288"/>
      <c r="H13" s="263"/>
      <c r="I13" s="288"/>
      <c r="J13" s="276"/>
      <c r="K13" s="288"/>
      <c r="L13" s="264"/>
      <c r="M13" s="264"/>
      <c r="N13" s="207"/>
      <c r="O13" s="207"/>
    </row>
    <row r="16" spans="1:19" s="13" customFormat="1" ht="15.6">
      <c r="A16" s="878" t="s">
        <v>670</v>
      </c>
      <c r="B16" s="376">
        <v>729.8</v>
      </c>
      <c r="C16" s="225"/>
      <c r="D16" s="226">
        <v>57300</v>
      </c>
      <c r="E16" s="226"/>
      <c r="F16" s="226">
        <v>55800</v>
      </c>
      <c r="G16" s="226">
        <v>58900</v>
      </c>
      <c r="H16" s="263">
        <v>2.7050610820244327E-2</v>
      </c>
      <c r="I16" s="226"/>
      <c r="J16" s="264">
        <v>12.736474694589878</v>
      </c>
      <c r="K16" s="288"/>
      <c r="L16" s="264">
        <v>12.390492359932088</v>
      </c>
      <c r="M16" s="264">
        <v>13.078853046594983</v>
      </c>
      <c r="N16" s="207"/>
      <c r="O16" s="207"/>
    </row>
    <row r="17" spans="1:15" s="4" customFormat="1" ht="15">
      <c r="A17" s="70" t="s">
        <v>89</v>
      </c>
      <c r="B17" s="227">
        <v>37.200000000000003</v>
      </c>
      <c r="C17" s="228"/>
      <c r="D17" s="171">
        <v>5900</v>
      </c>
      <c r="E17" s="171"/>
      <c r="F17" s="173" t="s">
        <v>71</v>
      </c>
      <c r="G17" s="173" t="s">
        <v>71</v>
      </c>
      <c r="H17" s="173" t="s">
        <v>71</v>
      </c>
      <c r="I17" s="173"/>
      <c r="J17" s="276">
        <v>6.3050847457627119</v>
      </c>
      <c r="K17" s="294"/>
      <c r="L17" s="173" t="s">
        <v>71</v>
      </c>
      <c r="M17" s="173" t="s">
        <v>71</v>
      </c>
      <c r="N17" s="143"/>
      <c r="O17" s="143"/>
    </row>
    <row r="18" spans="1:15" s="4" customFormat="1" ht="15">
      <c r="A18" s="70" t="s">
        <v>90</v>
      </c>
      <c r="B18" s="227">
        <v>168.4</v>
      </c>
      <c r="C18" s="228"/>
      <c r="D18" s="171">
        <v>14900</v>
      </c>
      <c r="E18" s="171"/>
      <c r="F18" s="173" t="s">
        <v>71</v>
      </c>
      <c r="G18" s="173" t="s">
        <v>71</v>
      </c>
      <c r="H18" s="173" t="s">
        <v>71</v>
      </c>
      <c r="I18" s="173"/>
      <c r="J18" s="276">
        <v>11.302013422818792</v>
      </c>
      <c r="K18" s="294"/>
      <c r="L18" s="173" t="s">
        <v>71</v>
      </c>
      <c r="M18" s="173" t="s">
        <v>71</v>
      </c>
      <c r="N18" s="143"/>
      <c r="O18" s="143"/>
    </row>
    <row r="19" spans="1:15" s="4" customFormat="1" ht="15">
      <c r="A19" s="70" t="s">
        <v>148</v>
      </c>
      <c r="B19" s="227">
        <v>507.6</v>
      </c>
      <c r="C19" s="228"/>
      <c r="D19" s="171">
        <v>36500</v>
      </c>
      <c r="E19" s="171"/>
      <c r="F19" s="173" t="s">
        <v>71</v>
      </c>
      <c r="G19" s="173" t="s">
        <v>71</v>
      </c>
      <c r="H19" s="173" t="s">
        <v>71</v>
      </c>
      <c r="I19" s="173"/>
      <c r="J19" s="276">
        <v>13.906849315068493</v>
      </c>
      <c r="K19" s="294"/>
      <c r="L19" s="173" t="s">
        <v>71</v>
      </c>
      <c r="M19" s="173" t="s">
        <v>71</v>
      </c>
      <c r="N19" s="143"/>
      <c r="O19" s="143"/>
    </row>
    <row r="20" spans="1:15" s="4" customFormat="1" ht="15">
      <c r="A20" s="70"/>
      <c r="B20" s="265"/>
      <c r="C20" s="228"/>
      <c r="D20" s="171"/>
      <c r="E20" s="171"/>
      <c r="F20" s="173"/>
      <c r="G20" s="173"/>
      <c r="H20" s="173"/>
      <c r="I20" s="296"/>
      <c r="J20" s="294"/>
      <c r="K20" s="294"/>
      <c r="L20" s="173"/>
      <c r="M20" s="173"/>
      <c r="N20" s="143"/>
      <c r="O20" s="143"/>
    </row>
    <row r="21" spans="1:15" s="4" customFormat="1" ht="15">
      <c r="A21" s="70" t="s">
        <v>35</v>
      </c>
      <c r="B21" s="227">
        <v>515</v>
      </c>
      <c r="C21" s="228"/>
      <c r="D21" s="171">
        <v>40800</v>
      </c>
      <c r="E21" s="171"/>
      <c r="F21" s="173" t="s">
        <v>71</v>
      </c>
      <c r="G21" s="173" t="s">
        <v>71</v>
      </c>
      <c r="H21" s="173" t="s">
        <v>71</v>
      </c>
      <c r="I21" s="173"/>
      <c r="J21" s="276">
        <v>12.622549019607844</v>
      </c>
      <c r="K21" s="294"/>
      <c r="L21" s="173" t="s">
        <v>71</v>
      </c>
      <c r="M21" s="173" t="s">
        <v>71</v>
      </c>
      <c r="N21" s="143"/>
      <c r="O21" s="143"/>
    </row>
    <row r="22" spans="1:15" s="4" customFormat="1" ht="15">
      <c r="A22" s="70" t="s">
        <v>89</v>
      </c>
      <c r="B22" s="265">
        <v>28.6</v>
      </c>
      <c r="C22" s="228"/>
      <c r="D22" s="171">
        <v>4800</v>
      </c>
      <c r="E22" s="171"/>
      <c r="F22" s="173" t="s">
        <v>71</v>
      </c>
      <c r="G22" s="173" t="s">
        <v>71</v>
      </c>
      <c r="H22" s="173" t="s">
        <v>71</v>
      </c>
      <c r="I22" s="173"/>
      <c r="J22" s="276">
        <v>5.958333333333333</v>
      </c>
      <c r="K22" s="294"/>
      <c r="L22" s="173" t="s">
        <v>71</v>
      </c>
      <c r="M22" s="173" t="s">
        <v>71</v>
      </c>
      <c r="N22" s="143"/>
      <c r="O22" s="143"/>
    </row>
    <row r="23" spans="1:15" s="4" customFormat="1" ht="15">
      <c r="A23" s="70" t="s">
        <v>90</v>
      </c>
      <c r="B23" s="265">
        <v>128.19999999999999</v>
      </c>
      <c r="C23" s="228"/>
      <c r="D23" s="171">
        <v>9700</v>
      </c>
      <c r="E23" s="171"/>
      <c r="F23" s="173" t="s">
        <v>71</v>
      </c>
      <c r="G23" s="173" t="s">
        <v>71</v>
      </c>
      <c r="H23" s="173" t="s">
        <v>71</v>
      </c>
      <c r="I23" s="173"/>
      <c r="J23" s="276">
        <v>13.216494845360824</v>
      </c>
      <c r="K23" s="294"/>
      <c r="L23" s="173" t="s">
        <v>71</v>
      </c>
      <c r="M23" s="173" t="s">
        <v>71</v>
      </c>
      <c r="N23" s="143"/>
      <c r="O23" s="143"/>
    </row>
    <row r="24" spans="1:15" s="4" customFormat="1" ht="15">
      <c r="A24" s="70" t="s">
        <v>148</v>
      </c>
      <c r="B24" s="265">
        <v>347.8</v>
      </c>
      <c r="C24" s="228"/>
      <c r="D24" s="171">
        <v>26200</v>
      </c>
      <c r="E24" s="171"/>
      <c r="F24" s="173" t="s">
        <v>71</v>
      </c>
      <c r="G24" s="173" t="s">
        <v>71</v>
      </c>
      <c r="H24" s="173" t="s">
        <v>71</v>
      </c>
      <c r="I24" s="173"/>
      <c r="J24" s="276">
        <v>13.274809160305344</v>
      </c>
      <c r="K24" s="294"/>
      <c r="L24" s="173" t="s">
        <v>71</v>
      </c>
      <c r="M24" s="173" t="s">
        <v>71</v>
      </c>
      <c r="N24" s="143"/>
      <c r="O24" s="143"/>
    </row>
    <row r="25" spans="1:15" s="4" customFormat="1" ht="15">
      <c r="A25" s="70"/>
      <c r="B25" s="265"/>
      <c r="C25" s="228"/>
      <c r="D25" s="171"/>
      <c r="E25" s="171"/>
      <c r="F25" s="173"/>
      <c r="G25" s="173"/>
      <c r="H25" s="173"/>
      <c r="I25" s="173"/>
      <c r="J25" s="276"/>
      <c r="K25" s="294"/>
      <c r="L25" s="173"/>
      <c r="M25" s="173"/>
      <c r="N25" s="143"/>
      <c r="O25" s="143"/>
    </row>
    <row r="26" spans="1:15" s="4" customFormat="1" ht="15">
      <c r="A26" s="70" t="s">
        <v>36</v>
      </c>
      <c r="B26" s="227">
        <v>214.8</v>
      </c>
      <c r="C26" s="228"/>
      <c r="D26" s="171">
        <v>16600</v>
      </c>
      <c r="E26" s="171"/>
      <c r="F26" s="173" t="s">
        <v>71</v>
      </c>
      <c r="G26" s="173" t="s">
        <v>71</v>
      </c>
      <c r="H26" s="173" t="s">
        <v>71</v>
      </c>
      <c r="I26" s="173"/>
      <c r="J26" s="276">
        <v>12.939759036144578</v>
      </c>
      <c r="K26" s="294"/>
      <c r="L26" s="173" t="s">
        <v>71</v>
      </c>
      <c r="M26" s="173" t="s">
        <v>71</v>
      </c>
      <c r="N26" s="143"/>
      <c r="O26" s="143"/>
    </row>
    <row r="27" spans="1:15" s="4" customFormat="1" ht="15">
      <c r="A27" s="70" t="s">
        <v>89</v>
      </c>
      <c r="B27" s="265">
        <v>8.6</v>
      </c>
      <c r="C27" s="228"/>
      <c r="D27" s="171">
        <v>1100</v>
      </c>
      <c r="E27" s="171"/>
      <c r="F27" s="173" t="s">
        <v>71</v>
      </c>
      <c r="G27" s="173" t="s">
        <v>71</v>
      </c>
      <c r="H27" s="173" t="s">
        <v>71</v>
      </c>
      <c r="I27" s="173"/>
      <c r="J27" s="276">
        <v>7.8181818181818183</v>
      </c>
      <c r="K27" s="294"/>
      <c r="L27" s="173" t="s">
        <v>71</v>
      </c>
      <c r="M27" s="173" t="s">
        <v>71</v>
      </c>
      <c r="N27" s="143"/>
      <c r="O27" s="143"/>
    </row>
    <row r="28" spans="1:15" s="4" customFormat="1" ht="15">
      <c r="A28" s="70" t="s">
        <v>90</v>
      </c>
      <c r="B28" s="265">
        <v>40.200000000000003</v>
      </c>
      <c r="C28" s="228"/>
      <c r="D28" s="171">
        <v>5200</v>
      </c>
      <c r="E28" s="171"/>
      <c r="F28" s="173" t="s">
        <v>71</v>
      </c>
      <c r="G28" s="173" t="s">
        <v>71</v>
      </c>
      <c r="H28" s="173" t="s">
        <v>71</v>
      </c>
      <c r="I28" s="173"/>
      <c r="J28" s="276">
        <v>7.7307692307692308</v>
      </c>
      <c r="K28" s="294"/>
      <c r="L28" s="173" t="s">
        <v>71</v>
      </c>
      <c r="M28" s="173" t="s">
        <v>71</v>
      </c>
      <c r="N28" s="143"/>
      <c r="O28" s="143"/>
    </row>
    <row r="29" spans="1:15" s="4" customFormat="1" ht="15">
      <c r="A29" s="70" t="s">
        <v>148</v>
      </c>
      <c r="B29" s="265">
        <v>159.80000000000001</v>
      </c>
      <c r="C29" s="228"/>
      <c r="D29" s="171">
        <v>10300</v>
      </c>
      <c r="E29" s="171"/>
      <c r="F29" s="173" t="s">
        <v>71</v>
      </c>
      <c r="G29" s="173" t="s">
        <v>71</v>
      </c>
      <c r="H29" s="173" t="s">
        <v>71</v>
      </c>
      <c r="I29" s="173"/>
      <c r="J29" s="276">
        <v>15.514563106796116</v>
      </c>
      <c r="K29" s="294"/>
      <c r="L29" s="173" t="s">
        <v>71</v>
      </c>
      <c r="M29" s="173" t="s">
        <v>71</v>
      </c>
      <c r="N29" s="143"/>
      <c r="O29" s="143"/>
    </row>
    <row r="30" spans="1:15" s="4" customFormat="1" ht="15">
      <c r="A30" s="143"/>
      <c r="B30" s="267"/>
      <c r="C30" s="267"/>
      <c r="D30" s="143"/>
      <c r="E30" s="143"/>
      <c r="F30" s="268"/>
      <c r="G30" s="268"/>
      <c r="H30" s="268"/>
      <c r="I30" s="268"/>
      <c r="J30" s="143"/>
      <c r="K30" s="143"/>
      <c r="L30" s="143"/>
      <c r="M30" s="143"/>
      <c r="N30" s="143"/>
      <c r="O30" s="143"/>
    </row>
    <row r="31" spans="1:15" s="4" customFormat="1" ht="15">
      <c r="A31" s="218"/>
      <c r="B31" s="218"/>
      <c r="C31" s="218"/>
      <c r="D31" s="218"/>
      <c r="E31" s="218"/>
      <c r="F31" s="218"/>
      <c r="G31" s="218"/>
      <c r="H31" s="218"/>
      <c r="I31" s="218"/>
      <c r="J31" s="218"/>
      <c r="K31" s="218"/>
      <c r="L31" s="218"/>
      <c r="M31" s="218"/>
      <c r="N31" s="143"/>
      <c r="O31" s="143"/>
    </row>
    <row r="32" spans="1:15" ht="12" customHeight="1">
      <c r="A32" s="216"/>
      <c r="B32" s="12"/>
      <c r="C32" s="12"/>
      <c r="D32" s="12"/>
      <c r="E32" s="12"/>
      <c r="F32" s="12"/>
      <c r="G32" s="12"/>
      <c r="H32" s="12"/>
      <c r="I32" s="12"/>
      <c r="J32" s="12"/>
      <c r="K32" s="12"/>
      <c r="L32" s="12"/>
      <c r="M32" s="12"/>
      <c r="N32" s="12"/>
      <c r="O32" s="12"/>
    </row>
    <row r="33" spans="1:15" ht="12" customHeight="1">
      <c r="A33" s="269" t="s">
        <v>127</v>
      </c>
      <c r="B33" s="12"/>
      <c r="C33" s="12"/>
      <c r="D33" s="12"/>
      <c r="E33" s="12"/>
      <c r="F33" s="12"/>
      <c r="G33" s="12"/>
      <c r="H33" s="12"/>
      <c r="I33" s="12"/>
      <c r="J33" s="12"/>
      <c r="K33" s="12"/>
      <c r="L33" s="12"/>
      <c r="M33" s="12"/>
      <c r="N33" s="12"/>
      <c r="O33" s="12"/>
    </row>
    <row r="34" spans="1:15" ht="12" customHeight="1">
      <c r="A34" s="1413" t="s">
        <v>427</v>
      </c>
      <c r="B34" s="1413"/>
      <c r="C34" s="1413"/>
      <c r="D34" s="1413"/>
      <c r="E34" s="1413"/>
      <c r="F34" s="1413"/>
      <c r="G34" s="1413"/>
      <c r="H34" s="1413"/>
      <c r="I34" s="1413"/>
      <c r="J34" s="1413"/>
      <c r="K34" s="1413"/>
      <c r="L34" s="1413"/>
      <c r="M34" s="1413"/>
      <c r="N34" s="12"/>
      <c r="O34" s="12"/>
    </row>
    <row r="35" spans="1:15" ht="12" customHeight="1">
      <c r="A35" s="1413"/>
      <c r="B35" s="1413"/>
      <c r="C35" s="1413"/>
      <c r="D35" s="1413"/>
      <c r="E35" s="1413"/>
      <c r="F35" s="1413"/>
      <c r="G35" s="1413"/>
      <c r="H35" s="1413"/>
      <c r="I35" s="1413"/>
      <c r="J35" s="1413"/>
      <c r="K35" s="1413"/>
      <c r="L35" s="1413"/>
      <c r="M35" s="1413"/>
      <c r="N35" s="12"/>
      <c r="O35" s="12"/>
    </row>
    <row r="36" spans="1:15" ht="12" customHeight="1">
      <c r="A36" s="1413"/>
      <c r="B36" s="1413"/>
      <c r="C36" s="1413"/>
      <c r="D36" s="1413"/>
      <c r="E36" s="1413"/>
      <c r="F36" s="1413"/>
      <c r="G36" s="1413"/>
      <c r="H36" s="1413"/>
      <c r="I36" s="1413"/>
      <c r="J36" s="1413"/>
      <c r="K36" s="1413"/>
      <c r="L36" s="1413"/>
      <c r="M36" s="1413"/>
      <c r="N36" s="12"/>
      <c r="O36" s="12"/>
    </row>
    <row r="37" spans="1:15" ht="12" customHeight="1">
      <c r="A37" s="1413" t="s">
        <v>182</v>
      </c>
      <c r="B37" s="1413"/>
      <c r="C37" s="1413"/>
      <c r="D37" s="1413"/>
      <c r="E37" s="1413"/>
      <c r="F37" s="1413"/>
      <c r="G37" s="1413"/>
      <c r="H37" s="1413"/>
      <c r="I37" s="1413"/>
      <c r="J37" s="1413"/>
      <c r="K37" s="1413"/>
      <c r="L37" s="1413"/>
      <c r="M37" s="1413"/>
      <c r="N37" s="12"/>
      <c r="O37" s="12"/>
    </row>
    <row r="38" spans="1:15" ht="12" customHeight="1">
      <c r="A38" s="1413"/>
      <c r="B38" s="1413"/>
      <c r="C38" s="1413"/>
      <c r="D38" s="1413"/>
      <c r="E38" s="1413"/>
      <c r="F38" s="1413"/>
      <c r="G38" s="1413"/>
      <c r="H38" s="1413"/>
      <c r="I38" s="1413"/>
      <c r="J38" s="1413"/>
      <c r="K38" s="1413"/>
      <c r="L38" s="1413"/>
      <c r="M38" s="1413"/>
      <c r="N38" s="12"/>
      <c r="O38" s="12"/>
    </row>
    <row r="39" spans="1:15" ht="12" customHeight="1">
      <c r="A39" s="1413"/>
      <c r="B39" s="1413"/>
      <c r="C39" s="1413"/>
      <c r="D39" s="1413"/>
      <c r="E39" s="1413"/>
      <c r="F39" s="1413"/>
      <c r="G39" s="1413"/>
      <c r="H39" s="1413"/>
      <c r="I39" s="1413"/>
      <c r="J39" s="1413"/>
      <c r="K39" s="1413"/>
      <c r="L39" s="1413"/>
      <c r="M39" s="1413"/>
      <c r="N39" s="12"/>
      <c r="O39" s="12"/>
    </row>
    <row r="40" spans="1:15" ht="12" customHeight="1">
      <c r="A40" s="1413"/>
      <c r="B40" s="1413"/>
      <c r="C40" s="1413"/>
      <c r="D40" s="1413"/>
      <c r="E40" s="1413"/>
      <c r="F40" s="1413"/>
      <c r="G40" s="1413"/>
      <c r="H40" s="1413"/>
      <c r="I40" s="1413"/>
      <c r="J40" s="1413"/>
      <c r="K40" s="1413"/>
      <c r="L40" s="1413"/>
      <c r="M40" s="1413"/>
      <c r="N40" s="12"/>
      <c r="O40" s="12"/>
    </row>
    <row r="41" spans="1:15" ht="12" customHeight="1">
      <c r="A41" s="1413" t="s">
        <v>203</v>
      </c>
      <c r="B41" s="1413"/>
      <c r="C41" s="1413"/>
      <c r="D41" s="1413"/>
      <c r="E41" s="1413"/>
      <c r="F41" s="1413"/>
      <c r="G41" s="1413"/>
      <c r="H41" s="1413"/>
      <c r="I41" s="1413"/>
      <c r="J41" s="1413"/>
      <c r="K41" s="1413"/>
      <c r="L41" s="1413"/>
      <c r="M41" s="1413"/>
      <c r="N41" s="12"/>
      <c r="O41" s="12"/>
    </row>
    <row r="42" spans="1:15" ht="12" customHeight="1">
      <c r="A42" s="1413"/>
      <c r="B42" s="1413"/>
      <c r="C42" s="1413"/>
      <c r="D42" s="1413"/>
      <c r="E42" s="1413"/>
      <c r="F42" s="1413"/>
      <c r="G42" s="1413"/>
      <c r="H42" s="1413"/>
      <c r="I42" s="1413"/>
      <c r="J42" s="1413"/>
      <c r="K42" s="1413"/>
      <c r="L42" s="1413"/>
      <c r="M42" s="1413"/>
      <c r="N42" s="12"/>
      <c r="O42" s="12"/>
    </row>
    <row r="43" spans="1:15" ht="12" customHeight="1">
      <c r="A43" s="1413" t="s">
        <v>420</v>
      </c>
      <c r="B43" s="1413"/>
      <c r="C43" s="1413"/>
      <c r="D43" s="1413"/>
      <c r="E43" s="1413"/>
      <c r="F43" s="1413"/>
      <c r="G43" s="1413"/>
      <c r="H43" s="1413"/>
      <c r="I43" s="1413"/>
      <c r="J43" s="1413"/>
      <c r="K43" s="1413"/>
      <c r="L43" s="1413"/>
      <c r="M43" s="1413"/>
      <c r="N43" s="12"/>
      <c r="O43" s="12"/>
    </row>
    <row r="44" spans="1:15" ht="12" customHeight="1">
      <c r="A44" s="1413"/>
      <c r="B44" s="1413"/>
      <c r="C44" s="1413"/>
      <c r="D44" s="1413"/>
      <c r="E44" s="1413"/>
      <c r="F44" s="1413"/>
      <c r="G44" s="1413"/>
      <c r="H44" s="1413"/>
      <c r="I44" s="1413"/>
      <c r="J44" s="1413"/>
      <c r="K44" s="1413"/>
      <c r="L44" s="1413"/>
      <c r="M44" s="1413"/>
      <c r="N44" s="12"/>
      <c r="O44" s="12"/>
    </row>
    <row r="45" spans="1:15" ht="12" customHeight="1">
      <c r="A45" s="1413"/>
      <c r="B45" s="1413"/>
      <c r="C45" s="1413"/>
      <c r="D45" s="1413"/>
      <c r="E45" s="1413"/>
      <c r="F45" s="1413"/>
      <c r="G45" s="1413"/>
      <c r="H45" s="1413"/>
      <c r="I45" s="1413"/>
      <c r="J45" s="1413"/>
      <c r="K45" s="1413"/>
      <c r="L45" s="1413"/>
      <c r="M45" s="1413"/>
      <c r="N45" s="12"/>
      <c r="O45" s="12"/>
    </row>
    <row r="46" spans="1:15" ht="12" customHeight="1">
      <c r="A46" s="1413" t="s">
        <v>183</v>
      </c>
      <c r="B46" s="1413"/>
      <c r="C46" s="1413"/>
      <c r="D46" s="1413"/>
      <c r="E46" s="1413"/>
      <c r="F46" s="1413"/>
      <c r="G46" s="1413"/>
      <c r="H46" s="1413"/>
      <c r="I46" s="1413"/>
      <c r="J46" s="1413"/>
      <c r="K46" s="1413"/>
      <c r="L46" s="1413"/>
      <c r="M46" s="1413"/>
      <c r="N46" s="12"/>
      <c r="O46" s="12"/>
    </row>
    <row r="47" spans="1:15" ht="12" customHeight="1">
      <c r="A47" s="1413"/>
      <c r="B47" s="1413"/>
      <c r="C47" s="1413"/>
      <c r="D47" s="1413"/>
      <c r="E47" s="1413"/>
      <c r="F47" s="1413"/>
      <c r="G47" s="1413"/>
      <c r="H47" s="1413"/>
      <c r="I47" s="1413"/>
      <c r="J47" s="1413"/>
      <c r="K47" s="1413"/>
      <c r="L47" s="1413"/>
      <c r="M47" s="1413"/>
      <c r="N47" s="12"/>
      <c r="O47" s="12"/>
    </row>
    <row r="48" spans="1:15" ht="12" customHeight="1">
      <c r="A48" s="404"/>
      <c r="B48" s="12"/>
      <c r="C48" s="12"/>
      <c r="D48" s="12"/>
      <c r="E48" s="12"/>
      <c r="F48" s="12"/>
      <c r="G48" s="12"/>
      <c r="H48" s="12"/>
      <c r="I48" s="12"/>
      <c r="J48" s="12"/>
      <c r="K48" s="12"/>
      <c r="L48" s="12"/>
      <c r="M48" s="12"/>
      <c r="N48" s="12"/>
      <c r="O48" s="12"/>
    </row>
    <row r="49" spans="1:3" ht="12" customHeight="1">
      <c r="A49" s="1414" t="s">
        <v>1657</v>
      </c>
      <c r="B49" s="1406"/>
      <c r="C49" s="1406"/>
    </row>
    <row r="50" spans="1:3" ht="12" customHeight="1"/>
    <row r="51" spans="1:3" ht="12" customHeight="1"/>
  </sheetData>
  <mergeCells count="15">
    <mergeCell ref="A46:M47"/>
    <mergeCell ref="A49:C49"/>
    <mergeCell ref="J6:M6"/>
    <mergeCell ref="J5:M5"/>
    <mergeCell ref="A37:M40"/>
    <mergeCell ref="A34:M36"/>
    <mergeCell ref="A41:M42"/>
    <mergeCell ref="A43:M45"/>
    <mergeCell ref="Q1:S1"/>
    <mergeCell ref="B6:B10"/>
    <mergeCell ref="D5:I5"/>
    <mergeCell ref="L8:M8"/>
    <mergeCell ref="F8:H8"/>
    <mergeCell ref="A1:M2"/>
    <mergeCell ref="O1:P1"/>
  </mergeCells>
  <phoneticPr fontId="37" type="noConversion"/>
  <hyperlinks>
    <hyperlink ref="O1" location="Contents!A1" display="back to contents"/>
  </hyperlinks>
  <pageMargins left="0.43" right="0.27" top="1" bottom="1" header="0.5" footer="0.5"/>
  <pageSetup paperSize="9" scale="91"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Z61"/>
  <sheetViews>
    <sheetView showGridLines="0" workbookViewId="0">
      <selection sqref="A1:R1"/>
    </sheetView>
  </sheetViews>
  <sheetFormatPr defaultColWidth="9.28515625" defaultRowHeight="10.199999999999999"/>
  <cols>
    <col min="1" max="1" width="23.42578125" style="405" customWidth="1"/>
    <col min="2" max="9" width="12.7109375" style="405" customWidth="1"/>
    <col min="10" max="25" width="10.7109375" style="405" customWidth="1"/>
    <col min="26" max="26" width="3.28515625" style="405" customWidth="1"/>
    <col min="27" max="16384" width="9.28515625" style="405"/>
  </cols>
  <sheetData>
    <row r="1" spans="1:26" ht="18" customHeight="1">
      <c r="A1" s="1417" t="s">
        <v>1772</v>
      </c>
      <c r="B1" s="1417"/>
      <c r="C1" s="1417"/>
      <c r="D1" s="1417"/>
      <c r="E1" s="1417"/>
      <c r="F1" s="1417"/>
      <c r="G1" s="1417"/>
      <c r="H1" s="1417"/>
      <c r="I1" s="1417"/>
      <c r="J1" s="1417"/>
      <c r="K1" s="1417"/>
      <c r="L1" s="1417"/>
      <c r="M1" s="1417"/>
      <c r="N1" s="1417"/>
      <c r="O1" s="1417"/>
      <c r="P1" s="1417"/>
      <c r="Q1" s="1417"/>
      <c r="R1" s="1417"/>
      <c r="T1" s="1285" t="s">
        <v>425</v>
      </c>
      <c r="U1" s="1285"/>
      <c r="V1" s="802"/>
      <c r="W1" s="802"/>
      <c r="X1" s="1280" t="s">
        <v>425</v>
      </c>
      <c r="Y1" s="1280"/>
      <c r="Z1" s="585"/>
    </row>
    <row r="2" spans="1:26" ht="15" customHeight="1">
      <c r="A2" s="579"/>
      <c r="B2" s="579"/>
      <c r="C2" s="579"/>
      <c r="D2" s="579"/>
      <c r="E2" s="579"/>
      <c r="F2" s="579"/>
      <c r="G2" s="579"/>
      <c r="H2" s="579"/>
      <c r="I2" s="579"/>
      <c r="J2" s="579"/>
      <c r="K2" s="579"/>
      <c r="L2" s="579"/>
      <c r="M2" s="579"/>
      <c r="N2" s="579"/>
      <c r="O2" s="579"/>
      <c r="P2" s="579"/>
      <c r="Q2" s="579"/>
      <c r="R2" s="579"/>
      <c r="S2" s="579"/>
      <c r="T2" s="579"/>
      <c r="U2" s="579"/>
      <c r="V2" s="579"/>
      <c r="W2" s="579"/>
      <c r="X2" s="579"/>
      <c r="Y2" s="579"/>
    </row>
    <row r="3" spans="1:26" ht="13.2">
      <c r="A3" s="1420" t="s">
        <v>9</v>
      </c>
      <c r="B3" s="582"/>
      <c r="C3" s="582"/>
      <c r="D3" s="582"/>
      <c r="E3" s="583"/>
      <c r="F3" s="584"/>
      <c r="G3" s="582"/>
      <c r="H3" s="582"/>
      <c r="I3" s="583"/>
      <c r="J3" s="584"/>
      <c r="K3" s="582"/>
      <c r="L3" s="582"/>
      <c r="M3" s="583"/>
      <c r="N3" s="584"/>
      <c r="O3" s="582"/>
      <c r="P3" s="582"/>
      <c r="Q3" s="583"/>
      <c r="R3" s="584"/>
      <c r="S3" s="582"/>
      <c r="T3" s="582"/>
      <c r="U3" s="583"/>
      <c r="V3" s="584"/>
      <c r="W3" s="582"/>
      <c r="X3" s="582"/>
      <c r="Y3" s="583"/>
    </row>
    <row r="4" spans="1:26" ht="27.75" customHeight="1">
      <c r="A4" s="1421"/>
      <c r="B4" s="1423" t="s">
        <v>11</v>
      </c>
      <c r="C4" s="1423"/>
      <c r="D4" s="1423"/>
      <c r="E4" s="1424"/>
      <c r="F4" s="1425" t="s">
        <v>479</v>
      </c>
      <c r="G4" s="1426"/>
      <c r="H4" s="1426"/>
      <c r="I4" s="1427"/>
      <c r="J4" s="1425" t="s">
        <v>480</v>
      </c>
      <c r="K4" s="1426"/>
      <c r="L4" s="1426"/>
      <c r="M4" s="1427"/>
      <c r="N4" s="1425" t="s">
        <v>481</v>
      </c>
      <c r="O4" s="1426"/>
      <c r="P4" s="1426"/>
      <c r="Q4" s="1427"/>
      <c r="R4" s="1425" t="s">
        <v>482</v>
      </c>
      <c r="S4" s="1426"/>
      <c r="T4" s="1426"/>
      <c r="U4" s="1427"/>
      <c r="V4" s="1428" t="s">
        <v>483</v>
      </c>
      <c r="W4" s="1423"/>
      <c r="X4" s="1423"/>
      <c r="Y4" s="1424"/>
    </row>
    <row r="5" spans="1:26" ht="26.4">
      <c r="A5" s="1422"/>
      <c r="B5" s="607" t="s">
        <v>484</v>
      </c>
      <c r="C5" s="607" t="s">
        <v>485</v>
      </c>
      <c r="D5" s="607" t="s">
        <v>486</v>
      </c>
      <c r="E5" s="608" t="s">
        <v>516</v>
      </c>
      <c r="F5" s="607" t="s">
        <v>484</v>
      </c>
      <c r="G5" s="607" t="s">
        <v>485</v>
      </c>
      <c r="H5" s="607" t="s">
        <v>486</v>
      </c>
      <c r="I5" s="608" t="s">
        <v>516</v>
      </c>
      <c r="J5" s="607" t="s">
        <v>484</v>
      </c>
      <c r="K5" s="607" t="s">
        <v>485</v>
      </c>
      <c r="L5" s="607" t="s">
        <v>486</v>
      </c>
      <c r="M5" s="608" t="s">
        <v>516</v>
      </c>
      <c r="N5" s="607" t="s">
        <v>484</v>
      </c>
      <c r="O5" s="607" t="s">
        <v>485</v>
      </c>
      <c r="P5" s="607" t="s">
        <v>486</v>
      </c>
      <c r="Q5" s="608" t="s">
        <v>516</v>
      </c>
      <c r="R5" s="607" t="s">
        <v>484</v>
      </c>
      <c r="S5" s="607" t="s">
        <v>485</v>
      </c>
      <c r="T5" s="607" t="s">
        <v>486</v>
      </c>
      <c r="U5" s="608" t="s">
        <v>516</v>
      </c>
      <c r="V5" s="607" t="s">
        <v>484</v>
      </c>
      <c r="W5" s="607" t="s">
        <v>485</v>
      </c>
      <c r="X5" s="607" t="s">
        <v>486</v>
      </c>
      <c r="Y5" s="608" t="s">
        <v>516</v>
      </c>
    </row>
    <row r="6" spans="1:26" ht="13.2">
      <c r="A6" s="614"/>
      <c r="E6" s="617"/>
      <c r="I6" s="617"/>
      <c r="J6" s="580"/>
      <c r="K6" s="580"/>
      <c r="L6" s="580"/>
      <c r="M6" s="619"/>
      <c r="Q6" s="617"/>
      <c r="U6" s="617"/>
      <c r="Y6" s="617"/>
    </row>
    <row r="7" spans="1:26">
      <c r="A7" s="614"/>
      <c r="E7" s="614"/>
      <c r="I7" s="614"/>
      <c r="M7" s="614"/>
      <c r="Q7" s="614"/>
      <c r="U7" s="614"/>
      <c r="Y7" s="614"/>
    </row>
    <row r="8" spans="1:26" ht="13.2">
      <c r="A8" s="615">
        <v>2001</v>
      </c>
      <c r="B8" s="402">
        <v>6.2</v>
      </c>
      <c r="C8" s="402">
        <v>5.5</v>
      </c>
      <c r="D8" s="402">
        <v>6.8</v>
      </c>
      <c r="E8" s="618">
        <v>333</v>
      </c>
      <c r="F8" s="402">
        <v>16.600000000000001</v>
      </c>
      <c r="G8" s="402">
        <v>14.2</v>
      </c>
      <c r="H8" s="402">
        <v>19</v>
      </c>
      <c r="I8" s="618">
        <v>185</v>
      </c>
      <c r="J8" s="402">
        <v>7.1</v>
      </c>
      <c r="K8" s="402">
        <v>5.5</v>
      </c>
      <c r="L8" s="402">
        <v>8.6999999999999993</v>
      </c>
      <c r="M8" s="618">
        <v>78</v>
      </c>
      <c r="N8" s="402">
        <v>3.1</v>
      </c>
      <c r="O8" s="402">
        <v>2</v>
      </c>
      <c r="P8" s="402">
        <v>4.2</v>
      </c>
      <c r="Q8" s="618">
        <v>32</v>
      </c>
      <c r="R8" s="402">
        <v>2.1</v>
      </c>
      <c r="S8" s="402">
        <v>1.2</v>
      </c>
      <c r="T8" s="402">
        <v>3</v>
      </c>
      <c r="U8" s="618">
        <v>22</v>
      </c>
      <c r="V8" s="402">
        <v>1.6</v>
      </c>
      <c r="W8" s="402">
        <v>0.8</v>
      </c>
      <c r="X8" s="402">
        <v>2.2999999999999998</v>
      </c>
      <c r="Y8" s="618">
        <v>16</v>
      </c>
    </row>
    <row r="9" spans="1:26" ht="13.2">
      <c r="A9" s="615">
        <v>2002</v>
      </c>
      <c r="B9" s="402">
        <v>7.1</v>
      </c>
      <c r="C9" s="402">
        <v>6.4</v>
      </c>
      <c r="D9" s="402">
        <v>7.8</v>
      </c>
      <c r="E9" s="618">
        <v>382</v>
      </c>
      <c r="F9" s="402">
        <v>18.3</v>
      </c>
      <c r="G9" s="402">
        <v>15.8</v>
      </c>
      <c r="H9" s="402">
        <v>20.9</v>
      </c>
      <c r="I9" s="618">
        <v>203</v>
      </c>
      <c r="J9" s="402">
        <v>8</v>
      </c>
      <c r="K9" s="402">
        <v>6.4</v>
      </c>
      <c r="L9" s="402">
        <v>9.6999999999999993</v>
      </c>
      <c r="M9" s="618">
        <v>88</v>
      </c>
      <c r="N9" s="402">
        <v>4.5999999999999996</v>
      </c>
      <c r="O9" s="402">
        <v>3.3</v>
      </c>
      <c r="P9" s="402">
        <v>5.9</v>
      </c>
      <c r="Q9" s="618">
        <v>48</v>
      </c>
      <c r="R9" s="402">
        <v>2.7</v>
      </c>
      <c r="S9" s="402">
        <v>1.7</v>
      </c>
      <c r="T9" s="402">
        <v>3.7</v>
      </c>
      <c r="U9" s="618">
        <v>28</v>
      </c>
      <c r="V9" s="402">
        <v>1.5</v>
      </c>
      <c r="W9" s="402">
        <v>0.7</v>
      </c>
      <c r="X9" s="402">
        <v>2.2999999999999998</v>
      </c>
      <c r="Y9" s="618">
        <v>15</v>
      </c>
    </row>
    <row r="10" spans="1:26" ht="13.2">
      <c r="A10" s="615">
        <v>2003</v>
      </c>
      <c r="B10" s="402">
        <v>5.9</v>
      </c>
      <c r="C10" s="402">
        <v>5.3</v>
      </c>
      <c r="D10" s="402">
        <v>6.6</v>
      </c>
      <c r="E10" s="618">
        <v>319</v>
      </c>
      <c r="F10" s="402">
        <v>15.1</v>
      </c>
      <c r="G10" s="402">
        <v>12.8</v>
      </c>
      <c r="H10" s="402">
        <v>17.399999999999999</v>
      </c>
      <c r="I10" s="618">
        <v>166</v>
      </c>
      <c r="J10" s="402">
        <v>6.2</v>
      </c>
      <c r="K10" s="402">
        <v>4.7</v>
      </c>
      <c r="L10" s="402">
        <v>7.7</v>
      </c>
      <c r="M10" s="618">
        <v>68</v>
      </c>
      <c r="N10" s="402">
        <v>4.3</v>
      </c>
      <c r="O10" s="402">
        <v>3</v>
      </c>
      <c r="P10" s="402">
        <v>5.5</v>
      </c>
      <c r="Q10" s="618">
        <v>45</v>
      </c>
      <c r="R10" s="402">
        <v>2.2000000000000002</v>
      </c>
      <c r="S10" s="402">
        <v>1.3</v>
      </c>
      <c r="T10" s="402">
        <v>3.1</v>
      </c>
      <c r="U10" s="618">
        <v>24</v>
      </c>
      <c r="V10" s="402">
        <v>1.7</v>
      </c>
      <c r="W10" s="402">
        <v>0.8</v>
      </c>
      <c r="X10" s="402">
        <v>2.5</v>
      </c>
      <c r="Y10" s="618">
        <v>16</v>
      </c>
    </row>
    <row r="11" spans="1:26" ht="13.2">
      <c r="A11" s="615">
        <v>2004</v>
      </c>
      <c r="B11" s="402">
        <v>6.7</v>
      </c>
      <c r="C11" s="402">
        <v>6</v>
      </c>
      <c r="D11" s="402">
        <v>7.4</v>
      </c>
      <c r="E11" s="618">
        <v>356</v>
      </c>
      <c r="F11" s="402">
        <v>17.3</v>
      </c>
      <c r="G11" s="402">
        <v>14.8</v>
      </c>
      <c r="H11" s="402">
        <v>19.7</v>
      </c>
      <c r="I11" s="618">
        <v>187</v>
      </c>
      <c r="J11" s="402">
        <v>7.7</v>
      </c>
      <c r="K11" s="402">
        <v>6.1</v>
      </c>
      <c r="L11" s="402">
        <v>9.4</v>
      </c>
      <c r="M11" s="618">
        <v>83</v>
      </c>
      <c r="N11" s="402">
        <v>4.3</v>
      </c>
      <c r="O11" s="402">
        <v>3.1</v>
      </c>
      <c r="P11" s="402">
        <v>5.6</v>
      </c>
      <c r="Q11" s="618">
        <v>44</v>
      </c>
      <c r="R11" s="402">
        <v>2.8</v>
      </c>
      <c r="S11" s="402">
        <v>1.8</v>
      </c>
      <c r="T11" s="402">
        <v>3.9</v>
      </c>
      <c r="U11" s="618">
        <v>29</v>
      </c>
      <c r="V11" s="402">
        <v>1.2</v>
      </c>
      <c r="W11" s="402">
        <v>0.5</v>
      </c>
      <c r="X11" s="402">
        <v>1.9</v>
      </c>
      <c r="Y11" s="618">
        <v>13</v>
      </c>
    </row>
    <row r="12" spans="1:26" ht="13.2">
      <c r="A12" s="615">
        <v>2005</v>
      </c>
      <c r="B12" s="402">
        <v>6.3</v>
      </c>
      <c r="C12" s="402">
        <v>5.6</v>
      </c>
      <c r="D12" s="402">
        <v>7</v>
      </c>
      <c r="E12" s="618">
        <v>336</v>
      </c>
      <c r="F12" s="402">
        <v>15.3</v>
      </c>
      <c r="G12" s="402">
        <v>13</v>
      </c>
      <c r="H12" s="402">
        <v>17.7</v>
      </c>
      <c r="I12" s="618">
        <v>164</v>
      </c>
      <c r="J12" s="402">
        <v>6.3</v>
      </c>
      <c r="K12" s="402">
        <v>4.8</v>
      </c>
      <c r="L12" s="402">
        <v>7.8</v>
      </c>
      <c r="M12" s="618">
        <v>68</v>
      </c>
      <c r="N12" s="402">
        <v>5.3</v>
      </c>
      <c r="O12" s="402">
        <v>3.9</v>
      </c>
      <c r="P12" s="402">
        <v>6.7</v>
      </c>
      <c r="Q12" s="618">
        <v>55</v>
      </c>
      <c r="R12" s="402">
        <v>3</v>
      </c>
      <c r="S12" s="402">
        <v>1.9</v>
      </c>
      <c r="T12" s="402">
        <v>4</v>
      </c>
      <c r="U12" s="618">
        <v>31</v>
      </c>
      <c r="V12" s="402">
        <v>1.8</v>
      </c>
      <c r="W12" s="402">
        <v>0.9</v>
      </c>
      <c r="X12" s="402">
        <v>2.6</v>
      </c>
      <c r="Y12" s="618">
        <v>18</v>
      </c>
    </row>
    <row r="13" spans="1:26" ht="13.2">
      <c r="A13" s="615">
        <v>2006</v>
      </c>
      <c r="B13" s="402">
        <v>7.9</v>
      </c>
      <c r="C13" s="402">
        <v>7.1</v>
      </c>
      <c r="D13" s="402">
        <v>8.6</v>
      </c>
      <c r="E13" s="618">
        <v>420</v>
      </c>
      <c r="F13" s="402">
        <v>19.899999999999999</v>
      </c>
      <c r="G13" s="402">
        <v>17.2</v>
      </c>
      <c r="H13" s="402">
        <v>22.6</v>
      </c>
      <c r="I13" s="618">
        <v>213</v>
      </c>
      <c r="J13" s="402">
        <v>9.3000000000000007</v>
      </c>
      <c r="K13" s="402">
        <v>7.5</v>
      </c>
      <c r="L13" s="402">
        <v>11.1</v>
      </c>
      <c r="M13" s="618">
        <v>100</v>
      </c>
      <c r="N13" s="402">
        <v>5.6</v>
      </c>
      <c r="O13" s="402">
        <v>4.0999999999999996</v>
      </c>
      <c r="P13" s="402">
        <v>7</v>
      </c>
      <c r="Q13" s="618">
        <v>59</v>
      </c>
      <c r="R13" s="402">
        <v>2.7</v>
      </c>
      <c r="S13" s="402">
        <v>1.7</v>
      </c>
      <c r="T13" s="402">
        <v>3.7</v>
      </c>
      <c r="U13" s="618">
        <v>28</v>
      </c>
      <c r="V13" s="402">
        <v>2</v>
      </c>
      <c r="W13" s="402">
        <v>1.1000000000000001</v>
      </c>
      <c r="X13" s="402">
        <v>2.8</v>
      </c>
      <c r="Y13" s="618">
        <v>20</v>
      </c>
    </row>
    <row r="14" spans="1:26" ht="13.2">
      <c r="A14" s="615">
        <v>2007</v>
      </c>
      <c r="B14" s="402">
        <v>8.5</v>
      </c>
      <c r="C14" s="402">
        <v>7.7</v>
      </c>
      <c r="D14" s="402">
        <v>9.1999999999999993</v>
      </c>
      <c r="E14" s="618">
        <v>455</v>
      </c>
      <c r="F14" s="402">
        <v>20.3</v>
      </c>
      <c r="G14" s="402">
        <v>17.600000000000001</v>
      </c>
      <c r="H14" s="402">
        <v>23</v>
      </c>
      <c r="I14" s="618">
        <v>218</v>
      </c>
      <c r="J14" s="402">
        <v>11.8</v>
      </c>
      <c r="K14" s="402">
        <v>9.6999999999999993</v>
      </c>
      <c r="L14" s="402">
        <v>13.8</v>
      </c>
      <c r="M14" s="618">
        <v>126</v>
      </c>
      <c r="N14" s="402">
        <v>5.6</v>
      </c>
      <c r="O14" s="402">
        <v>4.2</v>
      </c>
      <c r="P14" s="402">
        <v>7</v>
      </c>
      <c r="Q14" s="618">
        <v>60</v>
      </c>
      <c r="R14" s="402">
        <v>3.1</v>
      </c>
      <c r="S14" s="402">
        <v>2.1</v>
      </c>
      <c r="T14" s="402">
        <v>4.2</v>
      </c>
      <c r="U14" s="618">
        <v>34</v>
      </c>
      <c r="V14" s="402">
        <v>1.6</v>
      </c>
      <c r="W14" s="402">
        <v>0.8</v>
      </c>
      <c r="X14" s="402">
        <v>2.2999999999999998</v>
      </c>
      <c r="Y14" s="618">
        <v>17</v>
      </c>
    </row>
    <row r="15" spans="1:26" ht="13.2">
      <c r="A15" s="615">
        <v>2008</v>
      </c>
      <c r="B15" s="402">
        <v>10.7</v>
      </c>
      <c r="C15" s="402">
        <v>9.8000000000000007</v>
      </c>
      <c r="D15" s="402">
        <v>11.6</v>
      </c>
      <c r="E15" s="618">
        <v>574</v>
      </c>
      <c r="F15" s="402">
        <v>26.4</v>
      </c>
      <c r="G15" s="402">
        <v>23.3</v>
      </c>
      <c r="H15" s="402">
        <v>29.5</v>
      </c>
      <c r="I15" s="618">
        <v>282</v>
      </c>
      <c r="J15" s="402">
        <v>14.6</v>
      </c>
      <c r="K15" s="402">
        <v>12.3</v>
      </c>
      <c r="L15" s="402">
        <v>16.899999999999999</v>
      </c>
      <c r="M15" s="618">
        <v>159</v>
      </c>
      <c r="N15" s="402">
        <v>5.2</v>
      </c>
      <c r="O15" s="402">
        <v>3.8</v>
      </c>
      <c r="P15" s="402">
        <v>6.5</v>
      </c>
      <c r="Q15" s="618">
        <v>56</v>
      </c>
      <c r="R15" s="402">
        <v>4.5</v>
      </c>
      <c r="S15" s="402">
        <v>3.3</v>
      </c>
      <c r="T15" s="402">
        <v>5.8</v>
      </c>
      <c r="U15" s="618">
        <v>50</v>
      </c>
      <c r="V15" s="402">
        <v>2.6</v>
      </c>
      <c r="W15" s="402">
        <v>1.6</v>
      </c>
      <c r="X15" s="402">
        <v>3.6</v>
      </c>
      <c r="Y15" s="618">
        <v>27</v>
      </c>
    </row>
    <row r="16" spans="1:26" ht="13.2">
      <c r="A16" s="615">
        <v>2009</v>
      </c>
      <c r="B16" s="402">
        <v>10.1</v>
      </c>
      <c r="C16" s="402">
        <v>9.3000000000000007</v>
      </c>
      <c r="D16" s="402">
        <v>11</v>
      </c>
      <c r="E16" s="618">
        <v>545</v>
      </c>
      <c r="F16" s="402">
        <v>25.1</v>
      </c>
      <c r="G16" s="402">
        <v>22.1</v>
      </c>
      <c r="H16" s="402">
        <v>28.2</v>
      </c>
      <c r="I16" s="618">
        <v>267</v>
      </c>
      <c r="J16" s="402">
        <v>11</v>
      </c>
      <c r="K16" s="402">
        <v>9</v>
      </c>
      <c r="L16" s="402">
        <v>12.9</v>
      </c>
      <c r="M16" s="618">
        <v>118</v>
      </c>
      <c r="N16" s="402">
        <v>7.8</v>
      </c>
      <c r="O16" s="402">
        <v>6.1</v>
      </c>
      <c r="P16" s="402">
        <v>9.5</v>
      </c>
      <c r="Q16" s="618">
        <v>85</v>
      </c>
      <c r="R16" s="402">
        <v>4.8</v>
      </c>
      <c r="S16" s="402">
        <v>3.5</v>
      </c>
      <c r="T16" s="402">
        <v>6.1</v>
      </c>
      <c r="U16" s="618">
        <v>52</v>
      </c>
      <c r="V16" s="402">
        <v>2.2000000000000002</v>
      </c>
      <c r="W16" s="402">
        <v>1.3</v>
      </c>
      <c r="X16" s="402">
        <v>3.1</v>
      </c>
      <c r="Y16" s="618">
        <v>23</v>
      </c>
    </row>
    <row r="17" spans="1:26" ht="13.2">
      <c r="A17" s="615">
        <v>2010</v>
      </c>
      <c r="B17" s="402">
        <v>9</v>
      </c>
      <c r="C17" s="402">
        <v>8.1999999999999993</v>
      </c>
      <c r="D17" s="402">
        <v>9.8000000000000007</v>
      </c>
      <c r="E17" s="618">
        <v>485</v>
      </c>
      <c r="F17" s="402">
        <v>22.7</v>
      </c>
      <c r="G17" s="402">
        <v>19.8</v>
      </c>
      <c r="H17" s="402">
        <v>25.6</v>
      </c>
      <c r="I17" s="618">
        <v>243</v>
      </c>
      <c r="J17" s="402">
        <v>9.6</v>
      </c>
      <c r="K17" s="402">
        <v>7.7</v>
      </c>
      <c r="L17" s="402">
        <v>11.4</v>
      </c>
      <c r="M17" s="618">
        <v>103</v>
      </c>
      <c r="N17" s="402">
        <v>7.3</v>
      </c>
      <c r="O17" s="402">
        <v>5.7</v>
      </c>
      <c r="P17" s="402">
        <v>8.9</v>
      </c>
      <c r="Q17" s="618">
        <v>81</v>
      </c>
      <c r="R17" s="402">
        <v>3.7</v>
      </c>
      <c r="S17" s="402">
        <v>2.5</v>
      </c>
      <c r="T17" s="402">
        <v>4.8</v>
      </c>
      <c r="U17" s="618">
        <v>39</v>
      </c>
      <c r="V17" s="402">
        <v>1.9</v>
      </c>
      <c r="W17" s="402">
        <v>1</v>
      </c>
      <c r="X17" s="402">
        <v>2.8</v>
      </c>
      <c r="Y17" s="618">
        <v>19</v>
      </c>
    </row>
    <row r="18" spans="1:26" ht="13.2">
      <c r="A18" s="615">
        <v>2011</v>
      </c>
      <c r="B18" s="402">
        <v>10.9</v>
      </c>
      <c r="C18" s="402">
        <v>10</v>
      </c>
      <c r="D18" s="402">
        <v>11.8</v>
      </c>
      <c r="E18" s="618">
        <v>584</v>
      </c>
      <c r="F18" s="402">
        <v>25.3</v>
      </c>
      <c r="G18" s="402">
        <v>22.2</v>
      </c>
      <c r="H18" s="402">
        <v>28.3</v>
      </c>
      <c r="I18" s="618">
        <v>265</v>
      </c>
      <c r="J18" s="402">
        <v>13.5</v>
      </c>
      <c r="K18" s="402">
        <v>11.3</v>
      </c>
      <c r="L18" s="402">
        <v>15.7</v>
      </c>
      <c r="M18" s="618">
        <v>144</v>
      </c>
      <c r="N18" s="402">
        <v>9.4</v>
      </c>
      <c r="O18" s="402">
        <v>7.6</v>
      </c>
      <c r="P18" s="402">
        <v>11.2</v>
      </c>
      <c r="Q18" s="618">
        <v>103</v>
      </c>
      <c r="R18" s="402">
        <v>3.9</v>
      </c>
      <c r="S18" s="402">
        <v>2.7</v>
      </c>
      <c r="T18" s="402">
        <v>5.0999999999999996</v>
      </c>
      <c r="U18" s="618">
        <v>42</v>
      </c>
      <c r="V18" s="402">
        <v>3</v>
      </c>
      <c r="W18" s="402">
        <v>1.9</v>
      </c>
      <c r="X18" s="402">
        <v>4.0999999999999996</v>
      </c>
      <c r="Y18" s="618">
        <v>30</v>
      </c>
    </row>
    <row r="19" spans="1:26" ht="13.2">
      <c r="A19" s="615">
        <v>2012</v>
      </c>
      <c r="B19" s="402">
        <v>10.9</v>
      </c>
      <c r="C19" s="402">
        <v>10</v>
      </c>
      <c r="D19" s="402">
        <v>11.8</v>
      </c>
      <c r="E19" s="618">
        <v>581</v>
      </c>
      <c r="F19" s="402">
        <v>27.6</v>
      </c>
      <c r="G19" s="402">
        <v>24.4</v>
      </c>
      <c r="H19" s="402">
        <v>30.8</v>
      </c>
      <c r="I19" s="618">
        <v>288</v>
      </c>
      <c r="J19" s="402">
        <v>13.4</v>
      </c>
      <c r="K19" s="402">
        <v>11.2</v>
      </c>
      <c r="L19" s="402">
        <v>15.6</v>
      </c>
      <c r="M19" s="618">
        <v>144</v>
      </c>
      <c r="N19" s="402">
        <v>7.7</v>
      </c>
      <c r="O19" s="402">
        <v>6.1</v>
      </c>
      <c r="P19" s="402">
        <v>9.4</v>
      </c>
      <c r="Q19" s="618">
        <v>85</v>
      </c>
      <c r="R19" s="402">
        <v>3.9</v>
      </c>
      <c r="S19" s="402">
        <v>2.7</v>
      </c>
      <c r="T19" s="402">
        <v>5.0999999999999996</v>
      </c>
      <c r="U19" s="618">
        <v>42</v>
      </c>
      <c r="V19" s="402">
        <v>2.2000000000000002</v>
      </c>
      <c r="W19" s="402">
        <v>1.3</v>
      </c>
      <c r="X19" s="402">
        <v>3.2</v>
      </c>
      <c r="Y19" s="618">
        <v>22</v>
      </c>
    </row>
    <row r="20" spans="1:26" ht="13.2">
      <c r="A20" s="615">
        <v>2013</v>
      </c>
      <c r="B20" s="402">
        <v>9.9</v>
      </c>
      <c r="C20" s="402">
        <v>9.1</v>
      </c>
      <c r="D20" s="402">
        <v>10.8</v>
      </c>
      <c r="E20" s="618">
        <v>527</v>
      </c>
      <c r="F20" s="402">
        <v>23.3</v>
      </c>
      <c r="G20" s="402">
        <v>20.3</v>
      </c>
      <c r="H20" s="402">
        <v>26.2</v>
      </c>
      <c r="I20" s="618">
        <v>242</v>
      </c>
      <c r="J20" s="402">
        <v>13.3</v>
      </c>
      <c r="K20" s="402">
        <v>11.1</v>
      </c>
      <c r="L20" s="402">
        <v>15.6</v>
      </c>
      <c r="M20" s="618">
        <v>139</v>
      </c>
      <c r="N20" s="402">
        <v>7.4</v>
      </c>
      <c r="O20" s="402">
        <v>5.8</v>
      </c>
      <c r="P20" s="402">
        <v>9</v>
      </c>
      <c r="Q20" s="618">
        <v>81</v>
      </c>
      <c r="R20" s="402">
        <v>4.3</v>
      </c>
      <c r="S20" s="402">
        <v>3</v>
      </c>
      <c r="T20" s="402">
        <v>5.5</v>
      </c>
      <c r="U20" s="618">
        <v>44</v>
      </c>
      <c r="V20" s="402">
        <v>1.9</v>
      </c>
      <c r="W20" s="402">
        <v>1.1000000000000001</v>
      </c>
      <c r="X20" s="402">
        <v>2.7</v>
      </c>
      <c r="Y20" s="618">
        <v>21</v>
      </c>
    </row>
    <row r="21" spans="1:26" ht="13.2">
      <c r="A21" s="615">
        <v>2014</v>
      </c>
      <c r="B21" s="402">
        <v>11.5</v>
      </c>
      <c r="C21" s="402">
        <v>10.6</v>
      </c>
      <c r="D21" s="402">
        <v>12.5</v>
      </c>
      <c r="E21" s="618">
        <v>614</v>
      </c>
      <c r="F21" s="402">
        <v>32.1</v>
      </c>
      <c r="G21" s="402">
        <v>28.7</v>
      </c>
      <c r="H21" s="402">
        <v>35.6</v>
      </c>
      <c r="I21" s="618">
        <v>338</v>
      </c>
      <c r="J21" s="402">
        <v>11.7</v>
      </c>
      <c r="K21" s="402">
        <v>9.6</v>
      </c>
      <c r="L21" s="402">
        <v>13.8</v>
      </c>
      <c r="M21" s="618">
        <v>121</v>
      </c>
      <c r="N21" s="402">
        <v>6.8</v>
      </c>
      <c r="O21" s="402">
        <v>5.2</v>
      </c>
      <c r="P21" s="402">
        <v>8.4</v>
      </c>
      <c r="Q21" s="618">
        <v>72</v>
      </c>
      <c r="R21" s="402">
        <v>5.2</v>
      </c>
      <c r="S21" s="402">
        <v>3.8</v>
      </c>
      <c r="T21" s="402">
        <v>6.6</v>
      </c>
      <c r="U21" s="618">
        <v>54</v>
      </c>
      <c r="V21" s="402">
        <v>2.6</v>
      </c>
      <c r="W21" s="402">
        <v>1.7</v>
      </c>
      <c r="X21" s="402">
        <v>3.6</v>
      </c>
      <c r="Y21" s="618">
        <v>29</v>
      </c>
    </row>
    <row r="22" spans="1:26" ht="13.2">
      <c r="A22" s="615">
        <v>2015</v>
      </c>
      <c r="B22" s="402">
        <v>13.3</v>
      </c>
      <c r="C22" s="402">
        <v>12.4</v>
      </c>
      <c r="D22" s="402">
        <v>14.3</v>
      </c>
      <c r="E22" s="618">
        <v>706</v>
      </c>
      <c r="F22" s="402">
        <v>34</v>
      </c>
      <c r="G22" s="402">
        <v>30.4</v>
      </c>
      <c r="H22" s="402">
        <v>37.6</v>
      </c>
      <c r="I22" s="618">
        <v>351</v>
      </c>
      <c r="J22" s="402">
        <v>16.100000000000001</v>
      </c>
      <c r="K22" s="402">
        <v>13.7</v>
      </c>
      <c r="L22" s="402">
        <v>18.600000000000001</v>
      </c>
      <c r="M22" s="618">
        <v>169</v>
      </c>
      <c r="N22" s="402">
        <v>9.5</v>
      </c>
      <c r="O22" s="402">
        <v>7.6</v>
      </c>
      <c r="P22" s="402">
        <v>11.4</v>
      </c>
      <c r="Q22" s="618">
        <v>100</v>
      </c>
      <c r="R22" s="402">
        <v>4.8</v>
      </c>
      <c r="S22" s="402">
        <v>3.5</v>
      </c>
      <c r="T22" s="402">
        <v>6.1</v>
      </c>
      <c r="U22" s="618">
        <v>52</v>
      </c>
      <c r="V22" s="402">
        <v>3.1</v>
      </c>
      <c r="W22" s="402">
        <v>2.1</v>
      </c>
      <c r="X22" s="402">
        <v>4.2</v>
      </c>
      <c r="Y22" s="618">
        <v>34</v>
      </c>
    </row>
    <row r="23" spans="1:26" ht="13.2">
      <c r="A23" s="615">
        <v>2016</v>
      </c>
      <c r="B23" s="402">
        <v>16.399999999999999</v>
      </c>
      <c r="C23" s="402">
        <v>15.3</v>
      </c>
      <c r="D23" s="402">
        <v>17.5</v>
      </c>
      <c r="E23" s="618">
        <v>868</v>
      </c>
      <c r="F23" s="402">
        <v>41.6</v>
      </c>
      <c r="G23" s="402">
        <v>37.6</v>
      </c>
      <c r="H23" s="402">
        <v>45.5</v>
      </c>
      <c r="I23" s="618">
        <v>433</v>
      </c>
      <c r="J23" s="402">
        <v>21.2</v>
      </c>
      <c r="K23" s="402">
        <v>18.3</v>
      </c>
      <c r="L23" s="402">
        <v>24</v>
      </c>
      <c r="M23" s="618">
        <v>217</v>
      </c>
      <c r="N23" s="402">
        <v>11.5</v>
      </c>
      <c r="O23" s="402">
        <v>9.4</v>
      </c>
      <c r="P23" s="402">
        <v>13.6</v>
      </c>
      <c r="Q23" s="618">
        <v>120</v>
      </c>
      <c r="R23" s="402">
        <v>6.6</v>
      </c>
      <c r="S23" s="402">
        <v>5</v>
      </c>
      <c r="T23" s="402">
        <v>8.1</v>
      </c>
      <c r="U23" s="618">
        <v>70</v>
      </c>
      <c r="V23" s="402">
        <v>2.5</v>
      </c>
      <c r="W23" s="402">
        <v>1.6</v>
      </c>
      <c r="X23" s="402">
        <v>3.5</v>
      </c>
      <c r="Y23" s="618">
        <v>28</v>
      </c>
    </row>
    <row r="24" spans="1:26" ht="13.2">
      <c r="A24" s="615">
        <v>2017</v>
      </c>
      <c r="B24" s="402">
        <v>17.7</v>
      </c>
      <c r="C24" s="402">
        <v>16.600000000000001</v>
      </c>
      <c r="D24" s="402">
        <v>18.899999999999999</v>
      </c>
      <c r="E24" s="618">
        <v>934</v>
      </c>
      <c r="F24" s="402">
        <v>46.4</v>
      </c>
      <c r="G24" s="402">
        <v>42.2</v>
      </c>
      <c r="H24" s="402">
        <v>50.6</v>
      </c>
      <c r="I24" s="618">
        <v>479</v>
      </c>
      <c r="J24" s="402">
        <v>22.1</v>
      </c>
      <c r="K24" s="402">
        <v>19.2</v>
      </c>
      <c r="L24" s="402">
        <v>25</v>
      </c>
      <c r="M24" s="618">
        <v>227</v>
      </c>
      <c r="N24" s="402">
        <v>13</v>
      </c>
      <c r="O24" s="402">
        <v>10.7</v>
      </c>
      <c r="P24" s="402">
        <v>15.2</v>
      </c>
      <c r="Q24" s="618">
        <v>132</v>
      </c>
      <c r="R24" s="402">
        <v>5.7</v>
      </c>
      <c r="S24" s="402">
        <v>4.3</v>
      </c>
      <c r="T24" s="402">
        <v>7.2</v>
      </c>
      <c r="U24" s="618">
        <v>62</v>
      </c>
      <c r="V24" s="402">
        <v>3.2</v>
      </c>
      <c r="W24" s="402">
        <v>2.1</v>
      </c>
      <c r="X24" s="402">
        <v>4.2</v>
      </c>
      <c r="Y24" s="618">
        <v>34</v>
      </c>
    </row>
    <row r="25" spans="1:26" ht="13.2">
      <c r="A25" s="615">
        <v>2018</v>
      </c>
      <c r="B25" s="402">
        <v>22.5</v>
      </c>
      <c r="C25" s="402">
        <v>21.2</v>
      </c>
      <c r="D25" s="402">
        <v>23.8</v>
      </c>
      <c r="E25" s="618">
        <v>1187</v>
      </c>
      <c r="F25" s="402">
        <v>62.1</v>
      </c>
      <c r="G25" s="402">
        <v>57.2</v>
      </c>
      <c r="H25" s="402">
        <v>67</v>
      </c>
      <c r="I25" s="618">
        <v>632</v>
      </c>
      <c r="J25" s="402">
        <v>26.8</v>
      </c>
      <c r="K25" s="402">
        <v>23.6</v>
      </c>
      <c r="L25" s="402">
        <v>30</v>
      </c>
      <c r="M25" s="618">
        <v>274</v>
      </c>
      <c r="N25" s="402">
        <v>16.100000000000001</v>
      </c>
      <c r="O25" s="402">
        <v>13.6</v>
      </c>
      <c r="P25" s="402">
        <v>18.5</v>
      </c>
      <c r="Q25" s="618">
        <v>166</v>
      </c>
      <c r="R25" s="402">
        <v>6.9</v>
      </c>
      <c r="S25" s="402">
        <v>5.3</v>
      </c>
      <c r="T25" s="402">
        <v>8.5</v>
      </c>
      <c r="U25" s="618">
        <v>75</v>
      </c>
      <c r="V25" s="402">
        <v>3.6</v>
      </c>
      <c r="W25" s="402">
        <v>2.5</v>
      </c>
      <c r="X25" s="402">
        <v>4.8</v>
      </c>
      <c r="Y25" s="618">
        <v>40</v>
      </c>
    </row>
    <row r="26" spans="1:26" ht="13.2">
      <c r="A26" s="615">
        <v>2019</v>
      </c>
      <c r="B26" s="402">
        <v>24.4</v>
      </c>
      <c r="C26" s="402">
        <v>23</v>
      </c>
      <c r="D26" s="402">
        <v>25.7</v>
      </c>
      <c r="E26" s="618">
        <v>1280</v>
      </c>
      <c r="F26" s="402">
        <v>68.5</v>
      </c>
      <c r="G26" s="402">
        <v>63.4</v>
      </c>
      <c r="H26" s="402">
        <v>73.599999999999994</v>
      </c>
      <c r="I26" s="618">
        <v>695</v>
      </c>
      <c r="J26" s="402">
        <v>30.6</v>
      </c>
      <c r="K26" s="402">
        <v>27.1</v>
      </c>
      <c r="L26" s="402">
        <v>34</v>
      </c>
      <c r="M26" s="618">
        <v>312</v>
      </c>
      <c r="N26" s="402">
        <v>14.2</v>
      </c>
      <c r="O26" s="402">
        <v>11.8</v>
      </c>
      <c r="P26" s="402">
        <v>16.5</v>
      </c>
      <c r="Q26" s="618">
        <v>144</v>
      </c>
      <c r="R26" s="402">
        <v>8.1999999999999993</v>
      </c>
      <c r="S26" s="402">
        <v>6.5</v>
      </c>
      <c r="T26" s="402">
        <v>9.9</v>
      </c>
      <c r="U26" s="618">
        <v>90</v>
      </c>
      <c r="V26" s="402">
        <v>3.5</v>
      </c>
      <c r="W26" s="402">
        <v>2.4</v>
      </c>
      <c r="X26" s="402">
        <v>4.5</v>
      </c>
      <c r="Y26" s="618">
        <v>39</v>
      </c>
    </row>
    <row r="27" spans="1:26" s="880" customFormat="1" ht="13.2">
      <c r="A27" s="615">
        <v>2020</v>
      </c>
      <c r="B27" s="402">
        <v>25.2</v>
      </c>
      <c r="C27" s="402">
        <v>23.8</v>
      </c>
      <c r="D27" s="402">
        <v>26.6</v>
      </c>
      <c r="E27" s="618">
        <v>1339</v>
      </c>
      <c r="F27" s="402">
        <v>68.5</v>
      </c>
      <c r="G27" s="402">
        <v>63.4</v>
      </c>
      <c r="H27" s="402">
        <v>73.5</v>
      </c>
      <c r="I27" s="618">
        <v>707</v>
      </c>
      <c r="J27" s="402">
        <v>30.7</v>
      </c>
      <c r="K27" s="402">
        <v>27.3</v>
      </c>
      <c r="L27" s="402">
        <v>34.1</v>
      </c>
      <c r="M27" s="618">
        <v>316</v>
      </c>
      <c r="N27" s="402">
        <v>16.8</v>
      </c>
      <c r="O27" s="402">
        <v>14.3</v>
      </c>
      <c r="P27" s="402">
        <v>19.3</v>
      </c>
      <c r="Q27" s="618">
        <v>172</v>
      </c>
      <c r="R27" s="402">
        <v>9.3000000000000007</v>
      </c>
      <c r="S27" s="402">
        <v>7.5</v>
      </c>
      <c r="T27" s="402">
        <v>11.1</v>
      </c>
      <c r="U27" s="618">
        <v>103</v>
      </c>
      <c r="V27" s="402">
        <v>3.7</v>
      </c>
      <c r="W27" s="402">
        <v>2.6</v>
      </c>
      <c r="X27" s="402">
        <v>4.8</v>
      </c>
      <c r="Y27" s="618">
        <v>41</v>
      </c>
    </row>
    <row r="28" spans="1:26" ht="12.75" customHeight="1">
      <c r="A28" s="711" t="s">
        <v>765</v>
      </c>
      <c r="B28" s="402">
        <v>25</v>
      </c>
      <c r="C28" s="402">
        <v>23.7</v>
      </c>
      <c r="D28" s="402">
        <v>26.4</v>
      </c>
      <c r="E28" s="618">
        <v>1330</v>
      </c>
      <c r="F28" s="402">
        <v>64.3</v>
      </c>
      <c r="G28" s="402">
        <v>59.3</v>
      </c>
      <c r="H28" s="402">
        <v>69.2</v>
      </c>
      <c r="I28" s="618">
        <v>658</v>
      </c>
      <c r="J28" s="402">
        <v>34.299999999999997</v>
      </c>
      <c r="K28" s="402">
        <v>30.7</v>
      </c>
      <c r="L28" s="402">
        <v>38</v>
      </c>
      <c r="M28" s="618">
        <v>352</v>
      </c>
      <c r="N28" s="402">
        <v>18.3</v>
      </c>
      <c r="O28" s="402">
        <v>15.7</v>
      </c>
      <c r="P28" s="402">
        <v>20.9</v>
      </c>
      <c r="Q28" s="618">
        <v>190</v>
      </c>
      <c r="R28" s="402">
        <v>7.4</v>
      </c>
      <c r="S28" s="402">
        <v>5.8</v>
      </c>
      <c r="T28" s="402">
        <v>9</v>
      </c>
      <c r="U28" s="618">
        <v>82</v>
      </c>
      <c r="V28" s="402">
        <v>4.2</v>
      </c>
      <c r="W28" s="402">
        <v>3</v>
      </c>
      <c r="X28" s="402">
        <v>5.4</v>
      </c>
      <c r="Y28" s="618">
        <v>48</v>
      </c>
    </row>
    <row r="29" spans="1:26" ht="11.25" customHeight="1">
      <c r="A29" s="710"/>
      <c r="B29" s="579"/>
      <c r="C29" s="579"/>
      <c r="D29" s="579"/>
      <c r="E29" s="616"/>
      <c r="F29" s="579"/>
      <c r="G29" s="579"/>
      <c r="H29" s="579"/>
      <c r="I29" s="616"/>
      <c r="J29" s="579"/>
      <c r="K29" s="579"/>
      <c r="L29" s="579"/>
      <c r="M29" s="616"/>
      <c r="N29" s="579"/>
      <c r="O29" s="579"/>
      <c r="P29" s="579"/>
      <c r="Q29" s="616"/>
      <c r="R29" s="579"/>
      <c r="S29" s="579"/>
      <c r="T29" s="579"/>
      <c r="U29" s="616"/>
      <c r="V29" s="579"/>
      <c r="W29" s="579"/>
      <c r="X29" s="579"/>
      <c r="Y29" s="616"/>
      <c r="Z29" s="581"/>
    </row>
    <row r="30" spans="1:26" s="25" customFormat="1" ht="11.25" customHeight="1">
      <c r="A30" s="709"/>
      <c r="F30" s="1038"/>
    </row>
    <row r="31" spans="1:26" s="25" customFormat="1" ht="13.2">
      <c r="A31" s="1429" t="s">
        <v>127</v>
      </c>
      <c r="B31" s="1429"/>
      <c r="C31" s="712"/>
      <c r="D31" s="712"/>
      <c r="E31" s="712"/>
      <c r="F31" s="1076"/>
      <c r="G31" s="712"/>
      <c r="H31" s="712"/>
      <c r="I31" s="712"/>
      <c r="J31" s="712"/>
      <c r="K31" s="712"/>
      <c r="L31" s="712"/>
      <c r="M31" s="712"/>
      <c r="N31" s="712"/>
      <c r="O31" s="712"/>
      <c r="P31" s="712"/>
      <c r="Q31" s="712"/>
      <c r="R31" s="712"/>
      <c r="S31" s="712"/>
      <c r="T31" s="712"/>
      <c r="U31" s="712"/>
      <c r="V31" s="712"/>
    </row>
    <row r="32" spans="1:26" s="25" customFormat="1">
      <c r="A32" s="1403" t="s">
        <v>490</v>
      </c>
      <c r="B32" s="1403"/>
      <c r="C32" s="1403"/>
      <c r="D32" s="1403"/>
      <c r="E32" s="1403"/>
      <c r="F32" s="1403"/>
      <c r="G32" s="1403"/>
      <c r="H32" s="1403"/>
      <c r="I32" s="1403"/>
      <c r="J32" s="1403"/>
      <c r="K32" s="1403"/>
      <c r="L32" s="1403"/>
      <c r="M32" s="1403"/>
      <c r="N32" s="1403"/>
      <c r="O32" s="1403"/>
      <c r="P32" s="801"/>
      <c r="Q32" s="801"/>
      <c r="R32" s="801"/>
      <c r="S32" s="801"/>
      <c r="T32" s="801"/>
      <c r="U32" s="801"/>
      <c r="V32" s="801"/>
    </row>
    <row r="33" spans="1:22" s="25" customFormat="1" ht="13.2">
      <c r="A33" s="1430" t="s">
        <v>487</v>
      </c>
      <c r="B33" s="1430"/>
      <c r="C33" s="1430"/>
      <c r="D33" s="1430"/>
      <c r="E33" s="1430"/>
      <c r="F33" s="1430"/>
      <c r="G33" s="1430"/>
      <c r="H33" s="1430"/>
      <c r="I33" s="1430"/>
      <c r="J33" s="1430"/>
      <c r="K33" s="712"/>
      <c r="L33" s="712"/>
      <c r="M33" s="712"/>
      <c r="N33" s="712"/>
      <c r="O33" s="712"/>
      <c r="P33" s="712"/>
      <c r="Q33" s="712"/>
      <c r="R33" s="712"/>
      <c r="S33" s="712"/>
      <c r="T33" s="712"/>
      <c r="U33" s="712"/>
      <c r="V33" s="712"/>
    </row>
    <row r="34" spans="1:22" s="25" customFormat="1" ht="13.2">
      <c r="A34" s="1403" t="s">
        <v>488</v>
      </c>
      <c r="B34" s="1403"/>
      <c r="C34" s="1403"/>
      <c r="D34" s="1403"/>
      <c r="E34" s="1403"/>
      <c r="F34" s="1403"/>
      <c r="G34" s="1403"/>
      <c r="H34" s="714"/>
      <c r="I34" s="714"/>
      <c r="J34" s="714"/>
      <c r="K34" s="712"/>
      <c r="L34" s="712"/>
      <c r="M34" s="712"/>
      <c r="N34" s="712"/>
      <c r="O34" s="712"/>
      <c r="P34" s="712"/>
      <c r="Q34" s="712"/>
      <c r="R34" s="712"/>
      <c r="S34" s="712"/>
      <c r="T34" s="712"/>
      <c r="U34" s="712"/>
      <c r="V34" s="712"/>
    </row>
    <row r="35" spans="1:22" s="25" customFormat="1" ht="13.2">
      <c r="A35" s="1418" t="s">
        <v>489</v>
      </c>
      <c r="B35" s="1418"/>
      <c r="C35" s="1418"/>
      <c r="D35" s="1418"/>
      <c r="E35" s="1418"/>
      <c r="F35" s="1418"/>
      <c r="G35" s="1418"/>
      <c r="H35" s="1418"/>
      <c r="I35" s="714"/>
      <c r="J35" s="714"/>
      <c r="K35" s="712"/>
      <c r="L35" s="712"/>
      <c r="M35" s="712"/>
      <c r="N35" s="712"/>
      <c r="O35" s="712"/>
      <c r="P35" s="712"/>
      <c r="Q35" s="712"/>
      <c r="R35" s="712"/>
      <c r="S35" s="712"/>
      <c r="T35" s="712"/>
      <c r="U35" s="712"/>
      <c r="V35" s="712"/>
    </row>
    <row r="36" spans="1:22" s="25" customFormat="1" ht="13.2">
      <c r="A36" s="1419" t="s">
        <v>766</v>
      </c>
      <c r="B36" s="1419"/>
      <c r="C36" s="1419"/>
      <c r="D36" s="1419"/>
      <c r="E36" s="1419"/>
      <c r="F36" s="1419"/>
      <c r="G36" s="1419"/>
      <c r="H36" s="1419"/>
      <c r="I36" s="1419"/>
      <c r="J36" s="1419"/>
      <c r="K36" s="1419"/>
      <c r="L36" s="1419"/>
      <c r="M36" s="1419"/>
      <c r="N36" s="1419"/>
      <c r="O36" s="1419"/>
      <c r="P36" s="712"/>
      <c r="Q36" s="712"/>
      <c r="R36" s="712"/>
      <c r="S36" s="712"/>
      <c r="T36" s="712"/>
      <c r="U36" s="712"/>
      <c r="V36" s="712"/>
    </row>
    <row r="37" spans="1:22" s="25" customFormat="1" ht="13.2">
      <c r="A37" s="1419"/>
      <c r="B37" s="1419"/>
      <c r="C37" s="1419"/>
      <c r="D37" s="1419"/>
      <c r="E37" s="1419"/>
      <c r="F37" s="1419"/>
      <c r="G37" s="1419"/>
      <c r="H37" s="1419"/>
      <c r="I37" s="1419"/>
      <c r="J37" s="1419"/>
      <c r="K37" s="1419"/>
      <c r="L37" s="1419"/>
      <c r="M37" s="1419"/>
      <c r="N37" s="1419"/>
      <c r="O37" s="1419"/>
      <c r="P37" s="712"/>
      <c r="Q37" s="712"/>
      <c r="R37" s="712"/>
      <c r="S37" s="712"/>
      <c r="T37" s="712"/>
      <c r="U37" s="712"/>
      <c r="V37" s="712"/>
    </row>
    <row r="38" spans="1:22" s="25" customFormat="1" ht="13.2">
      <c r="A38" s="832"/>
      <c r="B38" s="832"/>
      <c r="C38" s="832"/>
      <c r="D38" s="832"/>
      <c r="E38" s="832"/>
      <c r="F38" s="832"/>
      <c r="G38" s="832"/>
      <c r="H38" s="832"/>
      <c r="I38" s="832"/>
      <c r="J38" s="832"/>
      <c r="K38" s="832"/>
      <c r="L38" s="832"/>
      <c r="M38" s="832"/>
      <c r="N38" s="832"/>
      <c r="O38" s="832"/>
      <c r="P38" s="712"/>
      <c r="Q38" s="712"/>
      <c r="R38" s="712"/>
      <c r="S38" s="712"/>
      <c r="T38" s="712"/>
      <c r="U38" s="712"/>
      <c r="V38" s="712"/>
    </row>
    <row r="39" spans="1:22" s="25" customFormat="1" ht="13.2">
      <c r="A39" s="799" t="s">
        <v>1657</v>
      </c>
      <c r="B39" s="801"/>
      <c r="C39" s="801"/>
      <c r="D39" s="801"/>
      <c r="E39" s="801"/>
      <c r="F39" s="1122"/>
      <c r="G39" s="1122"/>
      <c r="H39" s="801"/>
      <c r="I39" s="801"/>
      <c r="J39" s="801"/>
      <c r="K39" s="712"/>
      <c r="L39" s="712"/>
      <c r="M39" s="712"/>
      <c r="N39" s="712"/>
      <c r="O39" s="712"/>
      <c r="P39" s="712"/>
      <c r="Q39" s="712"/>
      <c r="R39" s="712"/>
      <c r="S39" s="712"/>
      <c r="T39" s="712"/>
      <c r="U39" s="712"/>
      <c r="V39" s="712"/>
    </row>
    <row r="40" spans="1:22" s="25" customFormat="1">
      <c r="F40" s="1123"/>
      <c r="G40" s="987"/>
    </row>
    <row r="41" spans="1:22" s="25" customFormat="1">
      <c r="F41" s="1123"/>
      <c r="G41" s="987"/>
    </row>
    <row r="42" spans="1:22" s="25" customFormat="1">
      <c r="F42" s="1123"/>
      <c r="G42" s="987"/>
    </row>
    <row r="43" spans="1:22" s="25" customFormat="1">
      <c r="F43" s="1123"/>
      <c r="G43" s="987"/>
    </row>
    <row r="44" spans="1:22" s="25" customFormat="1">
      <c r="F44" s="1123"/>
      <c r="G44" s="987"/>
    </row>
    <row r="45" spans="1:22" s="25" customFormat="1">
      <c r="F45" s="1123"/>
      <c r="G45" s="987"/>
    </row>
    <row r="46" spans="1:22" s="25" customFormat="1">
      <c r="F46" s="1123"/>
      <c r="G46" s="987"/>
    </row>
    <row r="47" spans="1:22" s="25" customFormat="1">
      <c r="F47" s="1123"/>
      <c r="G47" s="987"/>
    </row>
    <row r="48" spans="1:22" s="25" customFormat="1">
      <c r="F48" s="1123"/>
      <c r="G48" s="987"/>
    </row>
    <row r="49" spans="6:7" s="25" customFormat="1">
      <c r="F49" s="1123"/>
      <c r="G49" s="987"/>
    </row>
    <row r="50" spans="6:7">
      <c r="F50" s="1123"/>
      <c r="G50" s="987"/>
    </row>
    <row r="51" spans="6:7">
      <c r="F51" s="1123"/>
      <c r="G51" s="987"/>
    </row>
    <row r="52" spans="6:7">
      <c r="F52" s="1123"/>
      <c r="G52" s="987"/>
    </row>
    <row r="53" spans="6:7">
      <c r="F53" s="1123"/>
      <c r="G53" s="987"/>
    </row>
    <row r="54" spans="6:7">
      <c r="F54" s="1123"/>
      <c r="G54" s="987"/>
    </row>
    <row r="55" spans="6:7">
      <c r="F55" s="1123"/>
      <c r="G55" s="987"/>
    </row>
    <row r="56" spans="6:7">
      <c r="F56" s="1123"/>
      <c r="G56" s="987"/>
    </row>
    <row r="57" spans="6:7">
      <c r="F57" s="1123"/>
      <c r="G57" s="987"/>
    </row>
    <row r="58" spans="6:7">
      <c r="F58" s="1123"/>
      <c r="G58" s="987"/>
    </row>
    <row r="59" spans="6:7">
      <c r="F59" s="1123"/>
      <c r="G59" s="987"/>
    </row>
    <row r="60" spans="6:7">
      <c r="F60" s="1123"/>
      <c r="G60" s="987"/>
    </row>
    <row r="61" spans="6:7">
      <c r="F61" s="987"/>
      <c r="G61" s="987"/>
    </row>
  </sheetData>
  <mergeCells count="16">
    <mergeCell ref="A1:R1"/>
    <mergeCell ref="A35:H35"/>
    <mergeCell ref="A36:O37"/>
    <mergeCell ref="X1:Y1"/>
    <mergeCell ref="A3:A5"/>
    <mergeCell ref="B4:E4"/>
    <mergeCell ref="F4:I4"/>
    <mergeCell ref="J4:M4"/>
    <mergeCell ref="N4:Q4"/>
    <mergeCell ref="R4:U4"/>
    <mergeCell ref="V4:Y4"/>
    <mergeCell ref="A31:B31"/>
    <mergeCell ref="A33:J33"/>
    <mergeCell ref="A32:O32"/>
    <mergeCell ref="A34:G34"/>
    <mergeCell ref="T1:U1"/>
  </mergeCells>
  <hyperlinks>
    <hyperlink ref="X1" location="Contents!A1" display="back to contents"/>
    <hyperlink ref="A35" r:id="rId1" display="https://www.nrscotland.gov.uk/statistics-and-data/statistics/statistics-by-theme/vital-events/deaths/age-standardised-death-rates-calculated-using-the-esp"/>
    <hyperlink ref="T1" location="Contents!A1" display="back to contents"/>
  </hyperlinks>
  <pageMargins left="0.25" right="0.25" top="0.75" bottom="0.75" header="0.3" footer="0.3"/>
  <pageSetup paperSize="9" scale="60"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XFD43"/>
  <sheetViews>
    <sheetView showGridLines="0" workbookViewId="0">
      <selection sqref="A1:R1"/>
    </sheetView>
  </sheetViews>
  <sheetFormatPr defaultRowHeight="10.199999999999999"/>
  <cols>
    <col min="1" max="1" width="23.42578125" customWidth="1"/>
    <col min="2" max="3" width="12.7109375" customWidth="1"/>
    <col min="4" max="4" width="12.7109375" style="405" customWidth="1"/>
    <col min="5" max="7" width="12.7109375" customWidth="1"/>
    <col min="8" max="8" width="12.7109375" style="405" customWidth="1"/>
    <col min="9" max="9" width="12.7109375" customWidth="1"/>
    <col min="10" max="11" width="10.7109375" customWidth="1"/>
    <col min="12" max="12" width="10.7109375" style="405" customWidth="1"/>
    <col min="13" max="15" width="10.7109375" customWidth="1"/>
    <col min="16" max="16" width="10.7109375" style="405" customWidth="1"/>
    <col min="17" max="17" width="10.7109375" customWidth="1"/>
    <col min="18" max="37" width="10.7109375" style="405" customWidth="1"/>
    <col min="38" max="39" width="10.7109375" customWidth="1"/>
    <col min="40" max="40" width="10.7109375" style="405" customWidth="1"/>
    <col min="41" max="43" width="10.7109375" customWidth="1"/>
    <col min="44" max="44" width="10.7109375" style="405" customWidth="1"/>
    <col min="45" max="45" width="10.7109375" customWidth="1"/>
    <col min="46" max="46" width="10.7109375" style="690" customWidth="1"/>
    <col min="47" max="47" width="3.28515625" customWidth="1"/>
  </cols>
  <sheetData>
    <row r="1" spans="1:47" ht="18" customHeight="1">
      <c r="A1" s="1417" t="s">
        <v>1773</v>
      </c>
      <c r="B1" s="1417"/>
      <c r="C1" s="1417"/>
      <c r="D1" s="1417"/>
      <c r="E1" s="1417"/>
      <c r="F1" s="1417"/>
      <c r="G1" s="1417"/>
      <c r="H1" s="1417"/>
      <c r="I1" s="1417"/>
      <c r="J1" s="1417"/>
      <c r="K1" s="1417"/>
      <c r="L1" s="1417"/>
      <c r="M1" s="1417"/>
      <c r="N1" s="1417"/>
      <c r="O1" s="1417"/>
      <c r="P1" s="1417"/>
      <c r="Q1" s="1417"/>
      <c r="R1" s="1417"/>
      <c r="U1" s="1434" t="s">
        <v>425</v>
      </c>
      <c r="V1" s="1434"/>
      <c r="W1" s="802"/>
      <c r="X1" s="802"/>
      <c r="Y1" s="802"/>
      <c r="Z1" s="802"/>
      <c r="AA1" s="802"/>
      <c r="AB1" s="802"/>
      <c r="AC1" s="802"/>
      <c r="AD1" s="802"/>
      <c r="AE1" s="802"/>
      <c r="AF1" s="802"/>
      <c r="AG1" s="802"/>
      <c r="AH1" s="802"/>
      <c r="AI1" s="802"/>
      <c r="AJ1" s="802"/>
      <c r="AK1" s="802"/>
      <c r="AL1" s="802"/>
      <c r="AM1" s="802"/>
      <c r="AN1" s="802"/>
      <c r="AO1" s="802"/>
      <c r="AP1" s="802"/>
      <c r="AQ1" s="802"/>
      <c r="AR1" s="1280"/>
      <c r="AS1" s="1280"/>
      <c r="AT1" s="691"/>
      <c r="AU1" s="585"/>
    </row>
    <row r="2" spans="1:47" s="405" customFormat="1" ht="15" customHeight="1">
      <c r="A2" s="579"/>
      <c r="B2" s="579"/>
      <c r="C2" s="579"/>
      <c r="D2" s="579"/>
      <c r="E2" s="579"/>
      <c r="F2" s="579"/>
      <c r="G2" s="579"/>
      <c r="H2" s="579"/>
      <c r="I2" s="579"/>
      <c r="J2" s="579"/>
      <c r="K2" s="579"/>
      <c r="L2" s="579"/>
      <c r="M2" s="579"/>
      <c r="N2" s="579"/>
      <c r="O2" s="579"/>
      <c r="P2" s="579"/>
      <c r="Q2" s="579"/>
      <c r="R2" s="579"/>
      <c r="S2" s="579"/>
      <c r="T2" s="579"/>
      <c r="U2" s="579"/>
      <c r="V2" s="579"/>
      <c r="W2" s="579"/>
      <c r="X2" s="579"/>
      <c r="Y2" s="579"/>
      <c r="Z2" s="579"/>
      <c r="AA2" s="579"/>
      <c r="AB2" s="579"/>
      <c r="AC2" s="579"/>
      <c r="AD2" s="579"/>
      <c r="AE2" s="579"/>
      <c r="AF2" s="579"/>
      <c r="AG2" s="579"/>
      <c r="AH2" s="579"/>
      <c r="AI2" s="579"/>
      <c r="AJ2" s="579"/>
      <c r="AK2" s="579"/>
      <c r="AL2" s="579"/>
      <c r="AM2" s="579"/>
      <c r="AN2" s="579"/>
      <c r="AO2" s="579"/>
      <c r="AP2" s="579"/>
      <c r="AQ2" s="579"/>
      <c r="AR2" s="579"/>
      <c r="AS2" s="579"/>
      <c r="AT2" s="581"/>
    </row>
    <row r="3" spans="1:47" s="405" customFormat="1" ht="13.2">
      <c r="A3" s="1420" t="s">
        <v>9</v>
      </c>
      <c r="B3" s="582"/>
      <c r="C3" s="582"/>
      <c r="D3" s="582"/>
      <c r="E3" s="583"/>
      <c r="F3" s="584"/>
      <c r="G3" s="582"/>
      <c r="H3" s="582"/>
      <c r="I3" s="583"/>
      <c r="J3" s="584"/>
      <c r="K3" s="582"/>
      <c r="L3" s="582"/>
      <c r="M3" s="583"/>
      <c r="N3" s="584"/>
      <c r="O3" s="582"/>
      <c r="P3" s="582"/>
      <c r="Q3" s="583"/>
      <c r="R3" s="584"/>
      <c r="S3" s="582"/>
      <c r="T3" s="582"/>
      <c r="U3" s="583"/>
      <c r="V3" s="584"/>
      <c r="W3" s="582"/>
      <c r="X3" s="582"/>
      <c r="Y3" s="583"/>
      <c r="Z3" s="584"/>
      <c r="AA3" s="582"/>
      <c r="AB3" s="582"/>
      <c r="AC3" s="583"/>
      <c r="AD3" s="584"/>
      <c r="AE3" s="582"/>
      <c r="AF3" s="582"/>
      <c r="AG3" s="583"/>
      <c r="AH3" s="584"/>
      <c r="AI3" s="582"/>
      <c r="AJ3" s="582"/>
      <c r="AK3" s="583"/>
      <c r="AL3" s="584"/>
      <c r="AM3" s="582"/>
      <c r="AN3" s="582"/>
      <c r="AO3" s="583"/>
      <c r="AP3" s="584"/>
      <c r="AQ3" s="582"/>
      <c r="AR3" s="582"/>
      <c r="AS3" s="583"/>
      <c r="AT3" s="694"/>
    </row>
    <row r="4" spans="1:47" s="405" customFormat="1" ht="20.100000000000001" customHeight="1">
      <c r="A4" s="1421"/>
      <c r="B4" s="1423" t="s">
        <v>11</v>
      </c>
      <c r="C4" s="1423"/>
      <c r="D4" s="1423"/>
      <c r="E4" s="1424"/>
      <c r="F4" s="1425" t="s">
        <v>548</v>
      </c>
      <c r="G4" s="1426"/>
      <c r="H4" s="1426"/>
      <c r="I4" s="1427"/>
      <c r="J4" s="1425" t="s">
        <v>549</v>
      </c>
      <c r="K4" s="1426"/>
      <c r="L4" s="1426"/>
      <c r="M4" s="1427"/>
      <c r="N4" s="1425" t="s">
        <v>550</v>
      </c>
      <c r="O4" s="1426"/>
      <c r="P4" s="1426"/>
      <c r="Q4" s="1427"/>
      <c r="R4" s="1425" t="s">
        <v>551</v>
      </c>
      <c r="S4" s="1426"/>
      <c r="T4" s="1426"/>
      <c r="U4" s="1427"/>
      <c r="V4" s="1425" t="s">
        <v>553</v>
      </c>
      <c r="W4" s="1426"/>
      <c r="X4" s="1426"/>
      <c r="Y4" s="1427"/>
      <c r="Z4" s="1425" t="s">
        <v>554</v>
      </c>
      <c r="AA4" s="1426"/>
      <c r="AB4" s="1426"/>
      <c r="AC4" s="1427"/>
      <c r="AD4" s="1425" t="s">
        <v>555</v>
      </c>
      <c r="AE4" s="1426"/>
      <c r="AF4" s="1426"/>
      <c r="AG4" s="1427"/>
      <c r="AH4" s="1425" t="s">
        <v>556</v>
      </c>
      <c r="AI4" s="1426"/>
      <c r="AJ4" s="1426"/>
      <c r="AK4" s="1427"/>
      <c r="AL4" s="1425" t="s">
        <v>557</v>
      </c>
      <c r="AM4" s="1426"/>
      <c r="AN4" s="1426"/>
      <c r="AO4" s="1427"/>
      <c r="AP4" s="1428" t="s">
        <v>558</v>
      </c>
      <c r="AQ4" s="1423"/>
      <c r="AR4" s="1423"/>
      <c r="AS4" s="1424"/>
      <c r="AT4" s="695"/>
    </row>
    <row r="5" spans="1:47" s="690" customFormat="1" ht="15" customHeight="1">
      <c r="A5" s="1421"/>
      <c r="B5" s="1433" t="s">
        <v>484</v>
      </c>
      <c r="C5" s="1431" t="s">
        <v>485</v>
      </c>
      <c r="D5" s="1431" t="s">
        <v>486</v>
      </c>
      <c r="E5" s="1432" t="s">
        <v>516</v>
      </c>
      <c r="F5" s="1433" t="s">
        <v>484</v>
      </c>
      <c r="G5" s="1431" t="s">
        <v>485</v>
      </c>
      <c r="H5" s="1431" t="s">
        <v>486</v>
      </c>
      <c r="I5" s="1432" t="s">
        <v>516</v>
      </c>
      <c r="J5" s="1433" t="s">
        <v>484</v>
      </c>
      <c r="K5" s="1431" t="s">
        <v>485</v>
      </c>
      <c r="L5" s="1431" t="s">
        <v>486</v>
      </c>
      <c r="M5" s="1432" t="s">
        <v>516</v>
      </c>
      <c r="N5" s="1433" t="s">
        <v>484</v>
      </c>
      <c r="O5" s="1431" t="s">
        <v>485</v>
      </c>
      <c r="P5" s="1431" t="s">
        <v>486</v>
      </c>
      <c r="Q5" s="1432" t="s">
        <v>516</v>
      </c>
      <c r="R5" s="1433" t="s">
        <v>484</v>
      </c>
      <c r="S5" s="1431" t="s">
        <v>485</v>
      </c>
      <c r="T5" s="1431" t="s">
        <v>486</v>
      </c>
      <c r="U5" s="1432" t="s">
        <v>516</v>
      </c>
      <c r="V5" s="1433" t="s">
        <v>484</v>
      </c>
      <c r="W5" s="1431" t="s">
        <v>485</v>
      </c>
      <c r="X5" s="1431" t="s">
        <v>486</v>
      </c>
      <c r="Y5" s="1432" t="s">
        <v>516</v>
      </c>
      <c r="Z5" s="1433" t="s">
        <v>484</v>
      </c>
      <c r="AA5" s="1431" t="s">
        <v>485</v>
      </c>
      <c r="AB5" s="1431" t="s">
        <v>486</v>
      </c>
      <c r="AC5" s="1432" t="s">
        <v>516</v>
      </c>
      <c r="AD5" s="1433" t="s">
        <v>484</v>
      </c>
      <c r="AE5" s="1431" t="s">
        <v>485</v>
      </c>
      <c r="AF5" s="1431" t="s">
        <v>486</v>
      </c>
      <c r="AG5" s="1432" t="s">
        <v>516</v>
      </c>
      <c r="AH5" s="1433" t="s">
        <v>484</v>
      </c>
      <c r="AI5" s="1431" t="s">
        <v>485</v>
      </c>
      <c r="AJ5" s="1431" t="s">
        <v>486</v>
      </c>
      <c r="AK5" s="1432" t="s">
        <v>516</v>
      </c>
      <c r="AL5" s="1433" t="s">
        <v>484</v>
      </c>
      <c r="AM5" s="1431" t="s">
        <v>485</v>
      </c>
      <c r="AN5" s="1431" t="s">
        <v>486</v>
      </c>
      <c r="AO5" s="1432" t="s">
        <v>516</v>
      </c>
      <c r="AP5" s="1433" t="s">
        <v>484</v>
      </c>
      <c r="AQ5" s="1431" t="s">
        <v>485</v>
      </c>
      <c r="AR5" s="1431" t="s">
        <v>486</v>
      </c>
      <c r="AS5" s="1432" t="s">
        <v>516</v>
      </c>
      <c r="AT5" s="695"/>
    </row>
    <row r="6" spans="1:47" s="405" customFormat="1" ht="15" customHeight="1">
      <c r="A6" s="1422"/>
      <c r="B6" s="1428"/>
      <c r="C6" s="1423"/>
      <c r="D6" s="1423"/>
      <c r="E6" s="1424"/>
      <c r="F6" s="1428"/>
      <c r="G6" s="1423"/>
      <c r="H6" s="1423"/>
      <c r="I6" s="1424"/>
      <c r="J6" s="1428"/>
      <c r="K6" s="1423"/>
      <c r="L6" s="1423"/>
      <c r="M6" s="1424"/>
      <c r="N6" s="1428"/>
      <c r="O6" s="1423"/>
      <c r="P6" s="1423"/>
      <c r="Q6" s="1424"/>
      <c r="R6" s="1428"/>
      <c r="S6" s="1423"/>
      <c r="T6" s="1423"/>
      <c r="U6" s="1424"/>
      <c r="V6" s="1428"/>
      <c r="W6" s="1423"/>
      <c r="X6" s="1423"/>
      <c r="Y6" s="1424"/>
      <c r="Z6" s="1428"/>
      <c r="AA6" s="1423"/>
      <c r="AB6" s="1423"/>
      <c r="AC6" s="1424"/>
      <c r="AD6" s="1428"/>
      <c r="AE6" s="1423"/>
      <c r="AF6" s="1423"/>
      <c r="AG6" s="1424"/>
      <c r="AH6" s="1428"/>
      <c r="AI6" s="1423"/>
      <c r="AJ6" s="1423"/>
      <c r="AK6" s="1424"/>
      <c r="AL6" s="1428"/>
      <c r="AM6" s="1423"/>
      <c r="AN6" s="1423"/>
      <c r="AO6" s="1424"/>
      <c r="AP6" s="1428"/>
      <c r="AQ6" s="1423"/>
      <c r="AR6" s="1423"/>
      <c r="AS6" s="1424"/>
      <c r="AT6" s="695"/>
    </row>
    <row r="7" spans="1:47" s="405" customFormat="1" ht="13.2">
      <c r="A7" s="614"/>
      <c r="E7" s="617"/>
      <c r="I7" s="617"/>
      <c r="J7" s="580"/>
      <c r="K7" s="580"/>
      <c r="L7" s="580"/>
      <c r="M7" s="619"/>
      <c r="Q7" s="617"/>
      <c r="U7" s="617"/>
      <c r="Y7" s="617"/>
      <c r="AC7" s="617"/>
      <c r="AG7" s="617"/>
      <c r="AK7" s="617"/>
      <c r="AO7" s="617"/>
      <c r="AS7" s="617"/>
      <c r="AT7" s="581"/>
    </row>
    <row r="8" spans="1:47" s="405" customFormat="1">
      <c r="A8" s="614"/>
      <c r="E8" s="614"/>
      <c r="I8" s="614"/>
      <c r="M8" s="614"/>
      <c r="Q8" s="614"/>
      <c r="U8" s="614"/>
      <c r="Y8" s="614"/>
      <c r="AC8" s="614"/>
      <c r="AG8" s="614"/>
      <c r="AK8" s="614"/>
      <c r="AO8" s="614"/>
      <c r="AS8" s="614"/>
      <c r="AT8" s="581"/>
    </row>
    <row r="9" spans="1:47" s="405" customFormat="1" ht="13.2">
      <c r="A9" s="615">
        <v>2001</v>
      </c>
      <c r="B9" s="402">
        <v>6.2</v>
      </c>
      <c r="C9" s="402">
        <v>5.5</v>
      </c>
      <c r="D9" s="402">
        <v>6.8</v>
      </c>
      <c r="E9" s="661">
        <v>333</v>
      </c>
      <c r="F9" s="402">
        <v>20</v>
      </c>
      <c r="G9" s="402">
        <v>16.3</v>
      </c>
      <c r="H9" s="402">
        <v>23.7</v>
      </c>
      <c r="I9" s="618">
        <v>114</v>
      </c>
      <c r="J9" s="402">
        <v>13</v>
      </c>
      <c r="K9" s="402">
        <v>10</v>
      </c>
      <c r="L9" s="402">
        <v>16.100000000000001</v>
      </c>
      <c r="M9" s="618">
        <v>71</v>
      </c>
      <c r="N9" s="402">
        <v>8.1</v>
      </c>
      <c r="O9" s="402">
        <v>5.8</v>
      </c>
      <c r="P9" s="402">
        <v>10.5</v>
      </c>
      <c r="Q9" s="618">
        <v>45</v>
      </c>
      <c r="R9" s="402">
        <v>6.1</v>
      </c>
      <c r="S9" s="402">
        <v>4</v>
      </c>
      <c r="T9" s="402">
        <v>8.1999999999999993</v>
      </c>
      <c r="U9" s="618">
        <v>33</v>
      </c>
      <c r="V9" s="402">
        <v>4</v>
      </c>
      <c r="W9" s="402">
        <v>2.2999999999999998</v>
      </c>
      <c r="X9" s="402">
        <v>5.7</v>
      </c>
      <c r="Y9" s="618">
        <v>21</v>
      </c>
      <c r="Z9" s="402">
        <v>2.2000000000000002</v>
      </c>
      <c r="AA9" s="402">
        <v>0.9</v>
      </c>
      <c r="AB9" s="402">
        <v>3.5</v>
      </c>
      <c r="AC9" s="618">
        <v>11</v>
      </c>
      <c r="AD9" s="402">
        <v>2.2999999999999998</v>
      </c>
      <c r="AE9" s="402">
        <v>1</v>
      </c>
      <c r="AF9" s="402">
        <v>3.5</v>
      </c>
      <c r="AG9" s="618">
        <v>12</v>
      </c>
      <c r="AH9" s="402">
        <v>1.9</v>
      </c>
      <c r="AI9" s="402">
        <v>0.7</v>
      </c>
      <c r="AJ9" s="402">
        <v>3.1</v>
      </c>
      <c r="AK9" s="618">
        <v>10</v>
      </c>
      <c r="AL9" s="688" t="s">
        <v>71</v>
      </c>
      <c r="AM9" s="688" t="s">
        <v>71</v>
      </c>
      <c r="AN9" s="688" t="s">
        <v>71</v>
      </c>
      <c r="AO9" s="618">
        <v>8</v>
      </c>
      <c r="AP9" s="688" t="s">
        <v>71</v>
      </c>
      <c r="AQ9" s="688" t="s">
        <v>71</v>
      </c>
      <c r="AR9" s="688" t="s">
        <v>71</v>
      </c>
      <c r="AS9" s="618">
        <v>8</v>
      </c>
      <c r="AT9" s="696">
        <f>A9</f>
        <v>2001</v>
      </c>
    </row>
    <row r="10" spans="1:47" s="405" customFormat="1" ht="13.2">
      <c r="A10" s="615">
        <v>2002</v>
      </c>
      <c r="B10" s="402">
        <v>7.1</v>
      </c>
      <c r="C10" s="402">
        <v>6.4</v>
      </c>
      <c r="D10" s="402">
        <v>7.8</v>
      </c>
      <c r="E10" s="661">
        <v>382</v>
      </c>
      <c r="F10" s="402">
        <v>25.8</v>
      </c>
      <c r="G10" s="402">
        <v>21.6</v>
      </c>
      <c r="H10" s="402">
        <v>30</v>
      </c>
      <c r="I10" s="618">
        <v>145</v>
      </c>
      <c r="J10" s="402">
        <v>10.6</v>
      </c>
      <c r="K10" s="402">
        <v>7.9</v>
      </c>
      <c r="L10" s="402">
        <v>13.4</v>
      </c>
      <c r="M10" s="618">
        <v>58</v>
      </c>
      <c r="N10" s="402">
        <v>10.6</v>
      </c>
      <c r="O10" s="402">
        <v>7.8</v>
      </c>
      <c r="P10" s="402">
        <v>13.3</v>
      </c>
      <c r="Q10" s="618">
        <v>58</v>
      </c>
      <c r="R10" s="402">
        <v>5.5</v>
      </c>
      <c r="S10" s="402">
        <v>3.5</v>
      </c>
      <c r="T10" s="402">
        <v>7.5</v>
      </c>
      <c r="U10" s="618">
        <v>30</v>
      </c>
      <c r="V10" s="402">
        <v>4.8</v>
      </c>
      <c r="W10" s="402">
        <v>2.9</v>
      </c>
      <c r="X10" s="402">
        <v>6.7</v>
      </c>
      <c r="Y10" s="618">
        <v>25</v>
      </c>
      <c r="Z10" s="402">
        <v>4.4000000000000004</v>
      </c>
      <c r="AA10" s="402">
        <v>2.6</v>
      </c>
      <c r="AB10" s="402">
        <v>6.2</v>
      </c>
      <c r="AC10" s="618">
        <v>23</v>
      </c>
      <c r="AD10" s="402">
        <v>3.4</v>
      </c>
      <c r="AE10" s="402">
        <v>1.8</v>
      </c>
      <c r="AF10" s="402">
        <v>5</v>
      </c>
      <c r="AG10" s="618">
        <v>18</v>
      </c>
      <c r="AH10" s="402">
        <v>2</v>
      </c>
      <c r="AI10" s="402">
        <v>0.8</v>
      </c>
      <c r="AJ10" s="402">
        <v>3.3</v>
      </c>
      <c r="AK10" s="618">
        <v>10</v>
      </c>
      <c r="AL10" s="688" t="s">
        <v>71</v>
      </c>
      <c r="AM10" s="688" t="s">
        <v>71</v>
      </c>
      <c r="AN10" s="688" t="s">
        <v>71</v>
      </c>
      <c r="AO10" s="618">
        <v>8</v>
      </c>
      <c r="AP10" s="688" t="s">
        <v>71</v>
      </c>
      <c r="AQ10" s="688" t="s">
        <v>71</v>
      </c>
      <c r="AR10" s="688" t="s">
        <v>71</v>
      </c>
      <c r="AS10" s="618">
        <v>7</v>
      </c>
      <c r="AT10" s="696">
        <f t="shared" ref="AT10:AT29" si="0">A10</f>
        <v>2002</v>
      </c>
    </row>
    <row r="11" spans="1:47" s="405" customFormat="1" ht="13.2">
      <c r="A11" s="615">
        <v>2003</v>
      </c>
      <c r="B11" s="402">
        <v>5.9</v>
      </c>
      <c r="C11" s="402">
        <v>5.3</v>
      </c>
      <c r="D11" s="402">
        <v>6.6</v>
      </c>
      <c r="E11" s="661">
        <v>319</v>
      </c>
      <c r="F11" s="402">
        <v>20.3</v>
      </c>
      <c r="G11" s="402">
        <v>16.600000000000001</v>
      </c>
      <c r="H11" s="402">
        <v>24.1</v>
      </c>
      <c r="I11" s="618">
        <v>113</v>
      </c>
      <c r="J11" s="402">
        <v>9.8000000000000007</v>
      </c>
      <c r="K11" s="402">
        <v>7.2</v>
      </c>
      <c r="L11" s="402">
        <v>12.5</v>
      </c>
      <c r="M11" s="618">
        <v>53</v>
      </c>
      <c r="N11" s="402">
        <v>8.4</v>
      </c>
      <c r="O11" s="402">
        <v>6</v>
      </c>
      <c r="P11" s="402">
        <v>10.8</v>
      </c>
      <c r="Q11" s="618">
        <v>46</v>
      </c>
      <c r="R11" s="402">
        <v>4</v>
      </c>
      <c r="S11" s="402">
        <v>2.2999999999999998</v>
      </c>
      <c r="T11" s="402">
        <v>5.7</v>
      </c>
      <c r="U11" s="618">
        <v>22</v>
      </c>
      <c r="V11" s="402">
        <v>5.0999999999999996</v>
      </c>
      <c r="W11" s="402">
        <v>3.2</v>
      </c>
      <c r="X11" s="402">
        <v>7.1</v>
      </c>
      <c r="Y11" s="618">
        <v>27</v>
      </c>
      <c r="Z11" s="402">
        <v>3.4</v>
      </c>
      <c r="AA11" s="402">
        <v>1.8</v>
      </c>
      <c r="AB11" s="402">
        <v>5</v>
      </c>
      <c r="AC11" s="618">
        <v>18</v>
      </c>
      <c r="AD11" s="402">
        <v>2.4</v>
      </c>
      <c r="AE11" s="402">
        <v>1.1000000000000001</v>
      </c>
      <c r="AF11" s="402">
        <v>3.7</v>
      </c>
      <c r="AG11" s="618">
        <v>13</v>
      </c>
      <c r="AH11" s="402">
        <v>2.1</v>
      </c>
      <c r="AI11" s="402">
        <v>0.8</v>
      </c>
      <c r="AJ11" s="402">
        <v>3.3</v>
      </c>
      <c r="AK11" s="618">
        <v>11</v>
      </c>
      <c r="AL11" s="688" t="s">
        <v>71</v>
      </c>
      <c r="AM11" s="688" t="s">
        <v>71</v>
      </c>
      <c r="AN11" s="688" t="s">
        <v>71</v>
      </c>
      <c r="AO11" s="618">
        <v>9</v>
      </c>
      <c r="AP11" s="688" t="s">
        <v>71</v>
      </c>
      <c r="AQ11" s="688" t="s">
        <v>71</v>
      </c>
      <c r="AR11" s="688" t="s">
        <v>71</v>
      </c>
      <c r="AS11" s="618">
        <v>7</v>
      </c>
      <c r="AT11" s="696">
        <f t="shared" si="0"/>
        <v>2003</v>
      </c>
    </row>
    <row r="12" spans="1:47" s="405" customFormat="1" ht="13.2">
      <c r="A12" s="615">
        <v>2004</v>
      </c>
      <c r="B12" s="402">
        <v>6.7</v>
      </c>
      <c r="C12" s="402">
        <v>6</v>
      </c>
      <c r="D12" s="402">
        <v>7.4</v>
      </c>
      <c r="E12" s="661">
        <v>356</v>
      </c>
      <c r="F12" s="402">
        <v>22.5</v>
      </c>
      <c r="G12" s="402">
        <v>18.399999999999999</v>
      </c>
      <c r="H12" s="402">
        <v>26.5</v>
      </c>
      <c r="I12" s="618">
        <v>121</v>
      </c>
      <c r="J12" s="402">
        <v>12.1</v>
      </c>
      <c r="K12" s="402">
        <v>9.1999999999999993</v>
      </c>
      <c r="L12" s="402">
        <v>15</v>
      </c>
      <c r="M12" s="618">
        <v>66</v>
      </c>
      <c r="N12" s="402">
        <v>8.9</v>
      </c>
      <c r="O12" s="402">
        <v>6.3</v>
      </c>
      <c r="P12" s="402">
        <v>11.4</v>
      </c>
      <c r="Q12" s="618">
        <v>47</v>
      </c>
      <c r="R12" s="402">
        <v>6.6</v>
      </c>
      <c r="S12" s="402">
        <v>4.5</v>
      </c>
      <c r="T12" s="402">
        <v>8.8000000000000007</v>
      </c>
      <c r="U12" s="618">
        <v>36</v>
      </c>
      <c r="V12" s="402">
        <v>5.2</v>
      </c>
      <c r="W12" s="402">
        <v>3.2</v>
      </c>
      <c r="X12" s="402">
        <v>7.2</v>
      </c>
      <c r="Y12" s="618">
        <v>27</v>
      </c>
      <c r="Z12" s="402">
        <v>3.4</v>
      </c>
      <c r="AA12" s="402">
        <v>1.8</v>
      </c>
      <c r="AB12" s="402">
        <v>5</v>
      </c>
      <c r="AC12" s="618">
        <v>17</v>
      </c>
      <c r="AD12" s="402">
        <v>3.1</v>
      </c>
      <c r="AE12" s="402">
        <v>1.5</v>
      </c>
      <c r="AF12" s="402">
        <v>4.5999999999999996</v>
      </c>
      <c r="AG12" s="618">
        <v>15</v>
      </c>
      <c r="AH12" s="402">
        <v>2.6</v>
      </c>
      <c r="AI12" s="402">
        <v>1.2</v>
      </c>
      <c r="AJ12" s="402">
        <v>4</v>
      </c>
      <c r="AK12" s="618">
        <v>14</v>
      </c>
      <c r="AL12" s="688" t="s">
        <v>71</v>
      </c>
      <c r="AM12" s="688" t="s">
        <v>71</v>
      </c>
      <c r="AN12" s="688" t="s">
        <v>71</v>
      </c>
      <c r="AO12" s="618">
        <v>4</v>
      </c>
      <c r="AP12" s="688" t="s">
        <v>71</v>
      </c>
      <c r="AQ12" s="688" t="s">
        <v>71</v>
      </c>
      <c r="AR12" s="688" t="s">
        <v>71</v>
      </c>
      <c r="AS12" s="618">
        <v>9</v>
      </c>
      <c r="AT12" s="696">
        <f t="shared" si="0"/>
        <v>2004</v>
      </c>
    </row>
    <row r="13" spans="1:47" s="405" customFormat="1" ht="13.2">
      <c r="A13" s="615">
        <v>2005</v>
      </c>
      <c r="B13" s="402">
        <v>6.3</v>
      </c>
      <c r="C13" s="402">
        <v>5.6</v>
      </c>
      <c r="D13" s="402">
        <v>7</v>
      </c>
      <c r="E13" s="661">
        <v>336</v>
      </c>
      <c r="F13" s="402">
        <v>20.100000000000001</v>
      </c>
      <c r="G13" s="402">
        <v>16.3</v>
      </c>
      <c r="H13" s="402">
        <v>23.9</v>
      </c>
      <c r="I13" s="618">
        <v>107</v>
      </c>
      <c r="J13" s="402">
        <v>10.6</v>
      </c>
      <c r="K13" s="402">
        <v>7.9</v>
      </c>
      <c r="L13" s="402">
        <v>13.4</v>
      </c>
      <c r="M13" s="618">
        <v>57</v>
      </c>
      <c r="N13" s="402">
        <v>6.9</v>
      </c>
      <c r="O13" s="402">
        <v>4.7</v>
      </c>
      <c r="P13" s="402">
        <v>9.1</v>
      </c>
      <c r="Q13" s="618">
        <v>37</v>
      </c>
      <c r="R13" s="402">
        <v>5.7</v>
      </c>
      <c r="S13" s="402">
        <v>3.7</v>
      </c>
      <c r="T13" s="402">
        <v>7.7</v>
      </c>
      <c r="U13" s="618">
        <v>31</v>
      </c>
      <c r="V13" s="402">
        <v>5.4</v>
      </c>
      <c r="W13" s="402">
        <v>3.4</v>
      </c>
      <c r="X13" s="402">
        <v>7.4</v>
      </c>
      <c r="Y13" s="618">
        <v>28</v>
      </c>
      <c r="Z13" s="402">
        <v>5.2</v>
      </c>
      <c r="AA13" s="402">
        <v>3.2</v>
      </c>
      <c r="AB13" s="402">
        <v>7.2</v>
      </c>
      <c r="AC13" s="618">
        <v>27</v>
      </c>
      <c r="AD13" s="402">
        <v>3.5</v>
      </c>
      <c r="AE13" s="402">
        <v>1.9</v>
      </c>
      <c r="AF13" s="402">
        <v>5.2</v>
      </c>
      <c r="AG13" s="618">
        <v>18</v>
      </c>
      <c r="AH13" s="402">
        <v>2.4</v>
      </c>
      <c r="AI13" s="402">
        <v>1.1000000000000001</v>
      </c>
      <c r="AJ13" s="402">
        <v>3.8</v>
      </c>
      <c r="AK13" s="618">
        <v>13</v>
      </c>
      <c r="AL13" s="688" t="s">
        <v>71</v>
      </c>
      <c r="AM13" s="688" t="s">
        <v>71</v>
      </c>
      <c r="AN13" s="688" t="s">
        <v>71</v>
      </c>
      <c r="AO13" s="618">
        <v>9</v>
      </c>
      <c r="AP13" s="688" t="s">
        <v>71</v>
      </c>
      <c r="AQ13" s="688" t="s">
        <v>71</v>
      </c>
      <c r="AR13" s="688" t="s">
        <v>71</v>
      </c>
      <c r="AS13" s="618">
        <v>9</v>
      </c>
      <c r="AT13" s="696">
        <f t="shared" si="0"/>
        <v>2005</v>
      </c>
    </row>
    <row r="14" spans="1:47" s="405" customFormat="1" ht="13.2">
      <c r="A14" s="615">
        <v>2006</v>
      </c>
      <c r="B14" s="402">
        <v>7.9</v>
      </c>
      <c r="C14" s="402">
        <v>7.1</v>
      </c>
      <c r="D14" s="402">
        <v>8.6</v>
      </c>
      <c r="E14" s="661">
        <v>420</v>
      </c>
      <c r="F14" s="402">
        <v>26.8</v>
      </c>
      <c r="G14" s="402">
        <v>22.4</v>
      </c>
      <c r="H14" s="402">
        <v>31.3</v>
      </c>
      <c r="I14" s="618">
        <v>142</v>
      </c>
      <c r="J14" s="402">
        <v>13.1</v>
      </c>
      <c r="K14" s="402">
        <v>10</v>
      </c>
      <c r="L14" s="402">
        <v>16.2</v>
      </c>
      <c r="M14" s="618">
        <v>71</v>
      </c>
      <c r="N14" s="402">
        <v>10.1</v>
      </c>
      <c r="O14" s="402">
        <v>7.4</v>
      </c>
      <c r="P14" s="402">
        <v>12.9</v>
      </c>
      <c r="Q14" s="618">
        <v>54</v>
      </c>
      <c r="R14" s="402">
        <v>8.5</v>
      </c>
      <c r="S14" s="402">
        <v>6</v>
      </c>
      <c r="T14" s="402">
        <v>10.9</v>
      </c>
      <c r="U14" s="618">
        <v>46</v>
      </c>
      <c r="V14" s="402">
        <v>5.7</v>
      </c>
      <c r="W14" s="402">
        <v>3.7</v>
      </c>
      <c r="X14" s="402">
        <v>7.8</v>
      </c>
      <c r="Y14" s="618">
        <v>31</v>
      </c>
      <c r="Z14" s="402">
        <v>5.4</v>
      </c>
      <c r="AA14" s="402">
        <v>3.4</v>
      </c>
      <c r="AB14" s="402">
        <v>7.4</v>
      </c>
      <c r="AC14" s="618">
        <v>28</v>
      </c>
      <c r="AD14" s="402">
        <v>3.3</v>
      </c>
      <c r="AE14" s="402">
        <v>1.7</v>
      </c>
      <c r="AF14" s="402">
        <v>4.9000000000000004</v>
      </c>
      <c r="AG14" s="618">
        <v>17</v>
      </c>
      <c r="AH14" s="402">
        <v>2.1</v>
      </c>
      <c r="AI14" s="402">
        <v>0.9</v>
      </c>
      <c r="AJ14" s="402">
        <v>3.4</v>
      </c>
      <c r="AK14" s="618">
        <v>11</v>
      </c>
      <c r="AL14" s="402">
        <v>2.7</v>
      </c>
      <c r="AM14" s="402">
        <v>1.3</v>
      </c>
      <c r="AN14" s="402">
        <v>4.0999999999999996</v>
      </c>
      <c r="AO14" s="618">
        <v>14</v>
      </c>
      <c r="AP14" s="688" t="s">
        <v>71</v>
      </c>
      <c r="AQ14" s="688" t="s">
        <v>71</v>
      </c>
      <c r="AR14" s="688" t="s">
        <v>71</v>
      </c>
      <c r="AS14" s="618">
        <v>6</v>
      </c>
      <c r="AT14" s="696">
        <f t="shared" si="0"/>
        <v>2006</v>
      </c>
    </row>
    <row r="15" spans="1:47" s="405" customFormat="1" ht="13.2">
      <c r="A15" s="615">
        <v>2007</v>
      </c>
      <c r="B15" s="402">
        <v>8.5</v>
      </c>
      <c r="C15" s="402">
        <v>7.7</v>
      </c>
      <c r="D15" s="402">
        <v>9.1999999999999993</v>
      </c>
      <c r="E15" s="661">
        <v>455</v>
      </c>
      <c r="F15" s="402">
        <v>26.6</v>
      </c>
      <c r="G15" s="402">
        <v>22.2</v>
      </c>
      <c r="H15" s="402">
        <v>31</v>
      </c>
      <c r="I15" s="618">
        <v>143</v>
      </c>
      <c r="J15" s="402">
        <v>13.9</v>
      </c>
      <c r="K15" s="402">
        <v>10.8</v>
      </c>
      <c r="L15" s="402">
        <v>17.100000000000001</v>
      </c>
      <c r="M15" s="618">
        <v>75</v>
      </c>
      <c r="N15" s="402">
        <v>13.3</v>
      </c>
      <c r="O15" s="402">
        <v>10.199999999999999</v>
      </c>
      <c r="P15" s="402">
        <v>16.399999999999999</v>
      </c>
      <c r="Q15" s="618">
        <v>71</v>
      </c>
      <c r="R15" s="402">
        <v>10.3</v>
      </c>
      <c r="S15" s="402">
        <v>7.6</v>
      </c>
      <c r="T15" s="402">
        <v>13.1</v>
      </c>
      <c r="U15" s="618">
        <v>55</v>
      </c>
      <c r="V15" s="402">
        <v>5.7</v>
      </c>
      <c r="W15" s="402">
        <v>3.7</v>
      </c>
      <c r="X15" s="402">
        <v>7.7</v>
      </c>
      <c r="Y15" s="618">
        <v>31</v>
      </c>
      <c r="Z15" s="402">
        <v>5.5</v>
      </c>
      <c r="AA15" s="402">
        <v>3.5</v>
      </c>
      <c r="AB15" s="402">
        <v>7.5</v>
      </c>
      <c r="AC15" s="618">
        <v>29</v>
      </c>
      <c r="AD15" s="402">
        <v>2.7</v>
      </c>
      <c r="AE15" s="402">
        <v>1.3</v>
      </c>
      <c r="AF15" s="402">
        <v>4.0999999999999996</v>
      </c>
      <c r="AG15" s="618">
        <v>15</v>
      </c>
      <c r="AH15" s="402">
        <v>3.5</v>
      </c>
      <c r="AI15" s="402">
        <v>1.9</v>
      </c>
      <c r="AJ15" s="402">
        <v>5.0999999999999996</v>
      </c>
      <c r="AK15" s="618">
        <v>19</v>
      </c>
      <c r="AL15" s="688" t="s">
        <v>71</v>
      </c>
      <c r="AM15" s="688" t="s">
        <v>71</v>
      </c>
      <c r="AN15" s="688" t="s">
        <v>71</v>
      </c>
      <c r="AO15" s="618">
        <v>8</v>
      </c>
      <c r="AP15" s="688" t="s">
        <v>71</v>
      </c>
      <c r="AQ15" s="688" t="s">
        <v>71</v>
      </c>
      <c r="AR15" s="688" t="s">
        <v>71</v>
      </c>
      <c r="AS15" s="618">
        <v>9</v>
      </c>
      <c r="AT15" s="696">
        <f t="shared" si="0"/>
        <v>2007</v>
      </c>
    </row>
    <row r="16" spans="1:47" s="405" customFormat="1" ht="13.2">
      <c r="A16" s="615">
        <v>2008</v>
      </c>
      <c r="B16" s="402">
        <v>10.7</v>
      </c>
      <c r="C16" s="402">
        <v>9.8000000000000007</v>
      </c>
      <c r="D16" s="402">
        <v>11.6</v>
      </c>
      <c r="E16" s="661">
        <v>574</v>
      </c>
      <c r="F16" s="402">
        <v>32.700000000000003</v>
      </c>
      <c r="G16" s="402">
        <v>27.9</v>
      </c>
      <c r="H16" s="402">
        <v>37.6</v>
      </c>
      <c r="I16" s="618">
        <v>176</v>
      </c>
      <c r="J16" s="402">
        <v>20</v>
      </c>
      <c r="K16" s="402">
        <v>16.2</v>
      </c>
      <c r="L16" s="402">
        <v>23.8</v>
      </c>
      <c r="M16" s="618">
        <v>106</v>
      </c>
      <c r="N16" s="402">
        <v>17.100000000000001</v>
      </c>
      <c r="O16" s="402">
        <v>13.6</v>
      </c>
      <c r="P16" s="402">
        <v>20.6</v>
      </c>
      <c r="Q16" s="618">
        <v>94</v>
      </c>
      <c r="R16" s="402">
        <v>12</v>
      </c>
      <c r="S16" s="402">
        <v>9.1</v>
      </c>
      <c r="T16" s="402">
        <v>15</v>
      </c>
      <c r="U16" s="618">
        <v>65</v>
      </c>
      <c r="V16" s="402">
        <v>6.7</v>
      </c>
      <c r="W16" s="402">
        <v>4.5999999999999996</v>
      </c>
      <c r="X16" s="402">
        <v>8.9</v>
      </c>
      <c r="Y16" s="618">
        <v>37</v>
      </c>
      <c r="Z16" s="402">
        <v>3.6</v>
      </c>
      <c r="AA16" s="402">
        <v>2</v>
      </c>
      <c r="AB16" s="402">
        <v>5.2</v>
      </c>
      <c r="AC16" s="618">
        <v>19</v>
      </c>
      <c r="AD16" s="402">
        <v>4.5999999999999996</v>
      </c>
      <c r="AE16" s="402">
        <v>2.8</v>
      </c>
      <c r="AF16" s="402">
        <v>6.4</v>
      </c>
      <c r="AG16" s="618">
        <v>25</v>
      </c>
      <c r="AH16" s="402">
        <v>4.5</v>
      </c>
      <c r="AI16" s="402">
        <v>2.7</v>
      </c>
      <c r="AJ16" s="402">
        <v>6.3</v>
      </c>
      <c r="AK16" s="618">
        <v>25</v>
      </c>
      <c r="AL16" s="402">
        <v>2.2999999999999998</v>
      </c>
      <c r="AM16" s="402">
        <v>1</v>
      </c>
      <c r="AN16" s="402">
        <v>3.6</v>
      </c>
      <c r="AO16" s="618">
        <v>12</v>
      </c>
      <c r="AP16" s="402">
        <v>2.9</v>
      </c>
      <c r="AQ16" s="402">
        <v>1.4</v>
      </c>
      <c r="AR16" s="402">
        <v>4.4000000000000004</v>
      </c>
      <c r="AS16" s="618">
        <v>15</v>
      </c>
      <c r="AT16" s="696">
        <f t="shared" si="0"/>
        <v>2008</v>
      </c>
    </row>
    <row r="17" spans="1:47" s="405" customFormat="1" ht="13.2">
      <c r="A17" s="615">
        <v>2009</v>
      </c>
      <c r="B17" s="402">
        <v>10.1</v>
      </c>
      <c r="C17" s="402">
        <v>9.3000000000000007</v>
      </c>
      <c r="D17" s="402">
        <v>11</v>
      </c>
      <c r="E17" s="661">
        <v>545</v>
      </c>
      <c r="F17" s="402">
        <v>34.299999999999997</v>
      </c>
      <c r="G17" s="402">
        <v>29.2</v>
      </c>
      <c r="H17" s="402">
        <v>39.299999999999997</v>
      </c>
      <c r="I17" s="618">
        <v>181</v>
      </c>
      <c r="J17" s="402">
        <v>16</v>
      </c>
      <c r="K17" s="402">
        <v>12.6</v>
      </c>
      <c r="L17" s="402">
        <v>19.399999999999999</v>
      </c>
      <c r="M17" s="618">
        <v>86</v>
      </c>
      <c r="N17" s="402">
        <v>13.4</v>
      </c>
      <c r="O17" s="402">
        <v>10.3</v>
      </c>
      <c r="P17" s="402">
        <v>16.5</v>
      </c>
      <c r="Q17" s="618">
        <v>72</v>
      </c>
      <c r="R17" s="402">
        <v>8.5</v>
      </c>
      <c r="S17" s="402">
        <v>6.1</v>
      </c>
      <c r="T17" s="402">
        <v>11</v>
      </c>
      <c r="U17" s="618">
        <v>46</v>
      </c>
      <c r="V17" s="402">
        <v>7.5</v>
      </c>
      <c r="W17" s="402">
        <v>5.2</v>
      </c>
      <c r="X17" s="402">
        <v>9.9</v>
      </c>
      <c r="Y17" s="618">
        <v>41</v>
      </c>
      <c r="Z17" s="402">
        <v>8.1</v>
      </c>
      <c r="AA17" s="402">
        <v>5.7</v>
      </c>
      <c r="AB17" s="402">
        <v>10.5</v>
      </c>
      <c r="AC17" s="618">
        <v>44</v>
      </c>
      <c r="AD17" s="402">
        <v>6.1</v>
      </c>
      <c r="AE17" s="402">
        <v>4</v>
      </c>
      <c r="AF17" s="402">
        <v>8.1999999999999993</v>
      </c>
      <c r="AG17" s="618">
        <v>33</v>
      </c>
      <c r="AH17" s="402">
        <v>3.5</v>
      </c>
      <c r="AI17" s="402">
        <v>1.9</v>
      </c>
      <c r="AJ17" s="402">
        <v>5.0999999999999996</v>
      </c>
      <c r="AK17" s="618">
        <v>19</v>
      </c>
      <c r="AL17" s="402">
        <v>2.4</v>
      </c>
      <c r="AM17" s="402">
        <v>1.1000000000000001</v>
      </c>
      <c r="AN17" s="402">
        <v>3.7</v>
      </c>
      <c r="AO17" s="618">
        <v>13</v>
      </c>
      <c r="AP17" s="402">
        <v>2</v>
      </c>
      <c r="AQ17" s="402">
        <v>0.8</v>
      </c>
      <c r="AR17" s="402">
        <v>3.2</v>
      </c>
      <c r="AS17" s="618">
        <v>10</v>
      </c>
      <c r="AT17" s="696">
        <f t="shared" si="0"/>
        <v>2009</v>
      </c>
    </row>
    <row r="18" spans="1:47" ht="13.2">
      <c r="A18" s="615">
        <v>2010</v>
      </c>
      <c r="B18" s="402">
        <v>9</v>
      </c>
      <c r="C18" s="402">
        <v>8.1999999999999993</v>
      </c>
      <c r="D18" s="402">
        <v>9.8000000000000007</v>
      </c>
      <c r="E18" s="661">
        <v>485</v>
      </c>
      <c r="F18" s="402">
        <v>27.6</v>
      </c>
      <c r="G18" s="402">
        <v>23.1</v>
      </c>
      <c r="H18" s="402">
        <v>32.1</v>
      </c>
      <c r="I18" s="618">
        <v>149</v>
      </c>
      <c r="J18" s="402">
        <v>17.7</v>
      </c>
      <c r="K18" s="402">
        <v>14.1</v>
      </c>
      <c r="L18" s="402">
        <v>21.3</v>
      </c>
      <c r="M18" s="618">
        <v>94</v>
      </c>
      <c r="N18" s="402">
        <v>10.199999999999999</v>
      </c>
      <c r="O18" s="402">
        <v>7.5</v>
      </c>
      <c r="P18" s="402">
        <v>12.9</v>
      </c>
      <c r="Q18" s="618">
        <v>54</v>
      </c>
      <c r="R18" s="402">
        <v>9</v>
      </c>
      <c r="S18" s="402">
        <v>6.5</v>
      </c>
      <c r="T18" s="402">
        <v>11.5</v>
      </c>
      <c r="U18" s="618">
        <v>49</v>
      </c>
      <c r="V18" s="402">
        <v>7</v>
      </c>
      <c r="W18" s="402">
        <v>4.8</v>
      </c>
      <c r="X18" s="402">
        <v>9.1999999999999993</v>
      </c>
      <c r="Y18" s="618">
        <v>39</v>
      </c>
      <c r="Z18" s="402">
        <v>7.6</v>
      </c>
      <c r="AA18" s="402">
        <v>5.3</v>
      </c>
      <c r="AB18" s="402">
        <v>9.8000000000000007</v>
      </c>
      <c r="AC18" s="618">
        <v>42</v>
      </c>
      <c r="AD18" s="402">
        <v>3.6</v>
      </c>
      <c r="AE18" s="402">
        <v>2</v>
      </c>
      <c r="AF18" s="402">
        <v>5.3</v>
      </c>
      <c r="AG18" s="618">
        <v>20</v>
      </c>
      <c r="AH18" s="402">
        <v>3.7</v>
      </c>
      <c r="AI18" s="402">
        <v>2</v>
      </c>
      <c r="AJ18" s="402">
        <v>5.3</v>
      </c>
      <c r="AK18" s="618">
        <v>19</v>
      </c>
      <c r="AL18" s="402">
        <v>2.2999999999999998</v>
      </c>
      <c r="AM18" s="402">
        <v>1</v>
      </c>
      <c r="AN18" s="402">
        <v>3.7</v>
      </c>
      <c r="AO18" s="618">
        <v>12</v>
      </c>
      <c r="AP18" s="688" t="s">
        <v>71</v>
      </c>
      <c r="AQ18" s="688" t="s">
        <v>71</v>
      </c>
      <c r="AR18" s="688" t="s">
        <v>71</v>
      </c>
      <c r="AS18" s="618">
        <v>7</v>
      </c>
      <c r="AT18" s="696">
        <f t="shared" si="0"/>
        <v>2010</v>
      </c>
    </row>
    <row r="19" spans="1:47" ht="13.2">
      <c r="A19" s="615">
        <v>2011</v>
      </c>
      <c r="B19" s="402">
        <v>10.9</v>
      </c>
      <c r="C19" s="402">
        <v>10</v>
      </c>
      <c r="D19" s="402">
        <v>11.8</v>
      </c>
      <c r="E19" s="661">
        <v>584</v>
      </c>
      <c r="F19" s="402">
        <v>32</v>
      </c>
      <c r="G19" s="402">
        <v>27.1</v>
      </c>
      <c r="H19" s="402">
        <v>36.799999999999997</v>
      </c>
      <c r="I19" s="618">
        <v>168</v>
      </c>
      <c r="J19" s="402">
        <v>18.5</v>
      </c>
      <c r="K19" s="402">
        <v>14.8</v>
      </c>
      <c r="L19" s="402">
        <v>22.2</v>
      </c>
      <c r="M19" s="618">
        <v>97</v>
      </c>
      <c r="N19" s="402">
        <v>14.6</v>
      </c>
      <c r="O19" s="402">
        <v>11.3</v>
      </c>
      <c r="P19" s="402">
        <v>17.899999999999999</v>
      </c>
      <c r="Q19" s="618">
        <v>77</v>
      </c>
      <c r="R19" s="402">
        <v>12.4</v>
      </c>
      <c r="S19" s="402">
        <v>9.4</v>
      </c>
      <c r="T19" s="402">
        <v>15.3</v>
      </c>
      <c r="U19" s="618">
        <v>67</v>
      </c>
      <c r="V19" s="402">
        <v>9.6</v>
      </c>
      <c r="W19" s="402">
        <v>6.9</v>
      </c>
      <c r="X19" s="402">
        <v>12.2</v>
      </c>
      <c r="Y19" s="618">
        <v>51</v>
      </c>
      <c r="Z19" s="402">
        <v>9.3000000000000007</v>
      </c>
      <c r="AA19" s="402">
        <v>6.8</v>
      </c>
      <c r="AB19" s="402">
        <v>11.8</v>
      </c>
      <c r="AC19" s="618">
        <v>52</v>
      </c>
      <c r="AD19" s="402">
        <v>4.5</v>
      </c>
      <c r="AE19" s="402">
        <v>2.7</v>
      </c>
      <c r="AF19" s="402">
        <v>6.3</v>
      </c>
      <c r="AG19" s="618">
        <v>24</v>
      </c>
      <c r="AH19" s="402">
        <v>3.3</v>
      </c>
      <c r="AI19" s="402">
        <v>1.8</v>
      </c>
      <c r="AJ19" s="402">
        <v>4.9000000000000004</v>
      </c>
      <c r="AK19" s="618">
        <v>18</v>
      </c>
      <c r="AL19" s="402">
        <v>4.5</v>
      </c>
      <c r="AM19" s="402">
        <v>2.7</v>
      </c>
      <c r="AN19" s="402">
        <v>6.4</v>
      </c>
      <c r="AO19" s="618">
        <v>23</v>
      </c>
      <c r="AP19" s="688" t="s">
        <v>71</v>
      </c>
      <c r="AQ19" s="688" t="s">
        <v>71</v>
      </c>
      <c r="AR19" s="688" t="s">
        <v>71</v>
      </c>
      <c r="AS19" s="618">
        <v>7</v>
      </c>
      <c r="AT19" s="696">
        <f t="shared" si="0"/>
        <v>2011</v>
      </c>
    </row>
    <row r="20" spans="1:47" ht="13.2">
      <c r="A20" s="615">
        <v>2012</v>
      </c>
      <c r="B20" s="402">
        <v>10.9</v>
      </c>
      <c r="C20" s="402">
        <v>10</v>
      </c>
      <c r="D20" s="402">
        <v>11.8</v>
      </c>
      <c r="E20" s="661">
        <v>581</v>
      </c>
      <c r="F20" s="402">
        <v>35.5</v>
      </c>
      <c r="G20" s="402">
        <v>30.4</v>
      </c>
      <c r="H20" s="402">
        <v>40.6</v>
      </c>
      <c r="I20" s="618">
        <v>186</v>
      </c>
      <c r="J20" s="402">
        <v>19.5</v>
      </c>
      <c r="K20" s="402">
        <v>15.7</v>
      </c>
      <c r="L20" s="402">
        <v>23.3</v>
      </c>
      <c r="M20" s="618">
        <v>102</v>
      </c>
      <c r="N20" s="402">
        <v>17.100000000000001</v>
      </c>
      <c r="O20" s="402">
        <v>13.5</v>
      </c>
      <c r="P20" s="402">
        <v>20.6</v>
      </c>
      <c r="Q20" s="618">
        <v>90</v>
      </c>
      <c r="R20" s="402">
        <v>9.9</v>
      </c>
      <c r="S20" s="402">
        <v>7.3</v>
      </c>
      <c r="T20" s="402">
        <v>12.6</v>
      </c>
      <c r="U20" s="618">
        <v>54</v>
      </c>
      <c r="V20" s="402">
        <v>10.3</v>
      </c>
      <c r="W20" s="402">
        <v>7.6</v>
      </c>
      <c r="X20" s="402">
        <v>13</v>
      </c>
      <c r="Y20" s="618">
        <v>56</v>
      </c>
      <c r="Z20" s="402">
        <v>5.2</v>
      </c>
      <c r="AA20" s="402">
        <v>3.3</v>
      </c>
      <c r="AB20" s="402">
        <v>7.1</v>
      </c>
      <c r="AC20" s="618">
        <v>29</v>
      </c>
      <c r="AD20" s="402">
        <v>5</v>
      </c>
      <c r="AE20" s="402">
        <v>3.1</v>
      </c>
      <c r="AF20" s="402">
        <v>7</v>
      </c>
      <c r="AG20" s="618">
        <v>27</v>
      </c>
      <c r="AH20" s="402">
        <v>2.7</v>
      </c>
      <c r="AI20" s="402">
        <v>1.3</v>
      </c>
      <c r="AJ20" s="402">
        <v>4.0999999999999996</v>
      </c>
      <c r="AK20" s="618">
        <v>15</v>
      </c>
      <c r="AL20" s="402">
        <v>2.2000000000000002</v>
      </c>
      <c r="AM20" s="402">
        <v>0.9</v>
      </c>
      <c r="AN20" s="402">
        <v>3.5</v>
      </c>
      <c r="AO20" s="618">
        <v>11</v>
      </c>
      <c r="AP20" s="402">
        <v>2.2000000000000002</v>
      </c>
      <c r="AQ20" s="402">
        <v>0.9</v>
      </c>
      <c r="AR20" s="402">
        <v>3.5</v>
      </c>
      <c r="AS20" s="618">
        <v>11</v>
      </c>
      <c r="AT20" s="696">
        <f t="shared" si="0"/>
        <v>2012</v>
      </c>
    </row>
    <row r="21" spans="1:47" ht="13.2">
      <c r="A21" s="615">
        <v>2013</v>
      </c>
      <c r="B21" s="402">
        <v>9.9</v>
      </c>
      <c r="C21" s="402">
        <v>9.1</v>
      </c>
      <c r="D21" s="402">
        <v>10.8</v>
      </c>
      <c r="E21" s="661">
        <v>527</v>
      </c>
      <c r="F21" s="402">
        <v>27.6</v>
      </c>
      <c r="G21" s="402">
        <v>23.1</v>
      </c>
      <c r="H21" s="402">
        <v>32.1</v>
      </c>
      <c r="I21" s="618">
        <v>145</v>
      </c>
      <c r="J21" s="402">
        <v>18.899999999999999</v>
      </c>
      <c r="K21" s="402">
        <v>15.1</v>
      </c>
      <c r="L21" s="402">
        <v>22.7</v>
      </c>
      <c r="M21" s="618">
        <v>97</v>
      </c>
      <c r="N21" s="402">
        <v>15.7</v>
      </c>
      <c r="O21" s="402">
        <v>12.2</v>
      </c>
      <c r="P21" s="402">
        <v>19.2</v>
      </c>
      <c r="Q21" s="618">
        <v>79</v>
      </c>
      <c r="R21" s="402">
        <v>11</v>
      </c>
      <c r="S21" s="402">
        <v>8.1999999999999993</v>
      </c>
      <c r="T21" s="402">
        <v>13.9</v>
      </c>
      <c r="U21" s="618">
        <v>60</v>
      </c>
      <c r="V21" s="402">
        <v>8.8000000000000007</v>
      </c>
      <c r="W21" s="402">
        <v>6.3</v>
      </c>
      <c r="X21" s="402">
        <v>11.3</v>
      </c>
      <c r="Y21" s="618">
        <v>48</v>
      </c>
      <c r="Z21" s="402">
        <v>6</v>
      </c>
      <c r="AA21" s="402">
        <v>3.9</v>
      </c>
      <c r="AB21" s="402">
        <v>8.1</v>
      </c>
      <c r="AC21" s="618">
        <v>33</v>
      </c>
      <c r="AD21" s="402">
        <v>5.7</v>
      </c>
      <c r="AE21" s="402">
        <v>3.6</v>
      </c>
      <c r="AF21" s="402">
        <v>7.8</v>
      </c>
      <c r="AG21" s="618">
        <v>29</v>
      </c>
      <c r="AH21" s="402">
        <v>2.8</v>
      </c>
      <c r="AI21" s="402">
        <v>1.4</v>
      </c>
      <c r="AJ21" s="402">
        <v>4.2</v>
      </c>
      <c r="AK21" s="618">
        <v>15</v>
      </c>
      <c r="AL21" s="402">
        <v>1.9</v>
      </c>
      <c r="AM21" s="402">
        <v>0.8</v>
      </c>
      <c r="AN21" s="402">
        <v>3.1</v>
      </c>
      <c r="AO21" s="618">
        <v>11</v>
      </c>
      <c r="AP21" s="402">
        <v>1.9</v>
      </c>
      <c r="AQ21" s="402">
        <v>0.7</v>
      </c>
      <c r="AR21" s="402">
        <v>3.1</v>
      </c>
      <c r="AS21" s="618">
        <v>10</v>
      </c>
      <c r="AT21" s="696">
        <f t="shared" si="0"/>
        <v>2013</v>
      </c>
    </row>
    <row r="22" spans="1:47" ht="13.2">
      <c r="A22" s="615">
        <v>2014</v>
      </c>
      <c r="B22" s="402">
        <v>11.5</v>
      </c>
      <c r="C22" s="402">
        <v>10.6</v>
      </c>
      <c r="D22" s="402">
        <v>12.5</v>
      </c>
      <c r="E22" s="661">
        <v>614</v>
      </c>
      <c r="F22" s="402">
        <v>38.299999999999997</v>
      </c>
      <c r="G22" s="402">
        <v>32.9</v>
      </c>
      <c r="H22" s="402">
        <v>43.6</v>
      </c>
      <c r="I22" s="618">
        <v>198</v>
      </c>
      <c r="J22" s="402">
        <v>26.1</v>
      </c>
      <c r="K22" s="402">
        <v>21.8</v>
      </c>
      <c r="L22" s="402">
        <v>30.5</v>
      </c>
      <c r="M22" s="618">
        <v>140</v>
      </c>
      <c r="N22" s="402">
        <v>14.2</v>
      </c>
      <c r="O22" s="402">
        <v>10.9</v>
      </c>
      <c r="P22" s="402">
        <v>17.5</v>
      </c>
      <c r="Q22" s="618">
        <v>72</v>
      </c>
      <c r="R22" s="402">
        <v>9.1999999999999993</v>
      </c>
      <c r="S22" s="402">
        <v>6.6</v>
      </c>
      <c r="T22" s="402">
        <v>11.8</v>
      </c>
      <c r="U22" s="618">
        <v>49</v>
      </c>
      <c r="V22" s="402">
        <v>8.5</v>
      </c>
      <c r="W22" s="402">
        <v>6</v>
      </c>
      <c r="X22" s="402">
        <v>11</v>
      </c>
      <c r="Y22" s="618">
        <v>45</v>
      </c>
      <c r="Z22" s="402">
        <v>5.0999999999999996</v>
      </c>
      <c r="AA22" s="402">
        <v>3.2</v>
      </c>
      <c r="AB22" s="402">
        <v>7</v>
      </c>
      <c r="AC22" s="618">
        <v>27</v>
      </c>
      <c r="AD22" s="402">
        <v>5.4</v>
      </c>
      <c r="AE22" s="402">
        <v>3.4</v>
      </c>
      <c r="AF22" s="402">
        <v>7.4</v>
      </c>
      <c r="AG22" s="618">
        <v>28</v>
      </c>
      <c r="AH22" s="402">
        <v>5</v>
      </c>
      <c r="AI22" s="402">
        <v>3.1</v>
      </c>
      <c r="AJ22" s="402">
        <v>7</v>
      </c>
      <c r="AK22" s="618">
        <v>26</v>
      </c>
      <c r="AL22" s="402">
        <v>3.4</v>
      </c>
      <c r="AM22" s="402">
        <v>1.8</v>
      </c>
      <c r="AN22" s="402">
        <v>5</v>
      </c>
      <c r="AO22" s="618">
        <v>18</v>
      </c>
      <c r="AP22" s="402">
        <v>1.9</v>
      </c>
      <c r="AQ22" s="402">
        <v>0.8</v>
      </c>
      <c r="AR22" s="402">
        <v>3</v>
      </c>
      <c r="AS22" s="618">
        <v>11</v>
      </c>
      <c r="AT22" s="696">
        <f t="shared" si="0"/>
        <v>2014</v>
      </c>
    </row>
    <row r="23" spans="1:47" ht="13.2">
      <c r="A23" s="615">
        <v>2015</v>
      </c>
      <c r="B23" s="402">
        <v>13.3</v>
      </c>
      <c r="C23" s="402">
        <v>12.4</v>
      </c>
      <c r="D23" s="402">
        <v>14.3</v>
      </c>
      <c r="E23" s="661">
        <v>706</v>
      </c>
      <c r="F23" s="402">
        <v>44.5</v>
      </c>
      <c r="G23" s="402">
        <v>38.700000000000003</v>
      </c>
      <c r="H23" s="402">
        <v>50.3</v>
      </c>
      <c r="I23" s="618">
        <v>227</v>
      </c>
      <c r="J23" s="402">
        <v>23.7</v>
      </c>
      <c r="K23" s="402">
        <v>19.5</v>
      </c>
      <c r="L23" s="402">
        <v>27.9</v>
      </c>
      <c r="M23" s="618">
        <v>124</v>
      </c>
      <c r="N23" s="402">
        <v>19.100000000000001</v>
      </c>
      <c r="O23" s="402">
        <v>15.3</v>
      </c>
      <c r="P23" s="402">
        <v>22.9</v>
      </c>
      <c r="Q23" s="618">
        <v>100</v>
      </c>
      <c r="R23" s="402">
        <v>13.1</v>
      </c>
      <c r="S23" s="402">
        <v>10</v>
      </c>
      <c r="T23" s="402">
        <v>16.3</v>
      </c>
      <c r="U23" s="618">
        <v>69</v>
      </c>
      <c r="V23" s="402">
        <v>10</v>
      </c>
      <c r="W23" s="402">
        <v>7.4</v>
      </c>
      <c r="X23" s="402">
        <v>12.7</v>
      </c>
      <c r="Y23" s="618">
        <v>54</v>
      </c>
      <c r="Z23" s="402">
        <v>9</v>
      </c>
      <c r="AA23" s="402">
        <v>6.4</v>
      </c>
      <c r="AB23" s="402">
        <v>11.6</v>
      </c>
      <c r="AC23" s="618">
        <v>46</v>
      </c>
      <c r="AD23" s="402">
        <v>6.7</v>
      </c>
      <c r="AE23" s="402">
        <v>4.5</v>
      </c>
      <c r="AF23" s="402">
        <v>8.9</v>
      </c>
      <c r="AG23" s="618">
        <v>36</v>
      </c>
      <c r="AH23" s="402">
        <v>2.9</v>
      </c>
      <c r="AI23" s="402">
        <v>1.5</v>
      </c>
      <c r="AJ23" s="402">
        <v>4.4000000000000004</v>
      </c>
      <c r="AK23" s="618">
        <v>16</v>
      </c>
      <c r="AL23" s="402">
        <v>4.3</v>
      </c>
      <c r="AM23" s="402">
        <v>2.5</v>
      </c>
      <c r="AN23" s="402">
        <v>6</v>
      </c>
      <c r="AO23" s="618">
        <v>23</v>
      </c>
      <c r="AP23" s="402">
        <v>2.1</v>
      </c>
      <c r="AQ23" s="402">
        <v>0.8</v>
      </c>
      <c r="AR23" s="402">
        <v>3.3</v>
      </c>
      <c r="AS23" s="618">
        <v>11</v>
      </c>
      <c r="AT23" s="696">
        <f t="shared" si="0"/>
        <v>2015</v>
      </c>
    </row>
    <row r="24" spans="1:47" ht="13.2">
      <c r="A24" s="615">
        <v>2016</v>
      </c>
      <c r="B24" s="402">
        <v>16.399999999999999</v>
      </c>
      <c r="C24" s="402">
        <v>15.3</v>
      </c>
      <c r="D24" s="402">
        <v>17.5</v>
      </c>
      <c r="E24" s="661">
        <v>868</v>
      </c>
      <c r="F24" s="402">
        <v>53.4</v>
      </c>
      <c r="G24" s="402">
        <v>47</v>
      </c>
      <c r="H24" s="402">
        <v>59.8</v>
      </c>
      <c r="I24" s="618">
        <v>274</v>
      </c>
      <c r="J24" s="402">
        <v>30</v>
      </c>
      <c r="K24" s="402">
        <v>25.3</v>
      </c>
      <c r="L24" s="402">
        <v>34.700000000000003</v>
      </c>
      <c r="M24" s="618">
        <v>159</v>
      </c>
      <c r="N24" s="402">
        <v>23.6</v>
      </c>
      <c r="O24" s="402">
        <v>19.3</v>
      </c>
      <c r="P24" s="402">
        <v>27.8</v>
      </c>
      <c r="Q24" s="618">
        <v>120</v>
      </c>
      <c r="R24" s="402">
        <v>18.8</v>
      </c>
      <c r="S24" s="402">
        <v>15</v>
      </c>
      <c r="T24" s="402">
        <v>22.6</v>
      </c>
      <c r="U24" s="618">
        <v>97</v>
      </c>
      <c r="V24" s="402">
        <v>14.8</v>
      </c>
      <c r="W24" s="402">
        <v>11.5</v>
      </c>
      <c r="X24" s="402">
        <v>18.100000000000001</v>
      </c>
      <c r="Y24" s="618">
        <v>78</v>
      </c>
      <c r="Z24" s="402">
        <v>8.1</v>
      </c>
      <c r="AA24" s="402">
        <v>5.7</v>
      </c>
      <c r="AB24" s="402">
        <v>10.6</v>
      </c>
      <c r="AC24" s="618">
        <v>42</v>
      </c>
      <c r="AD24" s="402">
        <v>8.1</v>
      </c>
      <c r="AE24" s="402">
        <v>5.7</v>
      </c>
      <c r="AF24" s="402">
        <v>10.5</v>
      </c>
      <c r="AG24" s="618">
        <v>43</v>
      </c>
      <c r="AH24" s="402">
        <v>5.0999999999999996</v>
      </c>
      <c r="AI24" s="402">
        <v>3.1</v>
      </c>
      <c r="AJ24" s="402">
        <v>7</v>
      </c>
      <c r="AK24" s="618">
        <v>27</v>
      </c>
      <c r="AL24" s="402">
        <v>2.2999999999999998</v>
      </c>
      <c r="AM24" s="402">
        <v>1</v>
      </c>
      <c r="AN24" s="402">
        <v>3.6</v>
      </c>
      <c r="AO24" s="618">
        <v>12</v>
      </c>
      <c r="AP24" s="402">
        <v>2.7</v>
      </c>
      <c r="AQ24" s="402">
        <v>1.4</v>
      </c>
      <c r="AR24" s="402">
        <v>4.0999999999999996</v>
      </c>
      <c r="AS24" s="618">
        <v>16</v>
      </c>
      <c r="AT24" s="696">
        <f t="shared" si="0"/>
        <v>2016</v>
      </c>
    </row>
    <row r="25" spans="1:47" ht="13.2">
      <c r="A25" s="615">
        <v>2017</v>
      </c>
      <c r="B25" s="402">
        <v>17.7</v>
      </c>
      <c r="C25" s="402">
        <v>16.600000000000001</v>
      </c>
      <c r="D25" s="402">
        <v>18.899999999999999</v>
      </c>
      <c r="E25" s="661">
        <v>934</v>
      </c>
      <c r="F25" s="402">
        <v>57.3</v>
      </c>
      <c r="G25" s="402">
        <v>50.7</v>
      </c>
      <c r="H25" s="402">
        <v>64</v>
      </c>
      <c r="I25" s="618">
        <v>289</v>
      </c>
      <c r="J25" s="402">
        <v>35.799999999999997</v>
      </c>
      <c r="K25" s="402">
        <v>30.7</v>
      </c>
      <c r="L25" s="402">
        <v>41</v>
      </c>
      <c r="M25" s="618">
        <v>190</v>
      </c>
      <c r="N25" s="402">
        <v>25.7</v>
      </c>
      <c r="O25" s="402">
        <v>21.3</v>
      </c>
      <c r="P25" s="402">
        <v>30.2</v>
      </c>
      <c r="Q25" s="618">
        <v>131</v>
      </c>
      <c r="R25" s="402">
        <v>18.600000000000001</v>
      </c>
      <c r="S25" s="402">
        <v>14.9</v>
      </c>
      <c r="T25" s="402">
        <v>22.4</v>
      </c>
      <c r="U25" s="618">
        <v>96</v>
      </c>
      <c r="V25" s="402">
        <v>14.1</v>
      </c>
      <c r="W25" s="402">
        <v>10.8</v>
      </c>
      <c r="X25" s="402">
        <v>17.399999999999999</v>
      </c>
      <c r="Y25" s="618">
        <v>72</v>
      </c>
      <c r="Z25" s="402">
        <v>11.8</v>
      </c>
      <c r="AA25" s="402">
        <v>8.8000000000000007</v>
      </c>
      <c r="AB25" s="402">
        <v>14.9</v>
      </c>
      <c r="AC25" s="618">
        <v>60</v>
      </c>
      <c r="AD25" s="402">
        <v>6.4</v>
      </c>
      <c r="AE25" s="402">
        <v>4.3</v>
      </c>
      <c r="AF25" s="402">
        <v>8.5</v>
      </c>
      <c r="AG25" s="618">
        <v>35</v>
      </c>
      <c r="AH25" s="402">
        <v>5</v>
      </c>
      <c r="AI25" s="402">
        <v>3.1</v>
      </c>
      <c r="AJ25" s="402">
        <v>6.9</v>
      </c>
      <c r="AK25" s="618">
        <v>27</v>
      </c>
      <c r="AL25" s="402">
        <v>3.9</v>
      </c>
      <c r="AM25" s="402">
        <v>2.2999999999999998</v>
      </c>
      <c r="AN25" s="402">
        <v>5.6</v>
      </c>
      <c r="AO25" s="618">
        <v>22</v>
      </c>
      <c r="AP25" s="402">
        <v>2.4</v>
      </c>
      <c r="AQ25" s="402">
        <v>1</v>
      </c>
      <c r="AR25" s="402">
        <v>3.7</v>
      </c>
      <c r="AS25" s="618">
        <v>12</v>
      </c>
      <c r="AT25" s="696">
        <f t="shared" si="0"/>
        <v>2017</v>
      </c>
    </row>
    <row r="26" spans="1:47" ht="13.2">
      <c r="A26" s="615">
        <v>2018</v>
      </c>
      <c r="B26" s="402">
        <v>22.5</v>
      </c>
      <c r="C26" s="402">
        <v>21.2</v>
      </c>
      <c r="D26" s="402">
        <v>23.8</v>
      </c>
      <c r="E26" s="661">
        <v>1187</v>
      </c>
      <c r="F26" s="402">
        <v>81.3</v>
      </c>
      <c r="G26" s="402">
        <v>73.3</v>
      </c>
      <c r="H26" s="402">
        <v>89.3</v>
      </c>
      <c r="I26" s="618">
        <v>404</v>
      </c>
      <c r="J26" s="402">
        <v>43.5</v>
      </c>
      <c r="K26" s="402">
        <v>37.799999999999997</v>
      </c>
      <c r="L26" s="402">
        <v>49.2</v>
      </c>
      <c r="M26" s="618">
        <v>228</v>
      </c>
      <c r="N26" s="402">
        <v>32</v>
      </c>
      <c r="O26" s="402">
        <v>27.1</v>
      </c>
      <c r="P26" s="402">
        <v>37</v>
      </c>
      <c r="Q26" s="618">
        <v>162</v>
      </c>
      <c r="R26" s="402">
        <v>21.7</v>
      </c>
      <c r="S26" s="402">
        <v>17.7</v>
      </c>
      <c r="T26" s="402">
        <v>25.8</v>
      </c>
      <c r="U26" s="618">
        <v>112</v>
      </c>
      <c r="V26" s="402">
        <v>18.399999999999999</v>
      </c>
      <c r="W26" s="402">
        <v>14.6</v>
      </c>
      <c r="X26" s="402">
        <v>22.1</v>
      </c>
      <c r="Y26" s="618">
        <v>94</v>
      </c>
      <c r="Z26" s="402">
        <v>13.8</v>
      </c>
      <c r="AA26" s="402">
        <v>10.6</v>
      </c>
      <c r="AB26" s="402">
        <v>17</v>
      </c>
      <c r="AC26" s="618">
        <v>72</v>
      </c>
      <c r="AD26" s="402">
        <v>8.4</v>
      </c>
      <c r="AE26" s="402">
        <v>5.9</v>
      </c>
      <c r="AF26" s="402">
        <v>10.9</v>
      </c>
      <c r="AG26" s="618">
        <v>45</v>
      </c>
      <c r="AH26" s="402">
        <v>5.4</v>
      </c>
      <c r="AI26" s="402">
        <v>3.5</v>
      </c>
      <c r="AJ26" s="402">
        <v>7.4</v>
      </c>
      <c r="AK26" s="618">
        <v>30</v>
      </c>
      <c r="AL26" s="402">
        <v>4.5999999999999996</v>
      </c>
      <c r="AM26" s="402">
        <v>2.8</v>
      </c>
      <c r="AN26" s="402">
        <v>6.4</v>
      </c>
      <c r="AO26" s="618">
        <v>25</v>
      </c>
      <c r="AP26" s="402">
        <v>2.6</v>
      </c>
      <c r="AQ26" s="402">
        <v>1.3</v>
      </c>
      <c r="AR26" s="402">
        <v>4</v>
      </c>
      <c r="AS26" s="618">
        <v>15</v>
      </c>
      <c r="AT26" s="696">
        <f t="shared" si="0"/>
        <v>2018</v>
      </c>
    </row>
    <row r="27" spans="1:47" ht="13.2">
      <c r="A27" s="615">
        <v>2019</v>
      </c>
      <c r="B27" s="402">
        <v>24.4</v>
      </c>
      <c r="C27" s="402">
        <v>23</v>
      </c>
      <c r="D27" s="402">
        <v>25.7</v>
      </c>
      <c r="E27" s="661">
        <v>1280</v>
      </c>
      <c r="F27" s="402">
        <v>88.3</v>
      </c>
      <c r="G27" s="402">
        <v>80</v>
      </c>
      <c r="H27" s="402">
        <v>96.6</v>
      </c>
      <c r="I27" s="618">
        <v>439</v>
      </c>
      <c r="J27" s="402">
        <v>49.3</v>
      </c>
      <c r="K27" s="402">
        <v>43.2</v>
      </c>
      <c r="L27" s="402">
        <v>55.4</v>
      </c>
      <c r="M27" s="618">
        <v>256</v>
      </c>
      <c r="N27" s="402">
        <v>36</v>
      </c>
      <c r="O27" s="402">
        <v>30.7</v>
      </c>
      <c r="P27" s="402">
        <v>41.3</v>
      </c>
      <c r="Q27" s="618">
        <v>182</v>
      </c>
      <c r="R27" s="402">
        <v>25.2</v>
      </c>
      <c r="S27" s="402">
        <v>20.9</v>
      </c>
      <c r="T27" s="402">
        <v>29.6</v>
      </c>
      <c r="U27" s="618">
        <v>130</v>
      </c>
      <c r="V27" s="402">
        <v>17.100000000000001</v>
      </c>
      <c r="W27" s="402">
        <v>13.5</v>
      </c>
      <c r="X27" s="402">
        <v>20.7</v>
      </c>
      <c r="Y27" s="618">
        <v>87</v>
      </c>
      <c r="Z27" s="402">
        <v>11.3</v>
      </c>
      <c r="AA27" s="402">
        <v>8.4</v>
      </c>
      <c r="AB27" s="402">
        <v>14.3</v>
      </c>
      <c r="AC27" s="618">
        <v>57</v>
      </c>
      <c r="AD27" s="402">
        <v>11.4</v>
      </c>
      <c r="AE27" s="402">
        <v>8.6</v>
      </c>
      <c r="AF27" s="402">
        <v>14.3</v>
      </c>
      <c r="AG27" s="618">
        <v>61</v>
      </c>
      <c r="AH27" s="402">
        <v>5.0999999999999996</v>
      </c>
      <c r="AI27" s="402">
        <v>3.2</v>
      </c>
      <c r="AJ27" s="402">
        <v>7</v>
      </c>
      <c r="AK27" s="618">
        <v>29</v>
      </c>
      <c r="AL27" s="402">
        <v>4.8</v>
      </c>
      <c r="AM27" s="402">
        <v>3</v>
      </c>
      <c r="AN27" s="402">
        <v>6.7</v>
      </c>
      <c r="AO27" s="618">
        <v>27</v>
      </c>
      <c r="AP27" s="402">
        <v>2</v>
      </c>
      <c r="AQ27" s="402">
        <v>0.9</v>
      </c>
      <c r="AR27" s="402">
        <v>3.1</v>
      </c>
      <c r="AS27" s="618">
        <v>12</v>
      </c>
      <c r="AT27" s="696">
        <f t="shared" si="0"/>
        <v>2019</v>
      </c>
    </row>
    <row r="28" spans="1:47" s="880" customFormat="1" ht="13.2">
      <c r="A28" s="615">
        <v>2020</v>
      </c>
      <c r="B28" s="402">
        <v>25.2</v>
      </c>
      <c r="C28" s="402">
        <v>23.8</v>
      </c>
      <c r="D28" s="402">
        <v>26.6</v>
      </c>
      <c r="E28" s="661">
        <v>1339</v>
      </c>
      <c r="F28" s="402">
        <v>82.2</v>
      </c>
      <c r="G28" s="402">
        <v>74.2</v>
      </c>
      <c r="H28" s="402">
        <v>90.1</v>
      </c>
      <c r="I28" s="618">
        <v>417</v>
      </c>
      <c r="J28" s="402">
        <v>55.2</v>
      </c>
      <c r="K28" s="402">
        <v>48.8</v>
      </c>
      <c r="L28" s="402">
        <v>61.6</v>
      </c>
      <c r="M28" s="618">
        <v>290</v>
      </c>
      <c r="N28" s="402">
        <v>32.700000000000003</v>
      </c>
      <c r="O28" s="402">
        <v>27.7</v>
      </c>
      <c r="P28" s="402">
        <v>37.799999999999997</v>
      </c>
      <c r="Q28" s="618">
        <v>165</v>
      </c>
      <c r="R28" s="402">
        <v>28.7</v>
      </c>
      <c r="S28" s="402">
        <v>24.1</v>
      </c>
      <c r="T28" s="402">
        <v>33.299999999999997</v>
      </c>
      <c r="U28" s="618">
        <v>151</v>
      </c>
      <c r="V28" s="402">
        <v>16</v>
      </c>
      <c r="W28" s="402">
        <v>12.5</v>
      </c>
      <c r="X28" s="402">
        <v>19.5</v>
      </c>
      <c r="Y28" s="618">
        <v>82</v>
      </c>
      <c r="Z28" s="402">
        <v>17.600000000000001</v>
      </c>
      <c r="AA28" s="402">
        <v>13.9</v>
      </c>
      <c r="AB28" s="402">
        <v>21.3</v>
      </c>
      <c r="AC28" s="618">
        <v>90</v>
      </c>
      <c r="AD28" s="402">
        <v>11.8</v>
      </c>
      <c r="AE28" s="402">
        <v>8.8000000000000007</v>
      </c>
      <c r="AF28" s="402">
        <v>14.7</v>
      </c>
      <c r="AG28" s="618">
        <v>63</v>
      </c>
      <c r="AH28" s="402">
        <v>7</v>
      </c>
      <c r="AI28" s="402">
        <v>4.8</v>
      </c>
      <c r="AJ28" s="402">
        <v>9.1999999999999993</v>
      </c>
      <c r="AK28" s="618">
        <v>40</v>
      </c>
      <c r="AL28" s="402">
        <v>4.0999999999999996</v>
      </c>
      <c r="AM28" s="402">
        <v>2.4</v>
      </c>
      <c r="AN28" s="402">
        <v>5.8</v>
      </c>
      <c r="AO28" s="618">
        <v>23</v>
      </c>
      <c r="AP28" s="402">
        <v>3.2</v>
      </c>
      <c r="AQ28" s="402">
        <v>1.7</v>
      </c>
      <c r="AR28" s="402">
        <v>4.7</v>
      </c>
      <c r="AS28" s="618">
        <v>18</v>
      </c>
      <c r="AT28" s="696">
        <f t="shared" si="0"/>
        <v>2020</v>
      </c>
    </row>
    <row r="29" spans="1:47" ht="15.6">
      <c r="A29" s="711" t="s">
        <v>767</v>
      </c>
      <c r="B29" s="402">
        <v>25</v>
      </c>
      <c r="C29" s="402">
        <v>23.7</v>
      </c>
      <c r="D29" s="402">
        <v>26.4</v>
      </c>
      <c r="E29" s="661">
        <v>1330</v>
      </c>
      <c r="F29" s="402">
        <v>79.7</v>
      </c>
      <c r="G29" s="402">
        <v>71.900000000000006</v>
      </c>
      <c r="H29" s="402">
        <v>87.6</v>
      </c>
      <c r="I29" s="618">
        <v>402</v>
      </c>
      <c r="J29" s="402">
        <v>49.3</v>
      </c>
      <c r="K29" s="402">
        <v>43.2</v>
      </c>
      <c r="L29" s="402">
        <v>55.4</v>
      </c>
      <c r="M29" s="618">
        <v>256</v>
      </c>
      <c r="N29" s="402">
        <v>37.700000000000003</v>
      </c>
      <c r="O29" s="402">
        <v>32.299999999999997</v>
      </c>
      <c r="P29" s="402">
        <v>43.1</v>
      </c>
      <c r="Q29" s="618">
        <v>191</v>
      </c>
      <c r="R29" s="402">
        <v>31.1</v>
      </c>
      <c r="S29" s="402">
        <v>26.3</v>
      </c>
      <c r="T29" s="402">
        <v>35.9</v>
      </c>
      <c r="U29" s="618">
        <v>161</v>
      </c>
      <c r="V29" s="402">
        <v>22.7</v>
      </c>
      <c r="W29" s="402">
        <v>18.600000000000001</v>
      </c>
      <c r="X29" s="402">
        <v>26.9</v>
      </c>
      <c r="Y29" s="618">
        <v>117</v>
      </c>
      <c r="Z29" s="402">
        <v>13.9</v>
      </c>
      <c r="AA29" s="402">
        <v>10.7</v>
      </c>
      <c r="AB29" s="402">
        <v>17.2</v>
      </c>
      <c r="AC29" s="618">
        <v>73</v>
      </c>
      <c r="AD29" s="402">
        <v>8</v>
      </c>
      <c r="AE29" s="402">
        <v>5.6</v>
      </c>
      <c r="AF29" s="402">
        <v>10.4</v>
      </c>
      <c r="AG29" s="618">
        <v>43</v>
      </c>
      <c r="AH29" s="402">
        <v>6.9</v>
      </c>
      <c r="AI29" s="402">
        <v>4.7</v>
      </c>
      <c r="AJ29" s="402">
        <v>9</v>
      </c>
      <c r="AK29" s="618">
        <v>39</v>
      </c>
      <c r="AL29" s="402">
        <v>4.8</v>
      </c>
      <c r="AM29" s="402">
        <v>3</v>
      </c>
      <c r="AN29" s="402">
        <v>6.6</v>
      </c>
      <c r="AO29" s="618">
        <v>27</v>
      </c>
      <c r="AP29" s="402">
        <v>3.6</v>
      </c>
      <c r="AQ29" s="402">
        <v>2.1</v>
      </c>
      <c r="AR29" s="402">
        <v>5.2</v>
      </c>
      <c r="AS29" s="618">
        <v>21</v>
      </c>
      <c r="AT29" s="696" t="str">
        <f t="shared" si="0"/>
        <v>2021 4</v>
      </c>
    </row>
    <row r="30" spans="1:47">
      <c r="A30" s="616"/>
      <c r="B30" s="660"/>
      <c r="C30" s="660"/>
      <c r="D30" s="660"/>
      <c r="E30" s="616"/>
      <c r="F30" s="579"/>
      <c r="G30" s="579"/>
      <c r="H30" s="579"/>
      <c r="I30" s="616"/>
      <c r="J30" s="579"/>
      <c r="K30" s="579"/>
      <c r="L30" s="579"/>
      <c r="M30" s="616"/>
      <c r="N30" s="579"/>
      <c r="O30" s="579"/>
      <c r="P30" s="579"/>
      <c r="Q30" s="616"/>
      <c r="R30" s="579"/>
      <c r="S30" s="579"/>
      <c r="T30" s="579"/>
      <c r="U30" s="616"/>
      <c r="V30" s="579"/>
      <c r="W30" s="579"/>
      <c r="X30" s="579"/>
      <c r="Y30" s="616"/>
      <c r="Z30" s="579"/>
      <c r="AA30" s="579"/>
      <c r="AB30" s="579"/>
      <c r="AC30" s="616"/>
      <c r="AD30" s="579"/>
      <c r="AE30" s="579"/>
      <c r="AF30" s="579"/>
      <c r="AG30" s="616"/>
      <c r="AH30" s="579"/>
      <c r="AI30" s="579"/>
      <c r="AJ30" s="579"/>
      <c r="AK30" s="616"/>
      <c r="AL30" s="579"/>
      <c r="AM30" s="579"/>
      <c r="AN30" s="579"/>
      <c r="AO30" s="616"/>
      <c r="AP30" s="579"/>
      <c r="AQ30" s="579"/>
      <c r="AR30" s="579"/>
      <c r="AS30" s="616"/>
      <c r="AT30" s="581"/>
      <c r="AU30" s="581"/>
    </row>
    <row r="32" spans="1:47" s="25" customFormat="1" ht="13.2">
      <c r="A32" s="1429" t="s">
        <v>127</v>
      </c>
      <c r="B32" s="1429"/>
      <c r="C32" s="712"/>
      <c r="D32" s="712"/>
      <c r="E32" s="712"/>
      <c r="F32" s="712"/>
      <c r="G32" s="712"/>
      <c r="H32" s="712"/>
      <c r="I32" s="712"/>
      <c r="J32" s="712"/>
      <c r="K32" s="712"/>
      <c r="L32" s="712"/>
      <c r="M32" s="712"/>
      <c r="N32" s="712"/>
      <c r="O32" s="712"/>
      <c r="P32" s="712"/>
      <c r="Q32" s="712"/>
      <c r="R32" s="712"/>
      <c r="S32" s="712"/>
      <c r="T32" s="712"/>
      <c r="U32" s="712"/>
      <c r="V32" s="712"/>
      <c r="W32" s="712"/>
      <c r="X32" s="712"/>
      <c r="Y32" s="712"/>
      <c r="Z32" s="712"/>
      <c r="AA32" s="712"/>
      <c r="AB32" s="712"/>
      <c r="AC32" s="712"/>
      <c r="AD32" s="712"/>
      <c r="AE32" s="712"/>
      <c r="AF32" s="712"/>
      <c r="AG32" s="712"/>
      <c r="AH32" s="712"/>
      <c r="AI32" s="712"/>
      <c r="AJ32" s="712"/>
      <c r="AK32" s="712"/>
      <c r="AL32" s="712"/>
      <c r="AM32" s="712"/>
      <c r="AN32" s="712"/>
      <c r="AO32" s="712"/>
      <c r="AP32" s="712"/>
    </row>
    <row r="33" spans="1:16384" s="25" customFormat="1">
      <c r="A33" s="1403" t="s">
        <v>552</v>
      </c>
      <c r="B33" s="1403"/>
      <c r="C33" s="1403"/>
      <c r="D33" s="1403"/>
      <c r="E33" s="1403"/>
      <c r="F33" s="1403"/>
      <c r="G33" s="1403"/>
      <c r="H33" s="1403"/>
      <c r="I33" s="1403"/>
      <c r="J33" s="1403"/>
      <c r="K33" s="1403"/>
      <c r="L33" s="1403"/>
      <c r="M33" s="1403"/>
      <c r="N33" s="1403"/>
      <c r="O33" s="1403"/>
      <c r="P33" s="801"/>
      <c r="Q33" s="801"/>
      <c r="R33" s="801"/>
      <c r="S33" s="801"/>
      <c r="T33" s="801"/>
      <c r="U33" s="801"/>
      <c r="V33" s="801"/>
      <c r="W33" s="801"/>
      <c r="X33" s="801"/>
      <c r="Y33" s="801"/>
      <c r="Z33" s="801"/>
      <c r="AA33" s="801"/>
      <c r="AB33" s="801"/>
      <c r="AC33" s="801"/>
      <c r="AD33" s="801"/>
      <c r="AE33" s="801"/>
      <c r="AF33" s="801"/>
      <c r="AG33" s="801"/>
      <c r="AH33" s="801"/>
      <c r="AI33" s="801"/>
      <c r="AJ33" s="801"/>
      <c r="AK33" s="801"/>
      <c r="AL33" s="801"/>
      <c r="AM33" s="801"/>
      <c r="AN33" s="801"/>
      <c r="AO33" s="801"/>
      <c r="AP33" s="801"/>
    </row>
    <row r="34" spans="1:16384" s="25" customFormat="1" ht="13.2">
      <c r="A34" s="1430" t="s">
        <v>487</v>
      </c>
      <c r="B34" s="1430"/>
      <c r="C34" s="1430"/>
      <c r="D34" s="1430"/>
      <c r="E34" s="1430"/>
      <c r="F34" s="1430"/>
      <c r="G34" s="1430"/>
      <c r="H34" s="1430"/>
      <c r="I34" s="1430"/>
      <c r="J34" s="1430"/>
      <c r="K34" s="712"/>
      <c r="L34" s="712"/>
      <c r="M34" s="712"/>
      <c r="N34" s="712"/>
      <c r="O34" s="712"/>
      <c r="P34" s="712"/>
      <c r="Q34" s="712"/>
      <c r="R34" s="712"/>
      <c r="S34" s="712"/>
      <c r="T34" s="712"/>
      <c r="U34" s="712"/>
      <c r="V34" s="712"/>
      <c r="W34" s="712"/>
      <c r="X34" s="712"/>
      <c r="Y34" s="712"/>
      <c r="Z34" s="712"/>
      <c r="AA34" s="712"/>
      <c r="AB34" s="712"/>
      <c r="AC34" s="712"/>
      <c r="AD34" s="712"/>
      <c r="AE34" s="712"/>
      <c r="AF34" s="712"/>
      <c r="AG34" s="712"/>
      <c r="AH34" s="712"/>
      <c r="AI34" s="712"/>
      <c r="AJ34" s="712"/>
      <c r="AK34" s="712"/>
      <c r="AL34" s="712"/>
      <c r="AM34" s="712"/>
      <c r="AN34" s="712"/>
      <c r="AO34" s="712"/>
      <c r="AP34" s="712"/>
    </row>
    <row r="35" spans="1:16384" s="25" customFormat="1" ht="13.2">
      <c r="A35" s="1403" t="s">
        <v>488</v>
      </c>
      <c r="B35" s="1403"/>
      <c r="C35" s="1403"/>
      <c r="D35" s="1403"/>
      <c r="E35" s="1403"/>
      <c r="F35" s="1403"/>
      <c r="G35" s="1403"/>
      <c r="H35" s="714"/>
      <c r="I35" s="714"/>
      <c r="J35" s="714"/>
      <c r="K35" s="712"/>
      <c r="L35" s="712"/>
      <c r="M35" s="712"/>
      <c r="N35" s="712"/>
      <c r="O35" s="712"/>
      <c r="P35" s="712"/>
      <c r="Q35" s="712"/>
      <c r="R35" s="712"/>
      <c r="S35" s="712"/>
      <c r="T35" s="712"/>
      <c r="U35" s="712"/>
      <c r="V35" s="712"/>
      <c r="W35" s="712"/>
      <c r="X35" s="712"/>
      <c r="Y35" s="712"/>
      <c r="Z35" s="712"/>
      <c r="AA35" s="712"/>
      <c r="AB35" s="712"/>
      <c r="AC35" s="712"/>
      <c r="AD35" s="712"/>
      <c r="AE35" s="712"/>
      <c r="AF35" s="712"/>
      <c r="AG35" s="712"/>
      <c r="AH35" s="712"/>
      <c r="AI35" s="712"/>
      <c r="AJ35" s="712"/>
      <c r="AK35" s="712"/>
      <c r="AL35" s="712"/>
      <c r="AM35" s="712"/>
      <c r="AN35" s="712"/>
      <c r="AO35" s="712"/>
      <c r="AP35" s="712"/>
    </row>
    <row r="36" spans="1:16384" s="25" customFormat="1" ht="13.2">
      <c r="A36" s="1418" t="s">
        <v>489</v>
      </c>
      <c r="B36" s="1418"/>
      <c r="C36" s="1418"/>
      <c r="D36" s="1418"/>
      <c r="E36" s="1418"/>
      <c r="F36" s="1418"/>
      <c r="G36" s="1418"/>
      <c r="H36" s="1418"/>
      <c r="I36" s="714"/>
      <c r="J36" s="714"/>
      <c r="K36" s="712"/>
      <c r="L36" s="712"/>
      <c r="M36" s="712"/>
      <c r="N36" s="712"/>
      <c r="O36" s="712"/>
      <c r="P36" s="712"/>
      <c r="Q36" s="712"/>
      <c r="R36" s="712"/>
      <c r="S36" s="712"/>
      <c r="T36" s="712"/>
      <c r="U36" s="712"/>
      <c r="V36" s="712"/>
      <c r="W36" s="712"/>
      <c r="X36" s="712"/>
      <c r="Y36" s="712"/>
      <c r="Z36" s="712"/>
      <c r="AA36" s="712"/>
      <c r="AB36" s="712"/>
      <c r="AC36" s="712"/>
      <c r="AD36" s="712"/>
      <c r="AE36" s="712"/>
      <c r="AF36" s="712"/>
      <c r="AG36" s="712"/>
      <c r="AH36" s="712"/>
      <c r="AI36" s="712"/>
      <c r="AJ36" s="712"/>
      <c r="AK36" s="712"/>
      <c r="AL36" s="712"/>
      <c r="AM36" s="712"/>
      <c r="AN36" s="712"/>
      <c r="AO36" s="712"/>
      <c r="AP36" s="712"/>
    </row>
    <row r="37" spans="1:16384" s="25" customFormat="1" ht="13.2">
      <c r="A37" s="1349" t="s">
        <v>645</v>
      </c>
      <c r="B37" s="1349"/>
      <c r="C37" s="1349"/>
      <c r="D37" s="714"/>
      <c r="E37" s="714"/>
      <c r="F37" s="714"/>
      <c r="G37" s="714"/>
      <c r="H37" s="714"/>
      <c r="I37" s="714"/>
      <c r="J37" s="714"/>
      <c r="K37" s="712"/>
      <c r="L37" s="712"/>
      <c r="M37" s="712"/>
      <c r="N37" s="712"/>
      <c r="O37" s="712"/>
      <c r="P37" s="712"/>
      <c r="Q37" s="712"/>
      <c r="R37" s="712"/>
      <c r="S37" s="712"/>
      <c r="T37" s="712"/>
      <c r="U37" s="712"/>
      <c r="V37" s="712"/>
      <c r="W37" s="712"/>
      <c r="X37" s="712"/>
      <c r="Y37" s="712"/>
      <c r="Z37" s="712"/>
      <c r="AA37" s="712"/>
      <c r="AB37" s="712"/>
      <c r="AC37" s="712"/>
      <c r="AD37" s="712"/>
      <c r="AE37" s="712"/>
      <c r="AF37" s="712"/>
      <c r="AG37" s="712"/>
      <c r="AH37" s="712"/>
      <c r="AI37" s="712"/>
      <c r="AJ37" s="712"/>
      <c r="AK37" s="712"/>
      <c r="AL37" s="712"/>
      <c r="AM37" s="712"/>
      <c r="AN37" s="712"/>
      <c r="AO37" s="712"/>
      <c r="AP37" s="712"/>
    </row>
    <row r="38" spans="1:16384" s="25" customFormat="1">
      <c r="A38" s="1419" t="s">
        <v>651</v>
      </c>
      <c r="B38" s="1419"/>
      <c r="C38" s="1419"/>
      <c r="D38" s="1419"/>
      <c r="E38" s="1419"/>
      <c r="F38" s="1419"/>
      <c r="G38" s="1419"/>
      <c r="H38" s="1419"/>
      <c r="I38" s="1419"/>
      <c r="J38" s="1419"/>
      <c r="K38" s="1419"/>
      <c r="L38" s="1419"/>
      <c r="M38" s="1419"/>
      <c r="N38" s="1419"/>
      <c r="O38" s="1419"/>
      <c r="P38" s="713"/>
      <c r="Q38" s="713"/>
      <c r="R38" s="713"/>
      <c r="S38" s="713"/>
      <c r="T38" s="713"/>
      <c r="U38" s="713"/>
      <c r="V38" s="713"/>
      <c r="W38" s="713"/>
      <c r="X38" s="713"/>
      <c r="Y38" s="713"/>
      <c r="Z38" s="713"/>
      <c r="AA38" s="713"/>
      <c r="AB38" s="713"/>
      <c r="AC38" s="713"/>
      <c r="AD38" s="713"/>
      <c r="AE38" s="713"/>
      <c r="AF38" s="713"/>
      <c r="AG38" s="713"/>
      <c r="AH38" s="713"/>
      <c r="AI38" s="713"/>
      <c r="AJ38" s="713"/>
      <c r="AK38" s="713"/>
      <c r="AL38" s="713"/>
      <c r="AM38" s="713"/>
      <c r="AN38" s="713"/>
      <c r="AO38" s="713"/>
      <c r="AP38" s="713"/>
      <c r="AQ38" s="713"/>
      <c r="AR38" s="713"/>
      <c r="AS38" s="713"/>
      <c r="AT38" s="713"/>
      <c r="AU38" s="713"/>
      <c r="AV38" s="713"/>
      <c r="AW38" s="713"/>
      <c r="AX38" s="713"/>
      <c r="AY38" s="713"/>
      <c r="AZ38" s="713"/>
      <c r="BA38" s="713"/>
      <c r="BB38" s="713"/>
      <c r="BC38" s="713"/>
      <c r="BD38" s="713"/>
      <c r="BE38" s="713"/>
      <c r="BF38" s="713"/>
      <c r="BG38" s="713"/>
      <c r="BH38" s="713"/>
      <c r="BI38" s="713"/>
      <c r="BJ38" s="713"/>
      <c r="BK38" s="713"/>
      <c r="BL38" s="713"/>
      <c r="BM38" s="713"/>
      <c r="BN38" s="713"/>
      <c r="BO38" s="713"/>
      <c r="BP38" s="713"/>
      <c r="BQ38" s="713"/>
      <c r="BR38" s="713"/>
      <c r="BS38" s="713"/>
      <c r="BT38" s="713"/>
      <c r="BU38" s="713"/>
      <c r="BV38" s="713"/>
      <c r="BW38" s="713"/>
      <c r="BX38" s="713"/>
      <c r="BY38" s="713"/>
      <c r="BZ38" s="713"/>
      <c r="CA38" s="713"/>
      <c r="CB38" s="713"/>
      <c r="CC38" s="713"/>
      <c r="CD38" s="713"/>
      <c r="CE38" s="713"/>
      <c r="CF38" s="713"/>
      <c r="CG38" s="713"/>
      <c r="CH38" s="713"/>
      <c r="CI38" s="713"/>
      <c r="CJ38" s="713"/>
      <c r="CK38" s="713"/>
      <c r="CL38" s="713"/>
      <c r="CM38" s="713"/>
      <c r="CN38" s="713"/>
      <c r="CO38" s="713"/>
      <c r="CP38" s="713"/>
      <c r="CQ38" s="713"/>
      <c r="CR38" s="713"/>
      <c r="CS38" s="713"/>
      <c r="CT38" s="713"/>
      <c r="CU38" s="713"/>
      <c r="CV38" s="713"/>
      <c r="CW38" s="713"/>
      <c r="CX38" s="713"/>
      <c r="CY38" s="713"/>
      <c r="CZ38" s="713"/>
      <c r="DA38" s="713"/>
      <c r="DB38" s="713"/>
      <c r="DC38" s="713"/>
      <c r="DD38" s="713"/>
      <c r="DE38" s="713"/>
      <c r="DF38" s="713"/>
      <c r="DG38" s="713"/>
      <c r="DH38" s="713"/>
      <c r="DI38" s="713"/>
      <c r="DJ38" s="713"/>
      <c r="DK38" s="713"/>
      <c r="DL38" s="713"/>
      <c r="DM38" s="713"/>
      <c r="DN38" s="713"/>
      <c r="DO38" s="713"/>
      <c r="DP38" s="713"/>
      <c r="DQ38" s="713"/>
      <c r="DR38" s="713"/>
      <c r="DS38" s="713"/>
      <c r="DT38" s="713"/>
      <c r="DU38" s="713"/>
      <c r="DV38" s="713"/>
      <c r="DW38" s="713"/>
      <c r="DX38" s="713"/>
      <c r="DY38" s="713"/>
      <c r="DZ38" s="713"/>
      <c r="EA38" s="713"/>
      <c r="EB38" s="713"/>
      <c r="EC38" s="713"/>
      <c r="ED38" s="713"/>
      <c r="EE38" s="713"/>
      <c r="EF38" s="713"/>
      <c r="EG38" s="713"/>
      <c r="EH38" s="713"/>
      <c r="EI38" s="713"/>
      <c r="EJ38" s="713"/>
      <c r="EK38" s="713"/>
      <c r="EL38" s="713"/>
      <c r="EM38" s="713"/>
      <c r="EN38" s="713"/>
      <c r="EO38" s="713"/>
      <c r="EP38" s="713"/>
      <c r="EQ38" s="713"/>
      <c r="ER38" s="713"/>
      <c r="ES38" s="713"/>
      <c r="ET38" s="713"/>
      <c r="EU38" s="713"/>
      <c r="EV38" s="713"/>
      <c r="EW38" s="713"/>
      <c r="EX38" s="713"/>
      <c r="EY38" s="713"/>
      <c r="EZ38" s="713"/>
      <c r="FA38" s="713"/>
      <c r="FB38" s="713"/>
      <c r="FC38" s="713"/>
      <c r="FD38" s="713"/>
      <c r="FE38" s="713"/>
      <c r="FF38" s="713"/>
      <c r="FG38" s="713"/>
      <c r="FH38" s="713"/>
      <c r="FI38" s="713"/>
      <c r="FJ38" s="713"/>
      <c r="FK38" s="713"/>
      <c r="FL38" s="713"/>
      <c r="FM38" s="713"/>
      <c r="FN38" s="713"/>
      <c r="FO38" s="713"/>
      <c r="FP38" s="713"/>
      <c r="FQ38" s="713"/>
      <c r="FR38" s="713"/>
      <c r="FS38" s="713"/>
      <c r="FT38" s="713"/>
      <c r="FU38" s="713"/>
      <c r="FV38" s="713"/>
      <c r="FW38" s="713"/>
      <c r="FX38" s="713"/>
      <c r="FY38" s="713"/>
      <c r="FZ38" s="713"/>
      <c r="GA38" s="713"/>
      <c r="GB38" s="713"/>
      <c r="GC38" s="713"/>
      <c r="GD38" s="713"/>
      <c r="GE38" s="713"/>
      <c r="GF38" s="713"/>
      <c r="GG38" s="713"/>
      <c r="GH38" s="713"/>
      <c r="GI38" s="713"/>
      <c r="GJ38" s="713"/>
      <c r="GK38" s="713"/>
      <c r="GL38" s="713"/>
      <c r="GM38" s="713"/>
      <c r="GN38" s="713"/>
      <c r="GO38" s="713"/>
      <c r="GP38" s="713"/>
      <c r="GQ38" s="713"/>
      <c r="GR38" s="713"/>
      <c r="GS38" s="713"/>
      <c r="GT38" s="713"/>
      <c r="GU38" s="713"/>
      <c r="GV38" s="713"/>
      <c r="GW38" s="713"/>
      <c r="GX38" s="713"/>
      <c r="GY38" s="713"/>
      <c r="GZ38" s="713"/>
      <c r="HA38" s="713"/>
      <c r="HB38" s="713"/>
      <c r="HC38" s="713"/>
      <c r="HD38" s="713"/>
      <c r="HE38" s="713"/>
      <c r="HF38" s="713"/>
      <c r="HG38" s="713"/>
      <c r="HH38" s="713"/>
      <c r="HI38" s="713"/>
      <c r="HJ38" s="713"/>
      <c r="HK38" s="713"/>
      <c r="HL38" s="713"/>
      <c r="HM38" s="713"/>
      <c r="HN38" s="713"/>
      <c r="HO38" s="713"/>
      <c r="HP38" s="713"/>
      <c r="HQ38" s="713"/>
      <c r="HR38" s="713"/>
      <c r="HS38" s="713"/>
      <c r="HT38" s="713"/>
      <c r="HU38" s="713"/>
      <c r="HV38" s="713"/>
      <c r="HW38" s="713"/>
      <c r="HX38" s="713"/>
      <c r="HY38" s="713"/>
      <c r="HZ38" s="713"/>
      <c r="IA38" s="713"/>
      <c r="IB38" s="713"/>
      <c r="IC38" s="713"/>
      <c r="ID38" s="713"/>
      <c r="IE38" s="713"/>
      <c r="IF38" s="713"/>
      <c r="IG38" s="713"/>
      <c r="IH38" s="713"/>
      <c r="II38" s="713"/>
      <c r="IJ38" s="713"/>
      <c r="IK38" s="713"/>
      <c r="IL38" s="713"/>
      <c r="IM38" s="713"/>
      <c r="IN38" s="713"/>
      <c r="IO38" s="713"/>
      <c r="IP38" s="713"/>
      <c r="IQ38" s="713"/>
      <c r="IR38" s="713"/>
      <c r="IS38" s="713"/>
      <c r="IT38" s="713"/>
      <c r="IU38" s="713"/>
      <c r="IV38" s="713"/>
      <c r="IW38" s="713"/>
      <c r="IX38" s="713"/>
      <c r="IY38" s="713"/>
      <c r="IZ38" s="713"/>
      <c r="JA38" s="713"/>
      <c r="JB38" s="713"/>
      <c r="JC38" s="713"/>
      <c r="JD38" s="713"/>
      <c r="JE38" s="713"/>
      <c r="JF38" s="713"/>
      <c r="JG38" s="713"/>
      <c r="JH38" s="713"/>
      <c r="JI38" s="713"/>
      <c r="JJ38" s="713"/>
      <c r="JK38" s="713"/>
      <c r="JL38" s="713"/>
      <c r="JM38" s="713"/>
      <c r="JN38" s="713"/>
      <c r="JO38" s="713"/>
      <c r="JP38" s="713"/>
      <c r="JQ38" s="713"/>
      <c r="JR38" s="713"/>
      <c r="JS38" s="713"/>
      <c r="JT38" s="713"/>
      <c r="JU38" s="713"/>
      <c r="JV38" s="713"/>
      <c r="JW38" s="713"/>
      <c r="JX38" s="713"/>
      <c r="JY38" s="713"/>
      <c r="JZ38" s="713"/>
      <c r="KA38" s="713"/>
      <c r="KB38" s="713"/>
      <c r="KC38" s="713"/>
      <c r="KD38" s="713"/>
      <c r="KE38" s="713"/>
      <c r="KF38" s="713"/>
      <c r="KG38" s="713"/>
      <c r="KH38" s="713"/>
      <c r="KI38" s="713"/>
      <c r="KJ38" s="713"/>
      <c r="KK38" s="713"/>
      <c r="KL38" s="713"/>
      <c r="KM38" s="713"/>
      <c r="KN38" s="713"/>
      <c r="KO38" s="713"/>
      <c r="KP38" s="713"/>
      <c r="KQ38" s="713"/>
      <c r="KR38" s="713"/>
      <c r="KS38" s="713"/>
      <c r="KT38" s="713"/>
      <c r="KU38" s="713"/>
      <c r="KV38" s="713"/>
      <c r="KW38" s="713"/>
      <c r="KX38" s="713"/>
      <c r="KY38" s="713"/>
      <c r="KZ38" s="713"/>
      <c r="LA38" s="713"/>
      <c r="LB38" s="713"/>
      <c r="LC38" s="713"/>
      <c r="LD38" s="713"/>
      <c r="LE38" s="713"/>
      <c r="LF38" s="713"/>
      <c r="LG38" s="713"/>
      <c r="LH38" s="713"/>
      <c r="LI38" s="713"/>
      <c r="LJ38" s="713"/>
      <c r="LK38" s="713"/>
      <c r="LL38" s="713"/>
      <c r="LM38" s="713"/>
      <c r="LN38" s="713"/>
      <c r="LO38" s="713"/>
      <c r="LP38" s="713"/>
      <c r="LQ38" s="713"/>
      <c r="LR38" s="713"/>
      <c r="LS38" s="713"/>
      <c r="LT38" s="713"/>
      <c r="LU38" s="713"/>
      <c r="LV38" s="713"/>
      <c r="LW38" s="713"/>
      <c r="LX38" s="713"/>
      <c r="LY38" s="713"/>
      <c r="LZ38" s="713"/>
      <c r="MA38" s="713"/>
      <c r="MB38" s="713"/>
      <c r="MC38" s="713"/>
      <c r="MD38" s="713"/>
      <c r="ME38" s="713"/>
      <c r="MF38" s="713"/>
      <c r="MG38" s="713"/>
      <c r="MH38" s="713"/>
      <c r="MI38" s="713"/>
      <c r="MJ38" s="713"/>
      <c r="MK38" s="713"/>
      <c r="ML38" s="713"/>
      <c r="MM38" s="713"/>
      <c r="MN38" s="713"/>
      <c r="MO38" s="713"/>
      <c r="MP38" s="713"/>
      <c r="MQ38" s="713"/>
      <c r="MR38" s="713"/>
      <c r="MS38" s="713"/>
      <c r="MT38" s="713"/>
      <c r="MU38" s="713"/>
      <c r="MV38" s="713"/>
      <c r="MW38" s="713"/>
      <c r="MX38" s="713"/>
      <c r="MY38" s="713"/>
      <c r="MZ38" s="713"/>
      <c r="NA38" s="713"/>
      <c r="NB38" s="713"/>
      <c r="NC38" s="713"/>
      <c r="ND38" s="713"/>
      <c r="NE38" s="713"/>
      <c r="NF38" s="713"/>
      <c r="NG38" s="713"/>
      <c r="NH38" s="713"/>
      <c r="NI38" s="713"/>
      <c r="NJ38" s="713"/>
      <c r="NK38" s="713"/>
      <c r="NL38" s="713"/>
      <c r="NM38" s="713"/>
      <c r="NN38" s="713"/>
      <c r="NO38" s="713"/>
      <c r="NP38" s="713"/>
      <c r="NQ38" s="713"/>
      <c r="NR38" s="713"/>
      <c r="NS38" s="713"/>
      <c r="NT38" s="713"/>
      <c r="NU38" s="713"/>
      <c r="NV38" s="713"/>
      <c r="NW38" s="713"/>
      <c r="NX38" s="713"/>
      <c r="NY38" s="713"/>
      <c r="NZ38" s="713"/>
      <c r="OA38" s="713"/>
      <c r="OB38" s="713"/>
      <c r="OC38" s="713"/>
      <c r="OD38" s="713"/>
      <c r="OE38" s="713"/>
      <c r="OF38" s="713"/>
      <c r="OG38" s="713"/>
      <c r="OH38" s="713"/>
      <c r="OI38" s="713"/>
      <c r="OJ38" s="713"/>
      <c r="OK38" s="713"/>
      <c r="OL38" s="713"/>
      <c r="OM38" s="713"/>
      <c r="ON38" s="713"/>
      <c r="OO38" s="713"/>
      <c r="OP38" s="713"/>
      <c r="OQ38" s="713"/>
      <c r="OR38" s="713"/>
      <c r="OS38" s="713"/>
      <c r="OT38" s="713"/>
      <c r="OU38" s="713"/>
      <c r="OV38" s="713"/>
      <c r="OW38" s="713"/>
      <c r="OX38" s="713"/>
      <c r="OY38" s="713"/>
      <c r="OZ38" s="713"/>
      <c r="PA38" s="713"/>
      <c r="PB38" s="713"/>
      <c r="PC38" s="713"/>
      <c r="PD38" s="713"/>
      <c r="PE38" s="713"/>
      <c r="PF38" s="713"/>
      <c r="PG38" s="713"/>
      <c r="PH38" s="713"/>
      <c r="PI38" s="713"/>
      <c r="PJ38" s="713"/>
      <c r="PK38" s="713"/>
      <c r="PL38" s="713"/>
      <c r="PM38" s="713"/>
      <c r="PN38" s="713"/>
      <c r="PO38" s="713"/>
      <c r="PP38" s="713"/>
      <c r="PQ38" s="713"/>
      <c r="PR38" s="713"/>
      <c r="PS38" s="713"/>
      <c r="PT38" s="713"/>
      <c r="PU38" s="713"/>
      <c r="PV38" s="713"/>
      <c r="PW38" s="713"/>
      <c r="PX38" s="713"/>
      <c r="PY38" s="713"/>
      <c r="PZ38" s="713"/>
      <c r="QA38" s="713"/>
      <c r="QB38" s="713"/>
      <c r="QC38" s="713"/>
      <c r="QD38" s="713"/>
      <c r="QE38" s="713"/>
      <c r="QF38" s="713"/>
      <c r="QG38" s="713"/>
      <c r="QH38" s="713"/>
      <c r="QI38" s="713"/>
      <c r="QJ38" s="713"/>
      <c r="QK38" s="713"/>
      <c r="QL38" s="713"/>
      <c r="QM38" s="713"/>
      <c r="QN38" s="713"/>
      <c r="QO38" s="713"/>
      <c r="QP38" s="713"/>
      <c r="QQ38" s="713"/>
      <c r="QR38" s="713"/>
      <c r="QS38" s="713"/>
      <c r="QT38" s="713"/>
      <c r="QU38" s="713"/>
      <c r="QV38" s="713"/>
      <c r="QW38" s="713"/>
      <c r="QX38" s="713"/>
      <c r="QY38" s="713"/>
      <c r="QZ38" s="713"/>
      <c r="RA38" s="713"/>
      <c r="RB38" s="713"/>
      <c r="RC38" s="713"/>
      <c r="RD38" s="713"/>
      <c r="RE38" s="713"/>
      <c r="RF38" s="713"/>
      <c r="RG38" s="713"/>
      <c r="RH38" s="713"/>
      <c r="RI38" s="713"/>
      <c r="RJ38" s="713"/>
      <c r="RK38" s="713"/>
      <c r="RL38" s="713"/>
      <c r="RM38" s="713"/>
      <c r="RN38" s="713"/>
      <c r="RO38" s="713"/>
      <c r="RP38" s="713"/>
      <c r="RQ38" s="713"/>
      <c r="RR38" s="713"/>
      <c r="RS38" s="713"/>
      <c r="RT38" s="713"/>
      <c r="RU38" s="713"/>
      <c r="RV38" s="713"/>
      <c r="RW38" s="713"/>
      <c r="RX38" s="713"/>
      <c r="RY38" s="713"/>
      <c r="RZ38" s="713"/>
      <c r="SA38" s="713"/>
      <c r="SB38" s="713"/>
      <c r="SC38" s="713"/>
      <c r="SD38" s="713"/>
      <c r="SE38" s="713"/>
      <c r="SF38" s="713"/>
      <c r="SG38" s="713"/>
      <c r="SH38" s="713"/>
      <c r="SI38" s="713"/>
      <c r="SJ38" s="713"/>
      <c r="SK38" s="713"/>
      <c r="SL38" s="713"/>
      <c r="SM38" s="713"/>
      <c r="SN38" s="713"/>
      <c r="SO38" s="713"/>
      <c r="SP38" s="713"/>
      <c r="SQ38" s="713"/>
      <c r="SR38" s="713"/>
      <c r="SS38" s="713"/>
      <c r="ST38" s="713"/>
      <c r="SU38" s="713"/>
      <c r="SV38" s="713"/>
      <c r="SW38" s="713"/>
      <c r="SX38" s="713"/>
      <c r="SY38" s="713"/>
      <c r="SZ38" s="713"/>
      <c r="TA38" s="713"/>
      <c r="TB38" s="713"/>
      <c r="TC38" s="713"/>
      <c r="TD38" s="713"/>
      <c r="TE38" s="713"/>
      <c r="TF38" s="713"/>
      <c r="TG38" s="713"/>
      <c r="TH38" s="713"/>
      <c r="TI38" s="713"/>
      <c r="TJ38" s="713"/>
      <c r="TK38" s="713"/>
      <c r="TL38" s="713"/>
      <c r="TM38" s="713"/>
      <c r="TN38" s="713"/>
      <c r="TO38" s="713"/>
      <c r="TP38" s="713"/>
      <c r="TQ38" s="713"/>
      <c r="TR38" s="713"/>
      <c r="TS38" s="713"/>
      <c r="TT38" s="713"/>
      <c r="TU38" s="713"/>
      <c r="TV38" s="713"/>
      <c r="TW38" s="713"/>
      <c r="TX38" s="713"/>
      <c r="TY38" s="713"/>
      <c r="TZ38" s="713"/>
      <c r="UA38" s="713"/>
      <c r="UB38" s="713"/>
      <c r="UC38" s="713"/>
      <c r="UD38" s="713"/>
      <c r="UE38" s="713"/>
      <c r="UF38" s="713"/>
      <c r="UG38" s="713"/>
      <c r="UH38" s="713"/>
      <c r="UI38" s="713"/>
      <c r="UJ38" s="713"/>
      <c r="UK38" s="713"/>
      <c r="UL38" s="713"/>
      <c r="UM38" s="713"/>
      <c r="UN38" s="713"/>
      <c r="UO38" s="713"/>
      <c r="UP38" s="713"/>
      <c r="UQ38" s="713"/>
      <c r="UR38" s="713"/>
      <c r="US38" s="713"/>
      <c r="UT38" s="713"/>
      <c r="UU38" s="713"/>
      <c r="UV38" s="713"/>
      <c r="UW38" s="713"/>
      <c r="UX38" s="713"/>
      <c r="UY38" s="713"/>
      <c r="UZ38" s="713"/>
      <c r="VA38" s="713"/>
      <c r="VB38" s="713"/>
      <c r="VC38" s="713"/>
      <c r="VD38" s="713"/>
      <c r="VE38" s="713"/>
      <c r="VF38" s="713"/>
      <c r="VG38" s="713"/>
      <c r="VH38" s="713"/>
      <c r="VI38" s="713"/>
      <c r="VJ38" s="713"/>
      <c r="VK38" s="713"/>
      <c r="VL38" s="713"/>
      <c r="VM38" s="713"/>
      <c r="VN38" s="713"/>
      <c r="VO38" s="713"/>
      <c r="VP38" s="713"/>
      <c r="VQ38" s="713"/>
      <c r="VR38" s="713"/>
      <c r="VS38" s="713"/>
      <c r="VT38" s="713"/>
      <c r="VU38" s="713"/>
      <c r="VV38" s="713"/>
      <c r="VW38" s="713"/>
      <c r="VX38" s="713"/>
      <c r="VY38" s="713"/>
      <c r="VZ38" s="713"/>
      <c r="WA38" s="713"/>
      <c r="WB38" s="713"/>
      <c r="WC38" s="713"/>
      <c r="WD38" s="713"/>
      <c r="WE38" s="713"/>
      <c r="WF38" s="713"/>
      <c r="WG38" s="713"/>
      <c r="WH38" s="713"/>
      <c r="WI38" s="713"/>
      <c r="WJ38" s="713"/>
      <c r="WK38" s="713"/>
      <c r="WL38" s="713"/>
      <c r="WM38" s="713"/>
      <c r="WN38" s="713"/>
      <c r="WO38" s="713"/>
      <c r="WP38" s="713"/>
      <c r="WQ38" s="713"/>
      <c r="WR38" s="713"/>
      <c r="WS38" s="713"/>
      <c r="WT38" s="713"/>
      <c r="WU38" s="713"/>
      <c r="WV38" s="713"/>
      <c r="WW38" s="713"/>
      <c r="WX38" s="713"/>
      <c r="WY38" s="713"/>
      <c r="WZ38" s="713"/>
      <c r="XA38" s="713"/>
      <c r="XB38" s="713"/>
      <c r="XC38" s="713"/>
      <c r="XD38" s="713"/>
      <c r="XE38" s="713"/>
      <c r="XF38" s="713"/>
      <c r="XG38" s="713"/>
      <c r="XH38" s="713"/>
      <c r="XI38" s="713"/>
      <c r="XJ38" s="713"/>
      <c r="XK38" s="713"/>
      <c r="XL38" s="713"/>
      <c r="XM38" s="713"/>
      <c r="XN38" s="713"/>
      <c r="XO38" s="713"/>
      <c r="XP38" s="713"/>
      <c r="XQ38" s="713"/>
      <c r="XR38" s="713"/>
      <c r="XS38" s="713"/>
      <c r="XT38" s="713"/>
      <c r="XU38" s="713"/>
      <c r="XV38" s="713"/>
      <c r="XW38" s="713"/>
      <c r="XX38" s="713"/>
      <c r="XY38" s="713"/>
      <c r="XZ38" s="713"/>
      <c r="YA38" s="713"/>
      <c r="YB38" s="713"/>
      <c r="YC38" s="713"/>
      <c r="YD38" s="713"/>
      <c r="YE38" s="713"/>
      <c r="YF38" s="713"/>
      <c r="YG38" s="713"/>
      <c r="YH38" s="713"/>
      <c r="YI38" s="713"/>
      <c r="YJ38" s="713"/>
      <c r="YK38" s="713"/>
      <c r="YL38" s="713"/>
      <c r="YM38" s="713"/>
      <c r="YN38" s="713"/>
      <c r="YO38" s="713"/>
      <c r="YP38" s="713"/>
      <c r="YQ38" s="713"/>
      <c r="YR38" s="713"/>
      <c r="YS38" s="713"/>
      <c r="YT38" s="713"/>
      <c r="YU38" s="713"/>
      <c r="YV38" s="713"/>
      <c r="YW38" s="713"/>
      <c r="YX38" s="713"/>
      <c r="YY38" s="713"/>
      <c r="YZ38" s="713"/>
      <c r="ZA38" s="713"/>
      <c r="ZB38" s="713"/>
      <c r="ZC38" s="713"/>
      <c r="ZD38" s="713"/>
      <c r="ZE38" s="713"/>
      <c r="ZF38" s="713"/>
      <c r="ZG38" s="713"/>
      <c r="ZH38" s="713"/>
      <c r="ZI38" s="713"/>
      <c r="ZJ38" s="713"/>
      <c r="ZK38" s="713"/>
      <c r="ZL38" s="713"/>
      <c r="ZM38" s="713"/>
      <c r="ZN38" s="713"/>
      <c r="ZO38" s="713"/>
      <c r="ZP38" s="713"/>
      <c r="ZQ38" s="713"/>
      <c r="ZR38" s="713"/>
      <c r="ZS38" s="713"/>
      <c r="ZT38" s="713"/>
      <c r="ZU38" s="713"/>
      <c r="ZV38" s="713"/>
      <c r="ZW38" s="713"/>
      <c r="ZX38" s="713"/>
      <c r="ZY38" s="713"/>
      <c r="ZZ38" s="713"/>
      <c r="AAA38" s="713"/>
      <c r="AAB38" s="713"/>
      <c r="AAC38" s="713"/>
      <c r="AAD38" s="713"/>
      <c r="AAE38" s="713"/>
      <c r="AAF38" s="713"/>
      <c r="AAG38" s="713"/>
      <c r="AAH38" s="713"/>
      <c r="AAI38" s="713"/>
      <c r="AAJ38" s="713"/>
      <c r="AAK38" s="713"/>
      <c r="AAL38" s="713"/>
      <c r="AAM38" s="713"/>
      <c r="AAN38" s="713"/>
      <c r="AAO38" s="713"/>
      <c r="AAP38" s="713"/>
      <c r="AAQ38" s="713"/>
      <c r="AAR38" s="713"/>
      <c r="AAS38" s="713"/>
      <c r="AAT38" s="713"/>
      <c r="AAU38" s="713"/>
      <c r="AAV38" s="713"/>
      <c r="AAW38" s="713"/>
      <c r="AAX38" s="713"/>
      <c r="AAY38" s="713"/>
      <c r="AAZ38" s="713"/>
      <c r="ABA38" s="713"/>
      <c r="ABB38" s="713"/>
      <c r="ABC38" s="713"/>
      <c r="ABD38" s="713"/>
      <c r="ABE38" s="713"/>
      <c r="ABF38" s="713"/>
      <c r="ABG38" s="713"/>
      <c r="ABH38" s="713"/>
      <c r="ABI38" s="713"/>
      <c r="ABJ38" s="713"/>
      <c r="ABK38" s="713"/>
      <c r="ABL38" s="713"/>
      <c r="ABM38" s="713"/>
      <c r="ABN38" s="713"/>
      <c r="ABO38" s="713"/>
      <c r="ABP38" s="713"/>
      <c r="ABQ38" s="713"/>
      <c r="ABR38" s="713"/>
      <c r="ABS38" s="713"/>
      <c r="ABT38" s="713"/>
      <c r="ABU38" s="713"/>
      <c r="ABV38" s="713"/>
      <c r="ABW38" s="713"/>
      <c r="ABX38" s="713"/>
      <c r="ABY38" s="713"/>
      <c r="ABZ38" s="713"/>
      <c r="ACA38" s="713"/>
      <c r="ACB38" s="713"/>
      <c r="ACC38" s="713"/>
      <c r="ACD38" s="713"/>
      <c r="ACE38" s="713"/>
      <c r="ACF38" s="713"/>
      <c r="ACG38" s="713"/>
      <c r="ACH38" s="713"/>
      <c r="ACI38" s="713"/>
      <c r="ACJ38" s="713"/>
      <c r="ACK38" s="713"/>
      <c r="ACL38" s="713"/>
      <c r="ACM38" s="713"/>
      <c r="ACN38" s="713"/>
      <c r="ACO38" s="713"/>
      <c r="ACP38" s="713"/>
      <c r="ACQ38" s="713"/>
      <c r="ACR38" s="713"/>
      <c r="ACS38" s="713"/>
      <c r="ACT38" s="713"/>
      <c r="ACU38" s="713"/>
      <c r="ACV38" s="713"/>
      <c r="ACW38" s="713"/>
      <c r="ACX38" s="713"/>
      <c r="ACY38" s="713"/>
      <c r="ACZ38" s="713"/>
      <c r="ADA38" s="713"/>
      <c r="ADB38" s="713"/>
      <c r="ADC38" s="713"/>
      <c r="ADD38" s="713"/>
      <c r="ADE38" s="713"/>
      <c r="ADF38" s="713"/>
      <c r="ADG38" s="713"/>
      <c r="ADH38" s="713"/>
      <c r="ADI38" s="713"/>
      <c r="ADJ38" s="713"/>
      <c r="ADK38" s="713"/>
      <c r="ADL38" s="713"/>
      <c r="ADM38" s="713"/>
      <c r="ADN38" s="713"/>
      <c r="ADO38" s="713"/>
      <c r="ADP38" s="713"/>
      <c r="ADQ38" s="713"/>
      <c r="ADR38" s="713"/>
      <c r="ADS38" s="713"/>
      <c r="ADT38" s="713"/>
      <c r="ADU38" s="713"/>
      <c r="ADV38" s="713"/>
      <c r="ADW38" s="713"/>
      <c r="ADX38" s="713"/>
      <c r="ADY38" s="713"/>
      <c r="ADZ38" s="713"/>
      <c r="AEA38" s="713"/>
      <c r="AEB38" s="713"/>
      <c r="AEC38" s="713"/>
      <c r="AED38" s="713"/>
      <c r="AEE38" s="713"/>
      <c r="AEF38" s="713"/>
      <c r="AEG38" s="713"/>
      <c r="AEH38" s="713"/>
      <c r="AEI38" s="713"/>
      <c r="AEJ38" s="713"/>
      <c r="AEK38" s="713"/>
      <c r="AEL38" s="713"/>
      <c r="AEM38" s="713"/>
      <c r="AEN38" s="713"/>
      <c r="AEO38" s="713"/>
      <c r="AEP38" s="713"/>
      <c r="AEQ38" s="713"/>
      <c r="AER38" s="713"/>
      <c r="AES38" s="713"/>
      <c r="AET38" s="713"/>
      <c r="AEU38" s="713"/>
      <c r="AEV38" s="713"/>
      <c r="AEW38" s="713"/>
      <c r="AEX38" s="713"/>
      <c r="AEY38" s="713"/>
      <c r="AEZ38" s="713"/>
      <c r="AFA38" s="713"/>
      <c r="AFB38" s="713"/>
      <c r="AFC38" s="713"/>
      <c r="AFD38" s="713"/>
      <c r="AFE38" s="713"/>
      <c r="AFF38" s="713"/>
      <c r="AFG38" s="713"/>
      <c r="AFH38" s="713"/>
      <c r="AFI38" s="713"/>
      <c r="AFJ38" s="713"/>
      <c r="AFK38" s="713"/>
      <c r="AFL38" s="713"/>
      <c r="AFM38" s="713"/>
      <c r="AFN38" s="713"/>
      <c r="AFO38" s="713"/>
      <c r="AFP38" s="713"/>
      <c r="AFQ38" s="713"/>
      <c r="AFR38" s="713"/>
      <c r="AFS38" s="713"/>
      <c r="AFT38" s="713"/>
      <c r="AFU38" s="713"/>
      <c r="AFV38" s="713"/>
      <c r="AFW38" s="713"/>
      <c r="AFX38" s="713"/>
      <c r="AFY38" s="713"/>
      <c r="AFZ38" s="713"/>
      <c r="AGA38" s="713"/>
      <c r="AGB38" s="713"/>
      <c r="AGC38" s="713"/>
      <c r="AGD38" s="713"/>
      <c r="AGE38" s="713"/>
      <c r="AGF38" s="713"/>
      <c r="AGG38" s="713"/>
      <c r="AGH38" s="713"/>
      <c r="AGI38" s="713"/>
      <c r="AGJ38" s="713"/>
      <c r="AGK38" s="713"/>
      <c r="AGL38" s="713"/>
      <c r="AGM38" s="713"/>
      <c r="AGN38" s="713"/>
      <c r="AGO38" s="713"/>
      <c r="AGP38" s="713"/>
      <c r="AGQ38" s="713"/>
      <c r="AGR38" s="713"/>
      <c r="AGS38" s="713"/>
      <c r="AGT38" s="713"/>
      <c r="AGU38" s="713"/>
      <c r="AGV38" s="713"/>
      <c r="AGW38" s="713"/>
      <c r="AGX38" s="713"/>
      <c r="AGY38" s="713"/>
      <c r="AGZ38" s="713"/>
      <c r="AHA38" s="713"/>
      <c r="AHB38" s="713"/>
      <c r="AHC38" s="713"/>
      <c r="AHD38" s="713"/>
      <c r="AHE38" s="713"/>
      <c r="AHF38" s="713"/>
      <c r="AHG38" s="713"/>
      <c r="AHH38" s="713"/>
      <c r="AHI38" s="713"/>
      <c r="AHJ38" s="713"/>
      <c r="AHK38" s="713"/>
      <c r="AHL38" s="713"/>
      <c r="AHM38" s="713"/>
      <c r="AHN38" s="713"/>
      <c r="AHO38" s="713"/>
      <c r="AHP38" s="713"/>
      <c r="AHQ38" s="713"/>
      <c r="AHR38" s="713"/>
      <c r="AHS38" s="713"/>
      <c r="AHT38" s="713"/>
      <c r="AHU38" s="713"/>
      <c r="AHV38" s="713"/>
      <c r="AHW38" s="713"/>
      <c r="AHX38" s="713"/>
      <c r="AHY38" s="713"/>
      <c r="AHZ38" s="713"/>
      <c r="AIA38" s="713"/>
      <c r="AIB38" s="713"/>
      <c r="AIC38" s="713"/>
      <c r="AID38" s="713"/>
      <c r="AIE38" s="713"/>
      <c r="AIF38" s="713"/>
      <c r="AIG38" s="713"/>
      <c r="AIH38" s="713"/>
      <c r="AII38" s="713"/>
      <c r="AIJ38" s="713"/>
      <c r="AIK38" s="713"/>
      <c r="AIL38" s="713"/>
      <c r="AIM38" s="713"/>
      <c r="AIN38" s="713"/>
      <c r="AIO38" s="713"/>
      <c r="AIP38" s="713"/>
      <c r="AIQ38" s="713"/>
      <c r="AIR38" s="713"/>
      <c r="AIS38" s="713"/>
      <c r="AIT38" s="713"/>
      <c r="AIU38" s="713"/>
      <c r="AIV38" s="713"/>
      <c r="AIW38" s="713"/>
      <c r="AIX38" s="713"/>
      <c r="AIY38" s="713"/>
      <c r="AIZ38" s="713"/>
      <c r="AJA38" s="713"/>
      <c r="AJB38" s="713"/>
      <c r="AJC38" s="713"/>
      <c r="AJD38" s="713"/>
      <c r="AJE38" s="713"/>
      <c r="AJF38" s="713"/>
      <c r="AJG38" s="713"/>
      <c r="AJH38" s="713"/>
      <c r="AJI38" s="713"/>
      <c r="AJJ38" s="713"/>
      <c r="AJK38" s="713"/>
      <c r="AJL38" s="713"/>
      <c r="AJM38" s="713"/>
      <c r="AJN38" s="713"/>
      <c r="AJO38" s="713"/>
      <c r="AJP38" s="713"/>
      <c r="AJQ38" s="713"/>
      <c r="AJR38" s="713"/>
      <c r="AJS38" s="713"/>
      <c r="AJT38" s="713"/>
      <c r="AJU38" s="713"/>
      <c r="AJV38" s="713"/>
      <c r="AJW38" s="713"/>
      <c r="AJX38" s="713"/>
      <c r="AJY38" s="713"/>
      <c r="AJZ38" s="713"/>
      <c r="AKA38" s="713"/>
      <c r="AKB38" s="713"/>
      <c r="AKC38" s="713"/>
      <c r="AKD38" s="713"/>
      <c r="AKE38" s="713"/>
      <c r="AKF38" s="713"/>
      <c r="AKG38" s="713"/>
      <c r="AKH38" s="713"/>
      <c r="AKI38" s="713"/>
      <c r="AKJ38" s="713"/>
      <c r="AKK38" s="713"/>
      <c r="AKL38" s="713"/>
      <c r="AKM38" s="713"/>
      <c r="AKN38" s="713"/>
      <c r="AKO38" s="713"/>
      <c r="AKP38" s="713"/>
      <c r="AKQ38" s="713"/>
      <c r="AKR38" s="713"/>
      <c r="AKS38" s="713"/>
      <c r="AKT38" s="713"/>
      <c r="AKU38" s="713"/>
      <c r="AKV38" s="713"/>
      <c r="AKW38" s="713"/>
      <c r="AKX38" s="713"/>
      <c r="AKY38" s="713"/>
      <c r="AKZ38" s="713"/>
      <c r="ALA38" s="713"/>
      <c r="ALB38" s="713"/>
      <c r="ALC38" s="713"/>
      <c r="ALD38" s="713"/>
      <c r="ALE38" s="713"/>
      <c r="ALF38" s="713"/>
      <c r="ALG38" s="713"/>
      <c r="ALH38" s="713"/>
      <c r="ALI38" s="713"/>
      <c r="ALJ38" s="713"/>
      <c r="ALK38" s="713"/>
      <c r="ALL38" s="713"/>
      <c r="ALM38" s="713"/>
      <c r="ALN38" s="713"/>
      <c r="ALO38" s="713"/>
      <c r="ALP38" s="713"/>
      <c r="ALQ38" s="713"/>
      <c r="ALR38" s="713"/>
      <c r="ALS38" s="713"/>
      <c r="ALT38" s="713"/>
      <c r="ALU38" s="713"/>
      <c r="ALV38" s="713"/>
      <c r="ALW38" s="713"/>
      <c r="ALX38" s="713"/>
      <c r="ALY38" s="713"/>
      <c r="ALZ38" s="713"/>
      <c r="AMA38" s="713"/>
      <c r="AMB38" s="713"/>
      <c r="AMC38" s="713"/>
      <c r="AMD38" s="713"/>
      <c r="AME38" s="713"/>
      <c r="AMF38" s="713"/>
      <c r="AMG38" s="713"/>
      <c r="AMH38" s="713"/>
      <c r="AMI38" s="713"/>
      <c r="AMJ38" s="713"/>
      <c r="AMK38" s="713"/>
      <c r="AML38" s="713"/>
      <c r="AMM38" s="713"/>
      <c r="AMN38" s="713"/>
      <c r="AMO38" s="713"/>
      <c r="AMP38" s="713"/>
      <c r="AMQ38" s="713"/>
      <c r="AMR38" s="713"/>
      <c r="AMS38" s="713"/>
      <c r="AMT38" s="713"/>
      <c r="AMU38" s="713"/>
      <c r="AMV38" s="713"/>
      <c r="AMW38" s="713"/>
      <c r="AMX38" s="713"/>
      <c r="AMY38" s="713"/>
      <c r="AMZ38" s="713"/>
      <c r="ANA38" s="713"/>
      <c r="ANB38" s="713"/>
      <c r="ANC38" s="713"/>
      <c r="AND38" s="713"/>
      <c r="ANE38" s="713"/>
      <c r="ANF38" s="713"/>
      <c r="ANG38" s="713"/>
      <c r="ANH38" s="713"/>
      <c r="ANI38" s="713"/>
      <c r="ANJ38" s="713"/>
      <c r="ANK38" s="713"/>
      <c r="ANL38" s="713"/>
      <c r="ANM38" s="713"/>
      <c r="ANN38" s="713"/>
      <c r="ANO38" s="713"/>
      <c r="ANP38" s="713"/>
      <c r="ANQ38" s="713"/>
      <c r="ANR38" s="713"/>
      <c r="ANS38" s="713"/>
      <c r="ANT38" s="713"/>
      <c r="ANU38" s="713"/>
      <c r="ANV38" s="713"/>
      <c r="ANW38" s="713"/>
      <c r="ANX38" s="713"/>
      <c r="ANY38" s="713"/>
      <c r="ANZ38" s="713"/>
      <c r="AOA38" s="713"/>
      <c r="AOB38" s="713"/>
      <c r="AOC38" s="713"/>
      <c r="AOD38" s="713"/>
      <c r="AOE38" s="713"/>
      <c r="AOF38" s="713"/>
      <c r="AOG38" s="713"/>
      <c r="AOH38" s="713"/>
      <c r="AOI38" s="713"/>
      <c r="AOJ38" s="713"/>
      <c r="AOK38" s="713"/>
      <c r="AOL38" s="713"/>
      <c r="AOM38" s="713"/>
      <c r="AON38" s="713"/>
      <c r="AOO38" s="713"/>
      <c r="AOP38" s="713"/>
      <c r="AOQ38" s="713"/>
      <c r="AOR38" s="713"/>
      <c r="AOS38" s="713"/>
      <c r="AOT38" s="713"/>
      <c r="AOU38" s="713"/>
      <c r="AOV38" s="713"/>
      <c r="AOW38" s="713"/>
      <c r="AOX38" s="713"/>
      <c r="AOY38" s="713"/>
      <c r="AOZ38" s="713"/>
      <c r="APA38" s="713"/>
      <c r="APB38" s="713"/>
      <c r="APC38" s="713"/>
      <c r="APD38" s="713"/>
      <c r="APE38" s="713"/>
      <c r="APF38" s="713"/>
      <c r="APG38" s="713"/>
      <c r="APH38" s="713"/>
      <c r="API38" s="713"/>
      <c r="APJ38" s="713"/>
      <c r="APK38" s="713"/>
      <c r="APL38" s="713"/>
      <c r="APM38" s="713"/>
      <c r="APN38" s="713"/>
      <c r="APO38" s="713"/>
      <c r="APP38" s="713"/>
      <c r="APQ38" s="713"/>
      <c r="APR38" s="713"/>
      <c r="APS38" s="713"/>
      <c r="APT38" s="713"/>
      <c r="APU38" s="713"/>
      <c r="APV38" s="713"/>
      <c r="APW38" s="713"/>
      <c r="APX38" s="713"/>
      <c r="APY38" s="713"/>
      <c r="APZ38" s="713"/>
      <c r="AQA38" s="713"/>
      <c r="AQB38" s="713"/>
      <c r="AQC38" s="713"/>
      <c r="AQD38" s="713"/>
      <c r="AQE38" s="713"/>
      <c r="AQF38" s="713"/>
      <c r="AQG38" s="713"/>
      <c r="AQH38" s="713"/>
      <c r="AQI38" s="713"/>
      <c r="AQJ38" s="713"/>
      <c r="AQK38" s="713"/>
      <c r="AQL38" s="713"/>
      <c r="AQM38" s="713"/>
      <c r="AQN38" s="713"/>
      <c r="AQO38" s="713"/>
      <c r="AQP38" s="713"/>
      <c r="AQQ38" s="713"/>
      <c r="AQR38" s="713"/>
      <c r="AQS38" s="713"/>
      <c r="AQT38" s="713"/>
      <c r="AQU38" s="713"/>
      <c r="AQV38" s="713"/>
      <c r="AQW38" s="713"/>
      <c r="AQX38" s="713"/>
      <c r="AQY38" s="713"/>
      <c r="AQZ38" s="713"/>
      <c r="ARA38" s="713"/>
      <c r="ARB38" s="713"/>
      <c r="ARC38" s="713"/>
      <c r="ARD38" s="713"/>
      <c r="ARE38" s="713"/>
      <c r="ARF38" s="713"/>
      <c r="ARG38" s="713"/>
      <c r="ARH38" s="713"/>
      <c r="ARI38" s="713"/>
      <c r="ARJ38" s="713"/>
      <c r="ARK38" s="713"/>
      <c r="ARL38" s="713"/>
      <c r="ARM38" s="713"/>
      <c r="ARN38" s="713"/>
      <c r="ARO38" s="713"/>
      <c r="ARP38" s="713"/>
      <c r="ARQ38" s="713"/>
      <c r="ARR38" s="713"/>
      <c r="ARS38" s="713"/>
      <c r="ART38" s="713"/>
      <c r="ARU38" s="713"/>
      <c r="ARV38" s="713"/>
      <c r="ARW38" s="713"/>
      <c r="ARX38" s="713"/>
      <c r="ARY38" s="713"/>
      <c r="ARZ38" s="713"/>
      <c r="ASA38" s="713"/>
      <c r="ASB38" s="713"/>
      <c r="ASC38" s="713"/>
      <c r="ASD38" s="713"/>
      <c r="ASE38" s="713"/>
      <c r="ASF38" s="713"/>
      <c r="ASG38" s="713"/>
      <c r="ASH38" s="713"/>
      <c r="ASI38" s="713"/>
      <c r="ASJ38" s="713"/>
      <c r="ASK38" s="713"/>
      <c r="ASL38" s="713"/>
      <c r="ASM38" s="713"/>
      <c r="ASN38" s="713"/>
      <c r="ASO38" s="713"/>
      <c r="ASP38" s="713"/>
      <c r="ASQ38" s="713"/>
      <c r="ASR38" s="713"/>
      <c r="ASS38" s="713"/>
      <c r="AST38" s="713"/>
      <c r="ASU38" s="713"/>
      <c r="ASV38" s="713"/>
      <c r="ASW38" s="713"/>
      <c r="ASX38" s="713"/>
      <c r="ASY38" s="713"/>
      <c r="ASZ38" s="713"/>
      <c r="ATA38" s="713"/>
      <c r="ATB38" s="713"/>
      <c r="ATC38" s="713"/>
      <c r="ATD38" s="713"/>
      <c r="ATE38" s="713"/>
      <c r="ATF38" s="713"/>
      <c r="ATG38" s="713"/>
      <c r="ATH38" s="713"/>
      <c r="ATI38" s="713"/>
      <c r="ATJ38" s="713"/>
      <c r="ATK38" s="713"/>
      <c r="ATL38" s="713"/>
      <c r="ATM38" s="713"/>
      <c r="ATN38" s="713"/>
      <c r="ATO38" s="713"/>
      <c r="ATP38" s="713"/>
      <c r="ATQ38" s="713"/>
      <c r="ATR38" s="713"/>
      <c r="ATS38" s="713"/>
      <c r="ATT38" s="713"/>
      <c r="ATU38" s="713"/>
      <c r="ATV38" s="713"/>
      <c r="ATW38" s="713"/>
      <c r="ATX38" s="713"/>
      <c r="ATY38" s="713"/>
      <c r="ATZ38" s="713"/>
      <c r="AUA38" s="713"/>
      <c r="AUB38" s="713"/>
      <c r="AUC38" s="713"/>
      <c r="AUD38" s="713"/>
      <c r="AUE38" s="713"/>
      <c r="AUF38" s="713"/>
      <c r="AUG38" s="713"/>
      <c r="AUH38" s="713"/>
      <c r="AUI38" s="713"/>
      <c r="AUJ38" s="713"/>
      <c r="AUK38" s="713"/>
      <c r="AUL38" s="713"/>
      <c r="AUM38" s="713"/>
      <c r="AUN38" s="713"/>
      <c r="AUO38" s="713"/>
      <c r="AUP38" s="713"/>
      <c r="AUQ38" s="713"/>
      <c r="AUR38" s="713"/>
      <c r="AUS38" s="713"/>
      <c r="AUT38" s="713"/>
      <c r="AUU38" s="713"/>
      <c r="AUV38" s="713"/>
      <c r="AUW38" s="713"/>
      <c r="AUX38" s="713"/>
      <c r="AUY38" s="713"/>
      <c r="AUZ38" s="713"/>
      <c r="AVA38" s="713"/>
      <c r="AVB38" s="713"/>
      <c r="AVC38" s="713"/>
      <c r="AVD38" s="713"/>
      <c r="AVE38" s="713"/>
      <c r="AVF38" s="713"/>
      <c r="AVG38" s="713"/>
      <c r="AVH38" s="713"/>
      <c r="AVI38" s="713"/>
      <c r="AVJ38" s="713"/>
      <c r="AVK38" s="713"/>
      <c r="AVL38" s="713"/>
      <c r="AVM38" s="713"/>
      <c r="AVN38" s="713"/>
      <c r="AVO38" s="713"/>
      <c r="AVP38" s="713"/>
      <c r="AVQ38" s="713"/>
      <c r="AVR38" s="713"/>
      <c r="AVS38" s="713"/>
      <c r="AVT38" s="713"/>
      <c r="AVU38" s="713"/>
      <c r="AVV38" s="713"/>
      <c r="AVW38" s="713"/>
      <c r="AVX38" s="713"/>
      <c r="AVY38" s="713"/>
      <c r="AVZ38" s="713"/>
      <c r="AWA38" s="713"/>
      <c r="AWB38" s="713"/>
      <c r="AWC38" s="713"/>
      <c r="AWD38" s="713"/>
      <c r="AWE38" s="713"/>
      <c r="AWF38" s="713"/>
      <c r="AWG38" s="713"/>
      <c r="AWH38" s="713"/>
      <c r="AWI38" s="713"/>
      <c r="AWJ38" s="713"/>
      <c r="AWK38" s="713"/>
      <c r="AWL38" s="713"/>
      <c r="AWM38" s="713"/>
      <c r="AWN38" s="713"/>
      <c r="AWO38" s="713"/>
      <c r="AWP38" s="713"/>
      <c r="AWQ38" s="713"/>
      <c r="AWR38" s="713"/>
      <c r="AWS38" s="713"/>
      <c r="AWT38" s="713"/>
      <c r="AWU38" s="713"/>
      <c r="AWV38" s="713"/>
      <c r="AWW38" s="713"/>
      <c r="AWX38" s="713"/>
      <c r="AWY38" s="713"/>
      <c r="AWZ38" s="713"/>
      <c r="AXA38" s="713"/>
      <c r="AXB38" s="713"/>
      <c r="AXC38" s="713"/>
      <c r="AXD38" s="713"/>
      <c r="AXE38" s="713"/>
      <c r="AXF38" s="713"/>
      <c r="AXG38" s="713"/>
      <c r="AXH38" s="713"/>
      <c r="AXI38" s="713"/>
      <c r="AXJ38" s="713"/>
      <c r="AXK38" s="713"/>
      <c r="AXL38" s="713"/>
      <c r="AXM38" s="713"/>
      <c r="AXN38" s="713"/>
      <c r="AXO38" s="713"/>
      <c r="AXP38" s="713"/>
      <c r="AXQ38" s="713"/>
      <c r="AXR38" s="713"/>
      <c r="AXS38" s="713"/>
      <c r="AXT38" s="713"/>
      <c r="AXU38" s="713"/>
      <c r="AXV38" s="713"/>
      <c r="AXW38" s="713"/>
      <c r="AXX38" s="713"/>
      <c r="AXY38" s="713"/>
      <c r="AXZ38" s="713"/>
      <c r="AYA38" s="713"/>
      <c r="AYB38" s="713"/>
      <c r="AYC38" s="713"/>
      <c r="AYD38" s="713"/>
      <c r="AYE38" s="713"/>
      <c r="AYF38" s="713"/>
      <c r="AYG38" s="713"/>
      <c r="AYH38" s="713"/>
      <c r="AYI38" s="713"/>
      <c r="AYJ38" s="713"/>
      <c r="AYK38" s="713"/>
      <c r="AYL38" s="713"/>
      <c r="AYM38" s="713"/>
      <c r="AYN38" s="713"/>
      <c r="AYO38" s="713"/>
      <c r="AYP38" s="713"/>
      <c r="AYQ38" s="713"/>
      <c r="AYR38" s="713"/>
      <c r="AYS38" s="713"/>
      <c r="AYT38" s="713"/>
      <c r="AYU38" s="713"/>
      <c r="AYV38" s="713"/>
      <c r="AYW38" s="713"/>
      <c r="AYX38" s="713"/>
      <c r="AYY38" s="713"/>
      <c r="AYZ38" s="713"/>
      <c r="AZA38" s="713"/>
      <c r="AZB38" s="713"/>
      <c r="AZC38" s="713"/>
      <c r="AZD38" s="713"/>
      <c r="AZE38" s="713"/>
      <c r="AZF38" s="713"/>
      <c r="AZG38" s="713"/>
      <c r="AZH38" s="713"/>
      <c r="AZI38" s="713"/>
      <c r="AZJ38" s="713"/>
      <c r="AZK38" s="713"/>
      <c r="AZL38" s="713"/>
      <c r="AZM38" s="713"/>
      <c r="AZN38" s="713"/>
      <c r="AZO38" s="713"/>
      <c r="AZP38" s="713"/>
      <c r="AZQ38" s="713"/>
      <c r="AZR38" s="713"/>
      <c r="AZS38" s="713"/>
      <c r="AZT38" s="713"/>
      <c r="AZU38" s="713"/>
      <c r="AZV38" s="713"/>
      <c r="AZW38" s="713"/>
      <c r="AZX38" s="713"/>
      <c r="AZY38" s="713"/>
      <c r="AZZ38" s="713"/>
      <c r="BAA38" s="713"/>
      <c r="BAB38" s="713"/>
      <c r="BAC38" s="713"/>
      <c r="BAD38" s="713"/>
      <c r="BAE38" s="713"/>
      <c r="BAF38" s="713"/>
      <c r="BAG38" s="713"/>
      <c r="BAH38" s="713"/>
      <c r="BAI38" s="713"/>
      <c r="BAJ38" s="713"/>
      <c r="BAK38" s="713"/>
      <c r="BAL38" s="713"/>
      <c r="BAM38" s="713"/>
      <c r="BAN38" s="713"/>
      <c r="BAO38" s="713"/>
      <c r="BAP38" s="713"/>
      <c r="BAQ38" s="713"/>
      <c r="BAR38" s="713"/>
      <c r="BAS38" s="713"/>
      <c r="BAT38" s="713"/>
      <c r="BAU38" s="713"/>
      <c r="BAV38" s="713"/>
      <c r="BAW38" s="713"/>
      <c r="BAX38" s="713"/>
      <c r="BAY38" s="713"/>
      <c r="BAZ38" s="713"/>
      <c r="BBA38" s="713"/>
      <c r="BBB38" s="713"/>
      <c r="BBC38" s="713"/>
      <c r="BBD38" s="713"/>
      <c r="BBE38" s="713"/>
      <c r="BBF38" s="713"/>
      <c r="BBG38" s="713"/>
      <c r="BBH38" s="713"/>
      <c r="BBI38" s="713"/>
      <c r="BBJ38" s="713"/>
      <c r="BBK38" s="713"/>
      <c r="BBL38" s="713"/>
      <c r="BBM38" s="713"/>
      <c r="BBN38" s="713"/>
      <c r="BBO38" s="713"/>
      <c r="BBP38" s="713"/>
      <c r="BBQ38" s="713"/>
      <c r="BBR38" s="713"/>
      <c r="BBS38" s="713"/>
      <c r="BBT38" s="713"/>
      <c r="BBU38" s="713"/>
      <c r="BBV38" s="713"/>
      <c r="BBW38" s="713"/>
      <c r="BBX38" s="713"/>
      <c r="BBY38" s="713"/>
      <c r="BBZ38" s="713"/>
      <c r="BCA38" s="713"/>
      <c r="BCB38" s="713"/>
      <c r="BCC38" s="713"/>
      <c r="BCD38" s="713"/>
      <c r="BCE38" s="713"/>
      <c r="BCF38" s="713"/>
      <c r="BCG38" s="713"/>
      <c r="BCH38" s="713"/>
      <c r="BCI38" s="713"/>
      <c r="BCJ38" s="713"/>
      <c r="BCK38" s="713"/>
      <c r="BCL38" s="713"/>
      <c r="BCM38" s="713"/>
      <c r="BCN38" s="713"/>
      <c r="BCO38" s="713"/>
      <c r="BCP38" s="713"/>
      <c r="BCQ38" s="713"/>
      <c r="BCR38" s="713"/>
      <c r="BCS38" s="713"/>
      <c r="BCT38" s="713"/>
      <c r="BCU38" s="713"/>
      <c r="BCV38" s="713"/>
      <c r="BCW38" s="713"/>
      <c r="BCX38" s="713"/>
      <c r="BCY38" s="713"/>
      <c r="BCZ38" s="713"/>
      <c r="BDA38" s="713"/>
      <c r="BDB38" s="713"/>
      <c r="BDC38" s="713"/>
      <c r="BDD38" s="713"/>
      <c r="BDE38" s="713"/>
      <c r="BDF38" s="713"/>
      <c r="BDG38" s="713"/>
      <c r="BDH38" s="713"/>
      <c r="BDI38" s="713"/>
      <c r="BDJ38" s="713"/>
      <c r="BDK38" s="713"/>
      <c r="BDL38" s="713"/>
      <c r="BDM38" s="713"/>
      <c r="BDN38" s="713"/>
      <c r="BDO38" s="713"/>
      <c r="BDP38" s="713"/>
      <c r="BDQ38" s="713"/>
      <c r="BDR38" s="713"/>
      <c r="BDS38" s="713"/>
      <c r="BDT38" s="713"/>
      <c r="BDU38" s="713"/>
      <c r="BDV38" s="713"/>
      <c r="BDW38" s="713"/>
      <c r="BDX38" s="713"/>
      <c r="BDY38" s="713"/>
      <c r="BDZ38" s="713"/>
      <c r="BEA38" s="713"/>
      <c r="BEB38" s="713"/>
      <c r="BEC38" s="713"/>
      <c r="BED38" s="713"/>
      <c r="BEE38" s="713"/>
      <c r="BEF38" s="713"/>
      <c r="BEG38" s="713"/>
      <c r="BEH38" s="713"/>
      <c r="BEI38" s="713"/>
      <c r="BEJ38" s="713"/>
      <c r="BEK38" s="713"/>
      <c r="BEL38" s="713"/>
      <c r="BEM38" s="713"/>
      <c r="BEN38" s="713"/>
      <c r="BEO38" s="713"/>
      <c r="BEP38" s="713"/>
      <c r="BEQ38" s="713"/>
      <c r="BER38" s="713"/>
      <c r="BES38" s="713"/>
      <c r="BET38" s="713"/>
      <c r="BEU38" s="713"/>
      <c r="BEV38" s="713"/>
      <c r="BEW38" s="713"/>
      <c r="BEX38" s="713"/>
      <c r="BEY38" s="713"/>
      <c r="BEZ38" s="713"/>
      <c r="BFA38" s="713"/>
      <c r="BFB38" s="713"/>
      <c r="BFC38" s="713"/>
      <c r="BFD38" s="713"/>
      <c r="BFE38" s="713"/>
      <c r="BFF38" s="713"/>
      <c r="BFG38" s="713"/>
      <c r="BFH38" s="713"/>
      <c r="BFI38" s="713"/>
      <c r="BFJ38" s="713"/>
      <c r="BFK38" s="713"/>
      <c r="BFL38" s="713"/>
      <c r="BFM38" s="713"/>
      <c r="BFN38" s="713"/>
      <c r="BFO38" s="713"/>
      <c r="BFP38" s="713"/>
      <c r="BFQ38" s="713"/>
      <c r="BFR38" s="713"/>
      <c r="BFS38" s="713"/>
      <c r="BFT38" s="713"/>
      <c r="BFU38" s="713"/>
      <c r="BFV38" s="713"/>
      <c r="BFW38" s="713"/>
      <c r="BFX38" s="713"/>
      <c r="BFY38" s="713"/>
      <c r="BFZ38" s="713"/>
      <c r="BGA38" s="713"/>
      <c r="BGB38" s="713"/>
      <c r="BGC38" s="713"/>
      <c r="BGD38" s="713"/>
      <c r="BGE38" s="713"/>
      <c r="BGF38" s="713"/>
      <c r="BGG38" s="713"/>
      <c r="BGH38" s="713"/>
      <c r="BGI38" s="713"/>
      <c r="BGJ38" s="713"/>
      <c r="BGK38" s="713"/>
      <c r="BGL38" s="713"/>
      <c r="BGM38" s="713"/>
      <c r="BGN38" s="713"/>
      <c r="BGO38" s="713"/>
      <c r="BGP38" s="713"/>
      <c r="BGQ38" s="713"/>
      <c r="BGR38" s="713"/>
      <c r="BGS38" s="713"/>
      <c r="BGT38" s="713"/>
      <c r="BGU38" s="713"/>
      <c r="BGV38" s="713"/>
      <c r="BGW38" s="713"/>
      <c r="BGX38" s="713"/>
      <c r="BGY38" s="713"/>
      <c r="BGZ38" s="713"/>
      <c r="BHA38" s="713"/>
      <c r="BHB38" s="713"/>
      <c r="BHC38" s="713"/>
      <c r="BHD38" s="713"/>
      <c r="BHE38" s="713"/>
      <c r="BHF38" s="713"/>
      <c r="BHG38" s="713"/>
      <c r="BHH38" s="713"/>
      <c r="BHI38" s="713"/>
      <c r="BHJ38" s="713"/>
      <c r="BHK38" s="713"/>
      <c r="BHL38" s="713"/>
      <c r="BHM38" s="713"/>
      <c r="BHN38" s="713"/>
      <c r="BHO38" s="713"/>
      <c r="BHP38" s="713"/>
      <c r="BHQ38" s="713"/>
      <c r="BHR38" s="713"/>
      <c r="BHS38" s="713"/>
      <c r="BHT38" s="713"/>
      <c r="BHU38" s="713"/>
      <c r="BHV38" s="713"/>
      <c r="BHW38" s="713"/>
      <c r="BHX38" s="713"/>
      <c r="BHY38" s="713"/>
      <c r="BHZ38" s="713"/>
      <c r="BIA38" s="713"/>
      <c r="BIB38" s="713"/>
      <c r="BIC38" s="713"/>
      <c r="BID38" s="713"/>
      <c r="BIE38" s="713"/>
      <c r="BIF38" s="713"/>
      <c r="BIG38" s="713"/>
      <c r="BIH38" s="713"/>
      <c r="BII38" s="713"/>
      <c r="BIJ38" s="713"/>
      <c r="BIK38" s="713"/>
      <c r="BIL38" s="713"/>
      <c r="BIM38" s="713"/>
      <c r="BIN38" s="713"/>
      <c r="BIO38" s="713"/>
      <c r="BIP38" s="713"/>
      <c r="BIQ38" s="713"/>
      <c r="BIR38" s="713"/>
      <c r="BIS38" s="713"/>
      <c r="BIT38" s="713"/>
      <c r="BIU38" s="713"/>
      <c r="BIV38" s="713"/>
      <c r="BIW38" s="713"/>
      <c r="BIX38" s="713"/>
      <c r="BIY38" s="713"/>
      <c r="BIZ38" s="713"/>
      <c r="BJA38" s="713"/>
      <c r="BJB38" s="713"/>
      <c r="BJC38" s="713"/>
      <c r="BJD38" s="713"/>
      <c r="BJE38" s="713"/>
      <c r="BJF38" s="713"/>
      <c r="BJG38" s="713"/>
      <c r="BJH38" s="713"/>
      <c r="BJI38" s="713"/>
      <c r="BJJ38" s="713"/>
      <c r="BJK38" s="713"/>
      <c r="BJL38" s="713"/>
      <c r="BJM38" s="713"/>
      <c r="BJN38" s="713"/>
      <c r="BJO38" s="713"/>
      <c r="BJP38" s="713"/>
      <c r="BJQ38" s="713"/>
      <c r="BJR38" s="713"/>
      <c r="BJS38" s="713"/>
      <c r="BJT38" s="713"/>
      <c r="BJU38" s="713"/>
      <c r="BJV38" s="713"/>
      <c r="BJW38" s="713"/>
      <c r="BJX38" s="713"/>
      <c r="BJY38" s="713"/>
      <c r="BJZ38" s="713"/>
      <c r="BKA38" s="713"/>
      <c r="BKB38" s="713"/>
      <c r="BKC38" s="713"/>
      <c r="BKD38" s="713"/>
      <c r="BKE38" s="713"/>
      <c r="BKF38" s="713"/>
      <c r="BKG38" s="713"/>
      <c r="BKH38" s="713"/>
      <c r="BKI38" s="713"/>
      <c r="BKJ38" s="713"/>
      <c r="BKK38" s="713"/>
      <c r="BKL38" s="713"/>
      <c r="BKM38" s="713"/>
      <c r="BKN38" s="713"/>
      <c r="BKO38" s="713"/>
      <c r="BKP38" s="713"/>
      <c r="BKQ38" s="713"/>
      <c r="BKR38" s="713"/>
      <c r="BKS38" s="713"/>
      <c r="BKT38" s="713"/>
      <c r="BKU38" s="713"/>
      <c r="BKV38" s="713"/>
      <c r="BKW38" s="713"/>
      <c r="BKX38" s="713"/>
      <c r="BKY38" s="713"/>
      <c r="BKZ38" s="713"/>
      <c r="BLA38" s="713"/>
      <c r="BLB38" s="713"/>
      <c r="BLC38" s="713"/>
      <c r="BLD38" s="713"/>
      <c r="BLE38" s="713"/>
      <c r="BLF38" s="713"/>
      <c r="BLG38" s="713"/>
      <c r="BLH38" s="713"/>
      <c r="BLI38" s="713"/>
      <c r="BLJ38" s="713"/>
      <c r="BLK38" s="713"/>
      <c r="BLL38" s="713"/>
      <c r="BLM38" s="713"/>
      <c r="BLN38" s="713"/>
      <c r="BLO38" s="713"/>
      <c r="BLP38" s="713"/>
      <c r="BLQ38" s="713"/>
      <c r="BLR38" s="713"/>
      <c r="BLS38" s="713"/>
      <c r="BLT38" s="713"/>
      <c r="BLU38" s="713"/>
      <c r="BLV38" s="713"/>
      <c r="BLW38" s="713"/>
      <c r="BLX38" s="713"/>
      <c r="BLY38" s="713"/>
      <c r="BLZ38" s="713"/>
      <c r="BMA38" s="713"/>
      <c r="BMB38" s="713"/>
      <c r="BMC38" s="713"/>
      <c r="BMD38" s="713"/>
      <c r="BME38" s="713"/>
      <c r="BMF38" s="713"/>
      <c r="BMG38" s="713"/>
      <c r="BMH38" s="713"/>
      <c r="BMI38" s="713"/>
      <c r="BMJ38" s="713"/>
      <c r="BMK38" s="713"/>
      <c r="BML38" s="713"/>
      <c r="BMM38" s="713"/>
      <c r="BMN38" s="713"/>
      <c r="BMO38" s="713"/>
      <c r="BMP38" s="713"/>
      <c r="BMQ38" s="713"/>
      <c r="BMR38" s="713"/>
      <c r="BMS38" s="713"/>
      <c r="BMT38" s="713"/>
      <c r="BMU38" s="713"/>
      <c r="BMV38" s="713"/>
      <c r="BMW38" s="713"/>
      <c r="BMX38" s="713"/>
      <c r="BMY38" s="713"/>
      <c r="BMZ38" s="713"/>
      <c r="BNA38" s="713"/>
      <c r="BNB38" s="713"/>
      <c r="BNC38" s="713"/>
      <c r="BND38" s="713"/>
      <c r="BNE38" s="713"/>
      <c r="BNF38" s="713"/>
      <c r="BNG38" s="713"/>
      <c r="BNH38" s="713"/>
      <c r="BNI38" s="713"/>
      <c r="BNJ38" s="713"/>
      <c r="BNK38" s="713"/>
      <c r="BNL38" s="713"/>
      <c r="BNM38" s="713"/>
      <c r="BNN38" s="713"/>
      <c r="BNO38" s="713"/>
      <c r="BNP38" s="713"/>
      <c r="BNQ38" s="713"/>
      <c r="BNR38" s="713"/>
      <c r="BNS38" s="713"/>
      <c r="BNT38" s="713"/>
      <c r="BNU38" s="713"/>
      <c r="BNV38" s="713"/>
      <c r="BNW38" s="713"/>
      <c r="BNX38" s="713"/>
      <c r="BNY38" s="713"/>
      <c r="BNZ38" s="713"/>
      <c r="BOA38" s="713"/>
      <c r="BOB38" s="713"/>
      <c r="BOC38" s="713"/>
      <c r="BOD38" s="713"/>
      <c r="BOE38" s="713"/>
      <c r="BOF38" s="713"/>
      <c r="BOG38" s="713"/>
      <c r="BOH38" s="713"/>
      <c r="BOI38" s="713"/>
      <c r="BOJ38" s="713"/>
      <c r="BOK38" s="713"/>
      <c r="BOL38" s="713"/>
      <c r="BOM38" s="713"/>
      <c r="BON38" s="713"/>
      <c r="BOO38" s="713"/>
      <c r="BOP38" s="713"/>
      <c r="BOQ38" s="713"/>
      <c r="BOR38" s="713"/>
      <c r="BOS38" s="713"/>
      <c r="BOT38" s="713"/>
      <c r="BOU38" s="713"/>
      <c r="BOV38" s="713"/>
      <c r="BOW38" s="713"/>
      <c r="BOX38" s="713"/>
      <c r="BOY38" s="713"/>
      <c r="BOZ38" s="713"/>
      <c r="BPA38" s="713"/>
      <c r="BPB38" s="713"/>
      <c r="BPC38" s="713"/>
      <c r="BPD38" s="713"/>
      <c r="BPE38" s="713"/>
      <c r="BPF38" s="713"/>
      <c r="BPG38" s="713"/>
      <c r="BPH38" s="713"/>
      <c r="BPI38" s="713"/>
      <c r="BPJ38" s="713"/>
      <c r="BPK38" s="713"/>
      <c r="BPL38" s="713"/>
      <c r="BPM38" s="713"/>
      <c r="BPN38" s="713"/>
      <c r="BPO38" s="713"/>
      <c r="BPP38" s="713"/>
      <c r="BPQ38" s="713"/>
      <c r="BPR38" s="713"/>
      <c r="BPS38" s="713"/>
      <c r="BPT38" s="713"/>
      <c r="BPU38" s="713"/>
      <c r="BPV38" s="713"/>
      <c r="BPW38" s="713"/>
      <c r="BPX38" s="713"/>
      <c r="BPY38" s="713"/>
      <c r="BPZ38" s="713"/>
      <c r="BQA38" s="713"/>
      <c r="BQB38" s="713"/>
      <c r="BQC38" s="713"/>
      <c r="BQD38" s="713"/>
      <c r="BQE38" s="713"/>
      <c r="BQF38" s="713"/>
      <c r="BQG38" s="713"/>
      <c r="BQH38" s="713"/>
      <c r="BQI38" s="713"/>
      <c r="BQJ38" s="713"/>
      <c r="BQK38" s="713"/>
      <c r="BQL38" s="713"/>
      <c r="BQM38" s="713"/>
      <c r="BQN38" s="713"/>
      <c r="BQO38" s="713"/>
      <c r="BQP38" s="713"/>
      <c r="BQQ38" s="713"/>
      <c r="BQR38" s="713"/>
      <c r="BQS38" s="713"/>
      <c r="BQT38" s="713"/>
      <c r="BQU38" s="713"/>
      <c r="BQV38" s="713"/>
      <c r="BQW38" s="713"/>
      <c r="BQX38" s="713"/>
      <c r="BQY38" s="713"/>
      <c r="BQZ38" s="713"/>
      <c r="BRA38" s="713"/>
      <c r="BRB38" s="713"/>
      <c r="BRC38" s="713"/>
      <c r="BRD38" s="713"/>
      <c r="BRE38" s="713"/>
      <c r="BRF38" s="713"/>
      <c r="BRG38" s="713"/>
      <c r="BRH38" s="713"/>
      <c r="BRI38" s="713"/>
      <c r="BRJ38" s="713"/>
      <c r="BRK38" s="713"/>
      <c r="BRL38" s="713"/>
      <c r="BRM38" s="713"/>
      <c r="BRN38" s="713"/>
      <c r="BRO38" s="713"/>
      <c r="BRP38" s="713"/>
      <c r="BRQ38" s="713"/>
      <c r="BRR38" s="713"/>
      <c r="BRS38" s="713"/>
      <c r="BRT38" s="713"/>
      <c r="BRU38" s="713"/>
      <c r="BRV38" s="713"/>
      <c r="BRW38" s="713"/>
      <c r="BRX38" s="713"/>
      <c r="BRY38" s="713"/>
      <c r="BRZ38" s="713"/>
      <c r="BSA38" s="713"/>
      <c r="BSB38" s="713"/>
      <c r="BSC38" s="713"/>
      <c r="BSD38" s="713"/>
      <c r="BSE38" s="713"/>
      <c r="BSF38" s="713"/>
      <c r="BSG38" s="713"/>
      <c r="BSH38" s="713"/>
      <c r="BSI38" s="713"/>
      <c r="BSJ38" s="713"/>
      <c r="BSK38" s="713"/>
      <c r="BSL38" s="713"/>
      <c r="BSM38" s="713"/>
      <c r="BSN38" s="713"/>
      <c r="BSO38" s="713"/>
      <c r="BSP38" s="713"/>
      <c r="BSQ38" s="713"/>
      <c r="BSR38" s="713"/>
      <c r="BSS38" s="713"/>
      <c r="BST38" s="713"/>
      <c r="BSU38" s="713"/>
      <c r="BSV38" s="713"/>
      <c r="BSW38" s="713"/>
      <c r="BSX38" s="713"/>
      <c r="BSY38" s="713"/>
      <c r="BSZ38" s="713"/>
      <c r="BTA38" s="713"/>
      <c r="BTB38" s="713"/>
      <c r="BTC38" s="713"/>
      <c r="BTD38" s="713"/>
      <c r="BTE38" s="713"/>
      <c r="BTF38" s="713"/>
      <c r="BTG38" s="713"/>
      <c r="BTH38" s="713"/>
      <c r="BTI38" s="713"/>
      <c r="BTJ38" s="713"/>
      <c r="BTK38" s="713"/>
      <c r="BTL38" s="713"/>
      <c r="BTM38" s="713"/>
      <c r="BTN38" s="713"/>
      <c r="BTO38" s="713"/>
      <c r="BTP38" s="713"/>
      <c r="BTQ38" s="713"/>
      <c r="BTR38" s="713"/>
      <c r="BTS38" s="713"/>
      <c r="BTT38" s="713"/>
      <c r="BTU38" s="713"/>
      <c r="BTV38" s="713"/>
      <c r="BTW38" s="713"/>
      <c r="BTX38" s="713"/>
      <c r="BTY38" s="713"/>
      <c r="BTZ38" s="713"/>
      <c r="BUA38" s="713"/>
      <c r="BUB38" s="713"/>
      <c r="BUC38" s="713"/>
      <c r="BUD38" s="713"/>
      <c r="BUE38" s="713"/>
      <c r="BUF38" s="713"/>
      <c r="BUG38" s="713"/>
      <c r="BUH38" s="713"/>
      <c r="BUI38" s="713"/>
      <c r="BUJ38" s="713"/>
      <c r="BUK38" s="713"/>
      <c r="BUL38" s="713"/>
      <c r="BUM38" s="713"/>
      <c r="BUN38" s="713"/>
      <c r="BUO38" s="713"/>
      <c r="BUP38" s="713"/>
      <c r="BUQ38" s="713"/>
      <c r="BUR38" s="713"/>
      <c r="BUS38" s="713"/>
      <c r="BUT38" s="713"/>
      <c r="BUU38" s="713"/>
      <c r="BUV38" s="713"/>
      <c r="BUW38" s="713"/>
      <c r="BUX38" s="713"/>
      <c r="BUY38" s="713"/>
      <c r="BUZ38" s="713"/>
      <c r="BVA38" s="713"/>
      <c r="BVB38" s="713"/>
      <c r="BVC38" s="713"/>
      <c r="BVD38" s="713"/>
      <c r="BVE38" s="713"/>
      <c r="BVF38" s="713"/>
      <c r="BVG38" s="713"/>
      <c r="BVH38" s="713"/>
      <c r="BVI38" s="713"/>
      <c r="BVJ38" s="713"/>
      <c r="BVK38" s="713"/>
      <c r="BVL38" s="713"/>
      <c r="BVM38" s="713"/>
      <c r="BVN38" s="713"/>
      <c r="BVO38" s="713"/>
      <c r="BVP38" s="713"/>
      <c r="BVQ38" s="713"/>
      <c r="BVR38" s="713"/>
      <c r="BVS38" s="713"/>
      <c r="BVT38" s="713"/>
      <c r="BVU38" s="713"/>
      <c r="BVV38" s="713"/>
      <c r="BVW38" s="713"/>
      <c r="BVX38" s="713"/>
      <c r="BVY38" s="713"/>
      <c r="BVZ38" s="713"/>
      <c r="BWA38" s="713"/>
      <c r="BWB38" s="713"/>
      <c r="BWC38" s="713"/>
      <c r="BWD38" s="713"/>
      <c r="BWE38" s="713"/>
      <c r="BWF38" s="713"/>
      <c r="BWG38" s="713"/>
      <c r="BWH38" s="713"/>
      <c r="BWI38" s="713"/>
      <c r="BWJ38" s="713"/>
      <c r="BWK38" s="713"/>
      <c r="BWL38" s="713"/>
      <c r="BWM38" s="713"/>
      <c r="BWN38" s="713"/>
      <c r="BWO38" s="713"/>
      <c r="BWP38" s="713"/>
      <c r="BWQ38" s="713"/>
      <c r="BWR38" s="713"/>
      <c r="BWS38" s="713"/>
      <c r="BWT38" s="713"/>
      <c r="BWU38" s="713"/>
      <c r="BWV38" s="713"/>
      <c r="BWW38" s="713"/>
      <c r="BWX38" s="713"/>
      <c r="BWY38" s="713"/>
      <c r="BWZ38" s="713"/>
      <c r="BXA38" s="713"/>
      <c r="BXB38" s="713"/>
      <c r="BXC38" s="713"/>
      <c r="BXD38" s="713"/>
      <c r="BXE38" s="713"/>
      <c r="BXF38" s="713"/>
      <c r="BXG38" s="713"/>
      <c r="BXH38" s="713"/>
      <c r="BXI38" s="713"/>
      <c r="BXJ38" s="713"/>
      <c r="BXK38" s="713"/>
      <c r="BXL38" s="713"/>
      <c r="BXM38" s="713"/>
      <c r="BXN38" s="713"/>
      <c r="BXO38" s="713"/>
      <c r="BXP38" s="713"/>
      <c r="BXQ38" s="713"/>
      <c r="BXR38" s="713"/>
      <c r="BXS38" s="713"/>
      <c r="BXT38" s="713"/>
      <c r="BXU38" s="713"/>
      <c r="BXV38" s="713"/>
      <c r="BXW38" s="713"/>
      <c r="BXX38" s="713"/>
      <c r="BXY38" s="713"/>
      <c r="BXZ38" s="713"/>
      <c r="BYA38" s="713"/>
      <c r="BYB38" s="713"/>
      <c r="BYC38" s="713"/>
      <c r="BYD38" s="713"/>
      <c r="BYE38" s="713"/>
      <c r="BYF38" s="713"/>
      <c r="BYG38" s="713"/>
      <c r="BYH38" s="713"/>
      <c r="BYI38" s="713"/>
      <c r="BYJ38" s="713"/>
      <c r="BYK38" s="713"/>
      <c r="BYL38" s="713"/>
      <c r="BYM38" s="713"/>
      <c r="BYN38" s="713"/>
      <c r="BYO38" s="713"/>
      <c r="BYP38" s="713"/>
      <c r="BYQ38" s="713"/>
      <c r="BYR38" s="713"/>
      <c r="BYS38" s="713"/>
      <c r="BYT38" s="713"/>
      <c r="BYU38" s="713"/>
      <c r="BYV38" s="713"/>
      <c r="BYW38" s="713"/>
      <c r="BYX38" s="713"/>
      <c r="BYY38" s="713"/>
      <c r="BYZ38" s="713"/>
      <c r="BZA38" s="713"/>
      <c r="BZB38" s="713"/>
      <c r="BZC38" s="713"/>
      <c r="BZD38" s="713"/>
      <c r="BZE38" s="713"/>
      <c r="BZF38" s="713"/>
      <c r="BZG38" s="713"/>
      <c r="BZH38" s="713"/>
      <c r="BZI38" s="713"/>
      <c r="BZJ38" s="713"/>
      <c r="BZK38" s="713"/>
      <c r="BZL38" s="713"/>
      <c r="BZM38" s="713"/>
      <c r="BZN38" s="713"/>
      <c r="BZO38" s="713"/>
      <c r="BZP38" s="713"/>
      <c r="BZQ38" s="713"/>
      <c r="BZR38" s="713"/>
      <c r="BZS38" s="713"/>
      <c r="BZT38" s="713"/>
      <c r="BZU38" s="713"/>
      <c r="BZV38" s="713"/>
      <c r="BZW38" s="713"/>
      <c r="BZX38" s="713"/>
      <c r="BZY38" s="713"/>
      <c r="BZZ38" s="713"/>
      <c r="CAA38" s="713"/>
      <c r="CAB38" s="713"/>
      <c r="CAC38" s="713"/>
      <c r="CAD38" s="713"/>
      <c r="CAE38" s="713"/>
      <c r="CAF38" s="713"/>
      <c r="CAG38" s="713"/>
      <c r="CAH38" s="713"/>
      <c r="CAI38" s="713"/>
      <c r="CAJ38" s="713"/>
      <c r="CAK38" s="713"/>
      <c r="CAL38" s="713"/>
      <c r="CAM38" s="713"/>
      <c r="CAN38" s="713"/>
      <c r="CAO38" s="713"/>
      <c r="CAP38" s="713"/>
      <c r="CAQ38" s="713"/>
      <c r="CAR38" s="713"/>
      <c r="CAS38" s="713"/>
      <c r="CAT38" s="713"/>
      <c r="CAU38" s="713"/>
      <c r="CAV38" s="713"/>
      <c r="CAW38" s="713"/>
      <c r="CAX38" s="713"/>
      <c r="CAY38" s="713"/>
      <c r="CAZ38" s="713"/>
      <c r="CBA38" s="713"/>
      <c r="CBB38" s="713"/>
      <c r="CBC38" s="713"/>
      <c r="CBD38" s="713"/>
      <c r="CBE38" s="713"/>
      <c r="CBF38" s="713"/>
      <c r="CBG38" s="713"/>
      <c r="CBH38" s="713"/>
      <c r="CBI38" s="713"/>
      <c r="CBJ38" s="713"/>
      <c r="CBK38" s="713"/>
      <c r="CBL38" s="713"/>
      <c r="CBM38" s="713"/>
      <c r="CBN38" s="713"/>
      <c r="CBO38" s="713"/>
      <c r="CBP38" s="713"/>
      <c r="CBQ38" s="713"/>
      <c r="CBR38" s="713"/>
      <c r="CBS38" s="713"/>
      <c r="CBT38" s="713"/>
      <c r="CBU38" s="713"/>
      <c r="CBV38" s="713"/>
      <c r="CBW38" s="713"/>
      <c r="CBX38" s="713"/>
      <c r="CBY38" s="713"/>
      <c r="CBZ38" s="713"/>
      <c r="CCA38" s="713"/>
      <c r="CCB38" s="713"/>
      <c r="CCC38" s="713"/>
      <c r="CCD38" s="713"/>
      <c r="CCE38" s="713"/>
      <c r="CCF38" s="713"/>
      <c r="CCG38" s="713"/>
      <c r="CCH38" s="713"/>
      <c r="CCI38" s="713"/>
      <c r="CCJ38" s="713"/>
      <c r="CCK38" s="713"/>
      <c r="CCL38" s="713"/>
      <c r="CCM38" s="713"/>
      <c r="CCN38" s="713"/>
      <c r="CCO38" s="713"/>
      <c r="CCP38" s="713"/>
      <c r="CCQ38" s="713"/>
      <c r="CCR38" s="713"/>
      <c r="CCS38" s="713"/>
      <c r="CCT38" s="713"/>
      <c r="CCU38" s="713"/>
      <c r="CCV38" s="713"/>
      <c r="CCW38" s="713"/>
      <c r="CCX38" s="713"/>
      <c r="CCY38" s="713"/>
      <c r="CCZ38" s="713"/>
      <c r="CDA38" s="713"/>
      <c r="CDB38" s="713"/>
      <c r="CDC38" s="713"/>
      <c r="CDD38" s="713"/>
      <c r="CDE38" s="713"/>
      <c r="CDF38" s="713"/>
      <c r="CDG38" s="713"/>
      <c r="CDH38" s="713"/>
      <c r="CDI38" s="713"/>
      <c r="CDJ38" s="713"/>
      <c r="CDK38" s="713"/>
      <c r="CDL38" s="713"/>
      <c r="CDM38" s="713"/>
      <c r="CDN38" s="713"/>
      <c r="CDO38" s="713"/>
      <c r="CDP38" s="713"/>
      <c r="CDQ38" s="713"/>
      <c r="CDR38" s="713"/>
      <c r="CDS38" s="713"/>
      <c r="CDT38" s="713"/>
      <c r="CDU38" s="713"/>
      <c r="CDV38" s="713"/>
      <c r="CDW38" s="713"/>
      <c r="CDX38" s="713"/>
      <c r="CDY38" s="713"/>
      <c r="CDZ38" s="713"/>
      <c r="CEA38" s="713"/>
      <c r="CEB38" s="713"/>
      <c r="CEC38" s="713"/>
      <c r="CED38" s="713"/>
      <c r="CEE38" s="713"/>
      <c r="CEF38" s="713"/>
      <c r="CEG38" s="713"/>
      <c r="CEH38" s="713"/>
      <c r="CEI38" s="713"/>
      <c r="CEJ38" s="713"/>
      <c r="CEK38" s="713"/>
      <c r="CEL38" s="713"/>
      <c r="CEM38" s="713"/>
      <c r="CEN38" s="713"/>
      <c r="CEO38" s="713"/>
      <c r="CEP38" s="713"/>
      <c r="CEQ38" s="713"/>
      <c r="CER38" s="713"/>
      <c r="CES38" s="713"/>
      <c r="CET38" s="713"/>
      <c r="CEU38" s="713"/>
      <c r="CEV38" s="713"/>
      <c r="CEW38" s="713"/>
      <c r="CEX38" s="713"/>
      <c r="CEY38" s="713"/>
      <c r="CEZ38" s="713"/>
      <c r="CFA38" s="713"/>
      <c r="CFB38" s="713"/>
      <c r="CFC38" s="713"/>
      <c r="CFD38" s="713"/>
      <c r="CFE38" s="713"/>
      <c r="CFF38" s="713"/>
      <c r="CFG38" s="713"/>
      <c r="CFH38" s="713"/>
      <c r="CFI38" s="713"/>
      <c r="CFJ38" s="713"/>
      <c r="CFK38" s="713"/>
      <c r="CFL38" s="713"/>
      <c r="CFM38" s="713"/>
      <c r="CFN38" s="713"/>
      <c r="CFO38" s="713"/>
      <c r="CFP38" s="713"/>
      <c r="CFQ38" s="713"/>
      <c r="CFR38" s="713"/>
      <c r="CFS38" s="713"/>
      <c r="CFT38" s="713"/>
      <c r="CFU38" s="713"/>
      <c r="CFV38" s="713"/>
      <c r="CFW38" s="713"/>
      <c r="CFX38" s="713"/>
      <c r="CFY38" s="713"/>
      <c r="CFZ38" s="713"/>
      <c r="CGA38" s="713"/>
      <c r="CGB38" s="713"/>
      <c r="CGC38" s="713"/>
      <c r="CGD38" s="713"/>
      <c r="CGE38" s="713"/>
      <c r="CGF38" s="713"/>
      <c r="CGG38" s="713"/>
      <c r="CGH38" s="713"/>
      <c r="CGI38" s="713"/>
      <c r="CGJ38" s="713"/>
      <c r="CGK38" s="713"/>
      <c r="CGL38" s="713"/>
      <c r="CGM38" s="713"/>
      <c r="CGN38" s="713"/>
      <c r="CGO38" s="713"/>
      <c r="CGP38" s="713"/>
      <c r="CGQ38" s="713"/>
      <c r="CGR38" s="713"/>
      <c r="CGS38" s="713"/>
      <c r="CGT38" s="713"/>
      <c r="CGU38" s="713"/>
      <c r="CGV38" s="713"/>
      <c r="CGW38" s="713"/>
      <c r="CGX38" s="713"/>
      <c r="CGY38" s="713"/>
      <c r="CGZ38" s="713"/>
      <c r="CHA38" s="713"/>
      <c r="CHB38" s="713"/>
      <c r="CHC38" s="713"/>
      <c r="CHD38" s="713"/>
      <c r="CHE38" s="713"/>
      <c r="CHF38" s="713"/>
      <c r="CHG38" s="713"/>
      <c r="CHH38" s="713"/>
      <c r="CHI38" s="713"/>
      <c r="CHJ38" s="713"/>
      <c r="CHK38" s="713"/>
      <c r="CHL38" s="713"/>
      <c r="CHM38" s="713"/>
      <c r="CHN38" s="713"/>
      <c r="CHO38" s="713"/>
      <c r="CHP38" s="713"/>
      <c r="CHQ38" s="713"/>
      <c r="CHR38" s="713"/>
      <c r="CHS38" s="713"/>
      <c r="CHT38" s="713"/>
      <c r="CHU38" s="713"/>
      <c r="CHV38" s="713"/>
      <c r="CHW38" s="713"/>
      <c r="CHX38" s="713"/>
      <c r="CHY38" s="713"/>
      <c r="CHZ38" s="713"/>
      <c r="CIA38" s="713"/>
      <c r="CIB38" s="713"/>
      <c r="CIC38" s="713"/>
      <c r="CID38" s="713"/>
      <c r="CIE38" s="713"/>
      <c r="CIF38" s="713"/>
      <c r="CIG38" s="713"/>
      <c r="CIH38" s="713"/>
      <c r="CII38" s="713"/>
      <c r="CIJ38" s="713"/>
      <c r="CIK38" s="713"/>
      <c r="CIL38" s="713"/>
      <c r="CIM38" s="713"/>
      <c r="CIN38" s="713"/>
      <c r="CIO38" s="713"/>
      <c r="CIP38" s="713"/>
      <c r="CIQ38" s="713"/>
      <c r="CIR38" s="713"/>
      <c r="CIS38" s="713"/>
      <c r="CIT38" s="713"/>
      <c r="CIU38" s="713"/>
      <c r="CIV38" s="713"/>
      <c r="CIW38" s="713"/>
      <c r="CIX38" s="713"/>
      <c r="CIY38" s="713"/>
      <c r="CIZ38" s="713"/>
      <c r="CJA38" s="713"/>
      <c r="CJB38" s="713"/>
      <c r="CJC38" s="713"/>
      <c r="CJD38" s="713"/>
      <c r="CJE38" s="713"/>
      <c r="CJF38" s="713"/>
      <c r="CJG38" s="713"/>
      <c r="CJH38" s="713"/>
      <c r="CJI38" s="713"/>
      <c r="CJJ38" s="713"/>
      <c r="CJK38" s="713"/>
      <c r="CJL38" s="713"/>
      <c r="CJM38" s="713"/>
      <c r="CJN38" s="713"/>
      <c r="CJO38" s="713"/>
      <c r="CJP38" s="713"/>
      <c r="CJQ38" s="713"/>
      <c r="CJR38" s="713"/>
      <c r="CJS38" s="713"/>
      <c r="CJT38" s="713"/>
      <c r="CJU38" s="713"/>
      <c r="CJV38" s="713"/>
      <c r="CJW38" s="713"/>
      <c r="CJX38" s="713"/>
      <c r="CJY38" s="713"/>
      <c r="CJZ38" s="713"/>
      <c r="CKA38" s="713"/>
      <c r="CKB38" s="713"/>
      <c r="CKC38" s="713"/>
      <c r="CKD38" s="713"/>
      <c r="CKE38" s="713"/>
      <c r="CKF38" s="713"/>
      <c r="CKG38" s="713"/>
      <c r="CKH38" s="713"/>
      <c r="CKI38" s="713"/>
      <c r="CKJ38" s="713"/>
      <c r="CKK38" s="713"/>
      <c r="CKL38" s="713"/>
      <c r="CKM38" s="713"/>
      <c r="CKN38" s="713"/>
      <c r="CKO38" s="713"/>
      <c r="CKP38" s="713"/>
      <c r="CKQ38" s="713"/>
      <c r="CKR38" s="713"/>
      <c r="CKS38" s="713"/>
      <c r="CKT38" s="713"/>
      <c r="CKU38" s="713"/>
      <c r="CKV38" s="713"/>
      <c r="CKW38" s="713"/>
      <c r="CKX38" s="713"/>
      <c r="CKY38" s="713"/>
      <c r="CKZ38" s="713"/>
      <c r="CLA38" s="713"/>
      <c r="CLB38" s="713"/>
      <c r="CLC38" s="713"/>
      <c r="CLD38" s="713"/>
      <c r="CLE38" s="713"/>
      <c r="CLF38" s="713"/>
      <c r="CLG38" s="713"/>
      <c r="CLH38" s="713"/>
      <c r="CLI38" s="713"/>
      <c r="CLJ38" s="713"/>
      <c r="CLK38" s="713"/>
      <c r="CLL38" s="713"/>
      <c r="CLM38" s="713"/>
      <c r="CLN38" s="713"/>
      <c r="CLO38" s="713"/>
      <c r="CLP38" s="713"/>
      <c r="CLQ38" s="713"/>
      <c r="CLR38" s="713"/>
      <c r="CLS38" s="713"/>
      <c r="CLT38" s="713"/>
      <c r="CLU38" s="713"/>
      <c r="CLV38" s="713"/>
      <c r="CLW38" s="713"/>
      <c r="CLX38" s="713"/>
      <c r="CLY38" s="713"/>
      <c r="CLZ38" s="713"/>
      <c r="CMA38" s="713"/>
      <c r="CMB38" s="713"/>
      <c r="CMC38" s="713"/>
      <c r="CMD38" s="713"/>
      <c r="CME38" s="713"/>
      <c r="CMF38" s="713"/>
      <c r="CMG38" s="713"/>
      <c r="CMH38" s="713"/>
      <c r="CMI38" s="713"/>
      <c r="CMJ38" s="713"/>
      <c r="CMK38" s="713"/>
      <c r="CML38" s="713"/>
      <c r="CMM38" s="713"/>
      <c r="CMN38" s="713"/>
      <c r="CMO38" s="713"/>
      <c r="CMP38" s="713"/>
      <c r="CMQ38" s="713"/>
      <c r="CMR38" s="713"/>
      <c r="CMS38" s="713"/>
      <c r="CMT38" s="713"/>
      <c r="CMU38" s="713"/>
      <c r="CMV38" s="713"/>
      <c r="CMW38" s="713"/>
      <c r="CMX38" s="713"/>
      <c r="CMY38" s="713"/>
      <c r="CMZ38" s="713"/>
      <c r="CNA38" s="713"/>
      <c r="CNB38" s="713"/>
      <c r="CNC38" s="713"/>
      <c r="CND38" s="713"/>
      <c r="CNE38" s="713"/>
      <c r="CNF38" s="713"/>
      <c r="CNG38" s="713"/>
      <c r="CNH38" s="713"/>
      <c r="CNI38" s="713"/>
      <c r="CNJ38" s="713"/>
      <c r="CNK38" s="713"/>
      <c r="CNL38" s="713"/>
      <c r="CNM38" s="713"/>
      <c r="CNN38" s="713"/>
      <c r="CNO38" s="713"/>
      <c r="CNP38" s="713"/>
      <c r="CNQ38" s="713"/>
      <c r="CNR38" s="713"/>
      <c r="CNS38" s="713"/>
      <c r="CNT38" s="713"/>
      <c r="CNU38" s="713"/>
      <c r="CNV38" s="713"/>
      <c r="CNW38" s="713"/>
      <c r="CNX38" s="713"/>
      <c r="CNY38" s="713"/>
      <c r="CNZ38" s="713"/>
      <c r="COA38" s="713"/>
      <c r="COB38" s="713"/>
      <c r="COC38" s="713"/>
      <c r="COD38" s="713"/>
      <c r="COE38" s="713"/>
      <c r="COF38" s="713"/>
      <c r="COG38" s="713"/>
      <c r="COH38" s="713"/>
      <c r="COI38" s="713"/>
      <c r="COJ38" s="713"/>
      <c r="COK38" s="713"/>
      <c r="COL38" s="713"/>
      <c r="COM38" s="713"/>
      <c r="CON38" s="713"/>
      <c r="COO38" s="713"/>
      <c r="COP38" s="713"/>
      <c r="COQ38" s="713"/>
      <c r="COR38" s="713"/>
      <c r="COS38" s="713"/>
      <c r="COT38" s="713"/>
      <c r="COU38" s="713"/>
      <c r="COV38" s="713"/>
      <c r="COW38" s="713"/>
      <c r="COX38" s="713"/>
      <c r="COY38" s="713"/>
      <c r="COZ38" s="713"/>
      <c r="CPA38" s="713"/>
      <c r="CPB38" s="713"/>
      <c r="CPC38" s="713"/>
      <c r="CPD38" s="713"/>
      <c r="CPE38" s="713"/>
      <c r="CPF38" s="713"/>
      <c r="CPG38" s="713"/>
      <c r="CPH38" s="713"/>
      <c r="CPI38" s="713"/>
      <c r="CPJ38" s="713"/>
      <c r="CPK38" s="713"/>
      <c r="CPL38" s="713"/>
      <c r="CPM38" s="713"/>
      <c r="CPN38" s="713"/>
      <c r="CPO38" s="713"/>
      <c r="CPP38" s="713"/>
      <c r="CPQ38" s="713"/>
      <c r="CPR38" s="713"/>
      <c r="CPS38" s="713"/>
      <c r="CPT38" s="713"/>
      <c r="CPU38" s="713"/>
      <c r="CPV38" s="713"/>
      <c r="CPW38" s="713"/>
      <c r="CPX38" s="713"/>
      <c r="CPY38" s="713"/>
      <c r="CPZ38" s="713"/>
      <c r="CQA38" s="713"/>
      <c r="CQB38" s="713"/>
      <c r="CQC38" s="713"/>
      <c r="CQD38" s="713"/>
      <c r="CQE38" s="713"/>
      <c r="CQF38" s="713"/>
      <c r="CQG38" s="713"/>
      <c r="CQH38" s="713"/>
      <c r="CQI38" s="713"/>
      <c r="CQJ38" s="713"/>
      <c r="CQK38" s="713"/>
      <c r="CQL38" s="713"/>
      <c r="CQM38" s="713"/>
      <c r="CQN38" s="713"/>
      <c r="CQO38" s="713"/>
      <c r="CQP38" s="713"/>
      <c r="CQQ38" s="713"/>
      <c r="CQR38" s="713"/>
      <c r="CQS38" s="713"/>
      <c r="CQT38" s="713"/>
      <c r="CQU38" s="713"/>
      <c r="CQV38" s="713"/>
      <c r="CQW38" s="713"/>
      <c r="CQX38" s="713"/>
      <c r="CQY38" s="713"/>
      <c r="CQZ38" s="713"/>
      <c r="CRA38" s="713"/>
      <c r="CRB38" s="713"/>
      <c r="CRC38" s="713"/>
      <c r="CRD38" s="713"/>
      <c r="CRE38" s="713"/>
      <c r="CRF38" s="713"/>
      <c r="CRG38" s="713"/>
      <c r="CRH38" s="713"/>
      <c r="CRI38" s="713"/>
      <c r="CRJ38" s="713"/>
      <c r="CRK38" s="713"/>
      <c r="CRL38" s="713"/>
      <c r="CRM38" s="713"/>
      <c r="CRN38" s="713"/>
      <c r="CRO38" s="713"/>
      <c r="CRP38" s="713"/>
      <c r="CRQ38" s="713"/>
      <c r="CRR38" s="713"/>
      <c r="CRS38" s="713"/>
      <c r="CRT38" s="713"/>
      <c r="CRU38" s="713"/>
      <c r="CRV38" s="713"/>
      <c r="CRW38" s="713"/>
      <c r="CRX38" s="713"/>
      <c r="CRY38" s="713"/>
      <c r="CRZ38" s="713"/>
      <c r="CSA38" s="713"/>
      <c r="CSB38" s="713"/>
      <c r="CSC38" s="713"/>
      <c r="CSD38" s="713"/>
      <c r="CSE38" s="713"/>
      <c r="CSF38" s="713"/>
      <c r="CSG38" s="713"/>
      <c r="CSH38" s="713"/>
      <c r="CSI38" s="713"/>
      <c r="CSJ38" s="713"/>
      <c r="CSK38" s="713"/>
      <c r="CSL38" s="713"/>
      <c r="CSM38" s="713"/>
      <c r="CSN38" s="713"/>
      <c r="CSO38" s="713"/>
      <c r="CSP38" s="713"/>
      <c r="CSQ38" s="713"/>
      <c r="CSR38" s="713"/>
      <c r="CSS38" s="713"/>
      <c r="CST38" s="713"/>
      <c r="CSU38" s="713"/>
      <c r="CSV38" s="713"/>
      <c r="CSW38" s="713"/>
      <c r="CSX38" s="713"/>
      <c r="CSY38" s="713"/>
      <c r="CSZ38" s="713"/>
      <c r="CTA38" s="713"/>
      <c r="CTB38" s="713"/>
      <c r="CTC38" s="713"/>
      <c r="CTD38" s="713"/>
      <c r="CTE38" s="713"/>
      <c r="CTF38" s="713"/>
      <c r="CTG38" s="713"/>
      <c r="CTH38" s="713"/>
      <c r="CTI38" s="713"/>
      <c r="CTJ38" s="713"/>
      <c r="CTK38" s="713"/>
      <c r="CTL38" s="713"/>
      <c r="CTM38" s="713"/>
      <c r="CTN38" s="713"/>
      <c r="CTO38" s="713"/>
      <c r="CTP38" s="713"/>
      <c r="CTQ38" s="713"/>
      <c r="CTR38" s="713"/>
      <c r="CTS38" s="713"/>
      <c r="CTT38" s="713"/>
      <c r="CTU38" s="713"/>
      <c r="CTV38" s="713"/>
      <c r="CTW38" s="713"/>
      <c r="CTX38" s="713"/>
      <c r="CTY38" s="713"/>
      <c r="CTZ38" s="713"/>
      <c r="CUA38" s="713"/>
      <c r="CUB38" s="713"/>
      <c r="CUC38" s="713"/>
      <c r="CUD38" s="713"/>
      <c r="CUE38" s="713"/>
      <c r="CUF38" s="713"/>
      <c r="CUG38" s="713"/>
      <c r="CUH38" s="713"/>
      <c r="CUI38" s="713"/>
      <c r="CUJ38" s="713"/>
      <c r="CUK38" s="713"/>
      <c r="CUL38" s="713"/>
      <c r="CUM38" s="713"/>
      <c r="CUN38" s="713"/>
      <c r="CUO38" s="713"/>
      <c r="CUP38" s="713"/>
      <c r="CUQ38" s="713"/>
      <c r="CUR38" s="713"/>
      <c r="CUS38" s="713"/>
      <c r="CUT38" s="713"/>
      <c r="CUU38" s="713"/>
      <c r="CUV38" s="713"/>
      <c r="CUW38" s="713"/>
      <c r="CUX38" s="713"/>
      <c r="CUY38" s="713"/>
      <c r="CUZ38" s="713"/>
      <c r="CVA38" s="713"/>
      <c r="CVB38" s="713"/>
      <c r="CVC38" s="713"/>
      <c r="CVD38" s="713"/>
      <c r="CVE38" s="713"/>
      <c r="CVF38" s="713"/>
      <c r="CVG38" s="713"/>
      <c r="CVH38" s="713"/>
      <c r="CVI38" s="713"/>
      <c r="CVJ38" s="713"/>
      <c r="CVK38" s="713"/>
      <c r="CVL38" s="713"/>
      <c r="CVM38" s="713"/>
      <c r="CVN38" s="713"/>
      <c r="CVO38" s="713"/>
      <c r="CVP38" s="713"/>
      <c r="CVQ38" s="713"/>
      <c r="CVR38" s="713"/>
      <c r="CVS38" s="713"/>
      <c r="CVT38" s="713"/>
      <c r="CVU38" s="713"/>
      <c r="CVV38" s="713"/>
      <c r="CVW38" s="713"/>
      <c r="CVX38" s="713"/>
      <c r="CVY38" s="713"/>
      <c r="CVZ38" s="713"/>
      <c r="CWA38" s="713"/>
      <c r="CWB38" s="713"/>
      <c r="CWC38" s="713"/>
      <c r="CWD38" s="713"/>
      <c r="CWE38" s="713"/>
      <c r="CWF38" s="713"/>
      <c r="CWG38" s="713"/>
      <c r="CWH38" s="713"/>
      <c r="CWI38" s="713"/>
      <c r="CWJ38" s="713"/>
      <c r="CWK38" s="713"/>
      <c r="CWL38" s="713"/>
      <c r="CWM38" s="713"/>
      <c r="CWN38" s="713"/>
      <c r="CWO38" s="713"/>
      <c r="CWP38" s="713"/>
      <c r="CWQ38" s="713"/>
      <c r="CWR38" s="713"/>
      <c r="CWS38" s="713"/>
      <c r="CWT38" s="713"/>
      <c r="CWU38" s="713"/>
      <c r="CWV38" s="713"/>
      <c r="CWW38" s="713"/>
      <c r="CWX38" s="713"/>
      <c r="CWY38" s="713"/>
      <c r="CWZ38" s="713"/>
      <c r="CXA38" s="713"/>
      <c r="CXB38" s="713"/>
      <c r="CXC38" s="713"/>
      <c r="CXD38" s="713"/>
      <c r="CXE38" s="713"/>
      <c r="CXF38" s="713"/>
      <c r="CXG38" s="713"/>
      <c r="CXH38" s="713"/>
      <c r="CXI38" s="713"/>
      <c r="CXJ38" s="713"/>
      <c r="CXK38" s="713"/>
      <c r="CXL38" s="713"/>
      <c r="CXM38" s="713"/>
      <c r="CXN38" s="713"/>
      <c r="CXO38" s="713"/>
      <c r="CXP38" s="713"/>
      <c r="CXQ38" s="713"/>
      <c r="CXR38" s="713"/>
      <c r="CXS38" s="713"/>
      <c r="CXT38" s="713"/>
      <c r="CXU38" s="713"/>
      <c r="CXV38" s="713"/>
      <c r="CXW38" s="713"/>
      <c r="CXX38" s="713"/>
      <c r="CXY38" s="713"/>
      <c r="CXZ38" s="713"/>
      <c r="CYA38" s="713"/>
      <c r="CYB38" s="713"/>
      <c r="CYC38" s="713"/>
      <c r="CYD38" s="713"/>
      <c r="CYE38" s="713"/>
      <c r="CYF38" s="713"/>
      <c r="CYG38" s="713"/>
      <c r="CYH38" s="713"/>
      <c r="CYI38" s="713"/>
      <c r="CYJ38" s="713"/>
      <c r="CYK38" s="713"/>
      <c r="CYL38" s="713"/>
      <c r="CYM38" s="713"/>
      <c r="CYN38" s="713"/>
      <c r="CYO38" s="713"/>
      <c r="CYP38" s="713"/>
      <c r="CYQ38" s="713"/>
      <c r="CYR38" s="713"/>
      <c r="CYS38" s="713"/>
      <c r="CYT38" s="713"/>
      <c r="CYU38" s="713"/>
      <c r="CYV38" s="713"/>
      <c r="CYW38" s="713"/>
      <c r="CYX38" s="713"/>
      <c r="CYY38" s="713"/>
      <c r="CYZ38" s="713"/>
      <c r="CZA38" s="713"/>
      <c r="CZB38" s="713"/>
      <c r="CZC38" s="713"/>
      <c r="CZD38" s="713"/>
      <c r="CZE38" s="713"/>
      <c r="CZF38" s="713"/>
      <c r="CZG38" s="713"/>
      <c r="CZH38" s="713"/>
      <c r="CZI38" s="713"/>
      <c r="CZJ38" s="713"/>
      <c r="CZK38" s="713"/>
      <c r="CZL38" s="713"/>
      <c r="CZM38" s="713"/>
      <c r="CZN38" s="713"/>
      <c r="CZO38" s="713"/>
      <c r="CZP38" s="713"/>
      <c r="CZQ38" s="713"/>
      <c r="CZR38" s="713"/>
      <c r="CZS38" s="713"/>
      <c r="CZT38" s="713"/>
      <c r="CZU38" s="713"/>
      <c r="CZV38" s="713"/>
      <c r="CZW38" s="713"/>
      <c r="CZX38" s="713"/>
      <c r="CZY38" s="713"/>
      <c r="CZZ38" s="713"/>
      <c r="DAA38" s="713"/>
      <c r="DAB38" s="713"/>
      <c r="DAC38" s="713"/>
      <c r="DAD38" s="713"/>
      <c r="DAE38" s="713"/>
      <c r="DAF38" s="713"/>
      <c r="DAG38" s="713"/>
      <c r="DAH38" s="713"/>
      <c r="DAI38" s="713"/>
      <c r="DAJ38" s="713"/>
      <c r="DAK38" s="713"/>
      <c r="DAL38" s="713"/>
      <c r="DAM38" s="713"/>
      <c r="DAN38" s="713"/>
      <c r="DAO38" s="713"/>
      <c r="DAP38" s="713"/>
      <c r="DAQ38" s="713"/>
      <c r="DAR38" s="713"/>
      <c r="DAS38" s="713"/>
      <c r="DAT38" s="713"/>
      <c r="DAU38" s="713"/>
      <c r="DAV38" s="713"/>
      <c r="DAW38" s="713"/>
      <c r="DAX38" s="713"/>
      <c r="DAY38" s="713"/>
      <c r="DAZ38" s="713"/>
      <c r="DBA38" s="713"/>
      <c r="DBB38" s="713"/>
      <c r="DBC38" s="713"/>
      <c r="DBD38" s="713"/>
      <c r="DBE38" s="713"/>
      <c r="DBF38" s="713"/>
      <c r="DBG38" s="713"/>
      <c r="DBH38" s="713"/>
      <c r="DBI38" s="713"/>
      <c r="DBJ38" s="713"/>
      <c r="DBK38" s="713"/>
      <c r="DBL38" s="713"/>
      <c r="DBM38" s="713"/>
      <c r="DBN38" s="713"/>
      <c r="DBO38" s="713"/>
      <c r="DBP38" s="713"/>
      <c r="DBQ38" s="713"/>
      <c r="DBR38" s="713"/>
      <c r="DBS38" s="713"/>
      <c r="DBT38" s="713"/>
      <c r="DBU38" s="713"/>
      <c r="DBV38" s="713"/>
      <c r="DBW38" s="713"/>
      <c r="DBX38" s="713"/>
      <c r="DBY38" s="713"/>
      <c r="DBZ38" s="713"/>
      <c r="DCA38" s="713"/>
      <c r="DCB38" s="713"/>
      <c r="DCC38" s="713"/>
      <c r="DCD38" s="713"/>
      <c r="DCE38" s="713"/>
      <c r="DCF38" s="713"/>
      <c r="DCG38" s="713"/>
      <c r="DCH38" s="713"/>
      <c r="DCI38" s="713"/>
      <c r="DCJ38" s="713"/>
      <c r="DCK38" s="713"/>
      <c r="DCL38" s="713"/>
      <c r="DCM38" s="713"/>
      <c r="DCN38" s="713"/>
      <c r="DCO38" s="713"/>
      <c r="DCP38" s="713"/>
      <c r="DCQ38" s="713"/>
      <c r="DCR38" s="713"/>
      <c r="DCS38" s="713"/>
      <c r="DCT38" s="713"/>
      <c r="DCU38" s="713"/>
      <c r="DCV38" s="713"/>
      <c r="DCW38" s="713"/>
      <c r="DCX38" s="713"/>
      <c r="DCY38" s="713"/>
      <c r="DCZ38" s="713"/>
      <c r="DDA38" s="713"/>
      <c r="DDB38" s="713"/>
      <c r="DDC38" s="713"/>
      <c r="DDD38" s="713"/>
      <c r="DDE38" s="713"/>
      <c r="DDF38" s="713"/>
      <c r="DDG38" s="713"/>
      <c r="DDH38" s="713"/>
      <c r="DDI38" s="713"/>
      <c r="DDJ38" s="713"/>
      <c r="DDK38" s="713"/>
      <c r="DDL38" s="713"/>
      <c r="DDM38" s="713"/>
      <c r="DDN38" s="713"/>
      <c r="DDO38" s="713"/>
      <c r="DDP38" s="713"/>
      <c r="DDQ38" s="713"/>
      <c r="DDR38" s="713"/>
      <c r="DDS38" s="713"/>
      <c r="DDT38" s="713"/>
      <c r="DDU38" s="713"/>
      <c r="DDV38" s="713"/>
      <c r="DDW38" s="713"/>
      <c r="DDX38" s="713"/>
      <c r="DDY38" s="713"/>
      <c r="DDZ38" s="713"/>
      <c r="DEA38" s="713"/>
      <c r="DEB38" s="713"/>
      <c r="DEC38" s="713"/>
      <c r="DED38" s="713"/>
      <c r="DEE38" s="713"/>
      <c r="DEF38" s="713"/>
      <c r="DEG38" s="713"/>
      <c r="DEH38" s="713"/>
      <c r="DEI38" s="713"/>
      <c r="DEJ38" s="713"/>
      <c r="DEK38" s="713"/>
      <c r="DEL38" s="713"/>
      <c r="DEM38" s="713"/>
      <c r="DEN38" s="713"/>
      <c r="DEO38" s="713"/>
      <c r="DEP38" s="713"/>
      <c r="DEQ38" s="713"/>
      <c r="DER38" s="713"/>
      <c r="DES38" s="713"/>
      <c r="DET38" s="713"/>
      <c r="DEU38" s="713"/>
      <c r="DEV38" s="713"/>
      <c r="DEW38" s="713"/>
      <c r="DEX38" s="713"/>
      <c r="DEY38" s="713"/>
      <c r="DEZ38" s="713"/>
      <c r="DFA38" s="713"/>
      <c r="DFB38" s="713"/>
      <c r="DFC38" s="713"/>
      <c r="DFD38" s="713"/>
      <c r="DFE38" s="713"/>
      <c r="DFF38" s="713"/>
      <c r="DFG38" s="713"/>
      <c r="DFH38" s="713"/>
      <c r="DFI38" s="713"/>
      <c r="DFJ38" s="713"/>
      <c r="DFK38" s="713"/>
      <c r="DFL38" s="713"/>
      <c r="DFM38" s="713"/>
      <c r="DFN38" s="713"/>
      <c r="DFO38" s="713"/>
      <c r="DFP38" s="713"/>
      <c r="DFQ38" s="713"/>
      <c r="DFR38" s="713"/>
      <c r="DFS38" s="713"/>
      <c r="DFT38" s="713"/>
      <c r="DFU38" s="713"/>
      <c r="DFV38" s="713"/>
      <c r="DFW38" s="713"/>
      <c r="DFX38" s="713"/>
      <c r="DFY38" s="713"/>
      <c r="DFZ38" s="713"/>
      <c r="DGA38" s="713"/>
      <c r="DGB38" s="713"/>
      <c r="DGC38" s="713"/>
      <c r="DGD38" s="713"/>
      <c r="DGE38" s="713"/>
      <c r="DGF38" s="713"/>
      <c r="DGG38" s="713"/>
      <c r="DGH38" s="713"/>
      <c r="DGI38" s="713"/>
      <c r="DGJ38" s="713"/>
      <c r="DGK38" s="713"/>
      <c r="DGL38" s="713"/>
      <c r="DGM38" s="713"/>
      <c r="DGN38" s="713"/>
      <c r="DGO38" s="713"/>
      <c r="DGP38" s="713"/>
      <c r="DGQ38" s="713"/>
      <c r="DGR38" s="713"/>
      <c r="DGS38" s="713"/>
      <c r="DGT38" s="713"/>
      <c r="DGU38" s="713"/>
      <c r="DGV38" s="713"/>
      <c r="DGW38" s="713"/>
      <c r="DGX38" s="713"/>
      <c r="DGY38" s="713"/>
      <c r="DGZ38" s="713"/>
      <c r="DHA38" s="713"/>
      <c r="DHB38" s="713"/>
      <c r="DHC38" s="713"/>
      <c r="DHD38" s="713"/>
      <c r="DHE38" s="713"/>
      <c r="DHF38" s="713"/>
      <c r="DHG38" s="713"/>
      <c r="DHH38" s="713"/>
      <c r="DHI38" s="713"/>
      <c r="DHJ38" s="713"/>
      <c r="DHK38" s="713"/>
      <c r="DHL38" s="713"/>
      <c r="DHM38" s="713"/>
      <c r="DHN38" s="713"/>
      <c r="DHO38" s="713"/>
      <c r="DHP38" s="713"/>
      <c r="DHQ38" s="713"/>
      <c r="DHR38" s="713"/>
      <c r="DHS38" s="713"/>
      <c r="DHT38" s="713"/>
      <c r="DHU38" s="713"/>
      <c r="DHV38" s="713"/>
      <c r="DHW38" s="713"/>
      <c r="DHX38" s="713"/>
      <c r="DHY38" s="713"/>
      <c r="DHZ38" s="713"/>
      <c r="DIA38" s="713"/>
      <c r="DIB38" s="713"/>
      <c r="DIC38" s="713"/>
      <c r="DID38" s="713"/>
      <c r="DIE38" s="713"/>
      <c r="DIF38" s="713"/>
      <c r="DIG38" s="713"/>
      <c r="DIH38" s="713"/>
      <c r="DII38" s="713"/>
      <c r="DIJ38" s="713"/>
      <c r="DIK38" s="713"/>
      <c r="DIL38" s="713"/>
      <c r="DIM38" s="713"/>
      <c r="DIN38" s="713"/>
      <c r="DIO38" s="713"/>
      <c r="DIP38" s="713"/>
      <c r="DIQ38" s="713"/>
      <c r="DIR38" s="713"/>
      <c r="DIS38" s="713"/>
      <c r="DIT38" s="713"/>
      <c r="DIU38" s="713"/>
      <c r="DIV38" s="713"/>
      <c r="DIW38" s="713"/>
      <c r="DIX38" s="713"/>
      <c r="DIY38" s="713"/>
      <c r="DIZ38" s="713"/>
      <c r="DJA38" s="713"/>
      <c r="DJB38" s="713"/>
      <c r="DJC38" s="713"/>
      <c r="DJD38" s="713"/>
      <c r="DJE38" s="713"/>
      <c r="DJF38" s="713"/>
      <c r="DJG38" s="713"/>
      <c r="DJH38" s="713"/>
      <c r="DJI38" s="713"/>
      <c r="DJJ38" s="713"/>
      <c r="DJK38" s="713"/>
      <c r="DJL38" s="713"/>
      <c r="DJM38" s="713"/>
      <c r="DJN38" s="713"/>
      <c r="DJO38" s="713"/>
      <c r="DJP38" s="713"/>
      <c r="DJQ38" s="713"/>
      <c r="DJR38" s="713"/>
      <c r="DJS38" s="713"/>
      <c r="DJT38" s="713"/>
      <c r="DJU38" s="713"/>
      <c r="DJV38" s="713"/>
      <c r="DJW38" s="713"/>
      <c r="DJX38" s="713"/>
      <c r="DJY38" s="713"/>
      <c r="DJZ38" s="713"/>
      <c r="DKA38" s="713"/>
      <c r="DKB38" s="713"/>
      <c r="DKC38" s="713"/>
      <c r="DKD38" s="713"/>
      <c r="DKE38" s="713"/>
      <c r="DKF38" s="713"/>
      <c r="DKG38" s="713"/>
      <c r="DKH38" s="713"/>
      <c r="DKI38" s="713"/>
      <c r="DKJ38" s="713"/>
      <c r="DKK38" s="713"/>
      <c r="DKL38" s="713"/>
      <c r="DKM38" s="713"/>
      <c r="DKN38" s="713"/>
      <c r="DKO38" s="713"/>
      <c r="DKP38" s="713"/>
      <c r="DKQ38" s="713"/>
      <c r="DKR38" s="713"/>
      <c r="DKS38" s="713"/>
      <c r="DKT38" s="713"/>
      <c r="DKU38" s="713"/>
      <c r="DKV38" s="713"/>
      <c r="DKW38" s="713"/>
      <c r="DKX38" s="713"/>
      <c r="DKY38" s="713"/>
      <c r="DKZ38" s="713"/>
      <c r="DLA38" s="713"/>
      <c r="DLB38" s="713"/>
      <c r="DLC38" s="713"/>
      <c r="DLD38" s="713"/>
      <c r="DLE38" s="713"/>
      <c r="DLF38" s="713"/>
      <c r="DLG38" s="713"/>
      <c r="DLH38" s="713"/>
      <c r="DLI38" s="713"/>
      <c r="DLJ38" s="713"/>
      <c r="DLK38" s="713"/>
      <c r="DLL38" s="713"/>
      <c r="DLM38" s="713"/>
      <c r="DLN38" s="713"/>
      <c r="DLO38" s="713"/>
      <c r="DLP38" s="713"/>
      <c r="DLQ38" s="713"/>
      <c r="DLR38" s="713"/>
      <c r="DLS38" s="713"/>
      <c r="DLT38" s="713"/>
      <c r="DLU38" s="713"/>
      <c r="DLV38" s="713"/>
      <c r="DLW38" s="713"/>
      <c r="DLX38" s="713"/>
      <c r="DLY38" s="713"/>
      <c r="DLZ38" s="713"/>
      <c r="DMA38" s="713"/>
      <c r="DMB38" s="713"/>
      <c r="DMC38" s="713"/>
      <c r="DMD38" s="713"/>
      <c r="DME38" s="713"/>
      <c r="DMF38" s="713"/>
      <c r="DMG38" s="713"/>
      <c r="DMH38" s="713"/>
      <c r="DMI38" s="713"/>
      <c r="DMJ38" s="713"/>
      <c r="DMK38" s="713"/>
      <c r="DML38" s="713"/>
      <c r="DMM38" s="713"/>
      <c r="DMN38" s="713"/>
      <c r="DMO38" s="713"/>
      <c r="DMP38" s="713"/>
      <c r="DMQ38" s="713"/>
      <c r="DMR38" s="713"/>
      <c r="DMS38" s="713"/>
      <c r="DMT38" s="713"/>
      <c r="DMU38" s="713"/>
      <c r="DMV38" s="713"/>
      <c r="DMW38" s="713"/>
      <c r="DMX38" s="713"/>
      <c r="DMY38" s="713"/>
      <c r="DMZ38" s="713"/>
      <c r="DNA38" s="713"/>
      <c r="DNB38" s="713"/>
      <c r="DNC38" s="713"/>
      <c r="DND38" s="713"/>
      <c r="DNE38" s="713"/>
      <c r="DNF38" s="713"/>
      <c r="DNG38" s="713"/>
      <c r="DNH38" s="713"/>
      <c r="DNI38" s="713"/>
      <c r="DNJ38" s="713"/>
      <c r="DNK38" s="713"/>
      <c r="DNL38" s="713"/>
      <c r="DNM38" s="713"/>
      <c r="DNN38" s="713"/>
      <c r="DNO38" s="713"/>
      <c r="DNP38" s="713"/>
      <c r="DNQ38" s="713"/>
      <c r="DNR38" s="713"/>
      <c r="DNS38" s="713"/>
      <c r="DNT38" s="713"/>
      <c r="DNU38" s="713"/>
      <c r="DNV38" s="713"/>
      <c r="DNW38" s="713"/>
      <c r="DNX38" s="713"/>
      <c r="DNY38" s="713"/>
      <c r="DNZ38" s="713"/>
      <c r="DOA38" s="713"/>
      <c r="DOB38" s="713"/>
      <c r="DOC38" s="713"/>
      <c r="DOD38" s="713"/>
      <c r="DOE38" s="713"/>
      <c r="DOF38" s="713"/>
      <c r="DOG38" s="713"/>
      <c r="DOH38" s="713"/>
      <c r="DOI38" s="713"/>
      <c r="DOJ38" s="713"/>
      <c r="DOK38" s="713"/>
      <c r="DOL38" s="713"/>
      <c r="DOM38" s="713"/>
      <c r="DON38" s="713"/>
      <c r="DOO38" s="713"/>
      <c r="DOP38" s="713"/>
      <c r="DOQ38" s="713"/>
      <c r="DOR38" s="713"/>
      <c r="DOS38" s="713"/>
      <c r="DOT38" s="713"/>
      <c r="DOU38" s="713"/>
      <c r="DOV38" s="713"/>
      <c r="DOW38" s="713"/>
      <c r="DOX38" s="713"/>
      <c r="DOY38" s="713"/>
      <c r="DOZ38" s="713"/>
      <c r="DPA38" s="713"/>
      <c r="DPB38" s="713"/>
      <c r="DPC38" s="713"/>
      <c r="DPD38" s="713"/>
      <c r="DPE38" s="713"/>
      <c r="DPF38" s="713"/>
      <c r="DPG38" s="713"/>
      <c r="DPH38" s="713"/>
      <c r="DPI38" s="713"/>
      <c r="DPJ38" s="713"/>
      <c r="DPK38" s="713"/>
      <c r="DPL38" s="713"/>
      <c r="DPM38" s="713"/>
      <c r="DPN38" s="713"/>
      <c r="DPO38" s="713"/>
      <c r="DPP38" s="713"/>
      <c r="DPQ38" s="713"/>
      <c r="DPR38" s="713"/>
      <c r="DPS38" s="713"/>
      <c r="DPT38" s="713"/>
      <c r="DPU38" s="713"/>
      <c r="DPV38" s="713"/>
      <c r="DPW38" s="713"/>
      <c r="DPX38" s="713"/>
      <c r="DPY38" s="713"/>
      <c r="DPZ38" s="713"/>
      <c r="DQA38" s="713"/>
      <c r="DQB38" s="713"/>
      <c r="DQC38" s="713"/>
      <c r="DQD38" s="713"/>
      <c r="DQE38" s="713"/>
      <c r="DQF38" s="713"/>
      <c r="DQG38" s="713"/>
      <c r="DQH38" s="713"/>
      <c r="DQI38" s="713"/>
      <c r="DQJ38" s="713"/>
      <c r="DQK38" s="713"/>
      <c r="DQL38" s="713"/>
      <c r="DQM38" s="713"/>
      <c r="DQN38" s="713"/>
      <c r="DQO38" s="713"/>
      <c r="DQP38" s="713"/>
      <c r="DQQ38" s="713"/>
      <c r="DQR38" s="713"/>
      <c r="DQS38" s="713"/>
      <c r="DQT38" s="713"/>
      <c r="DQU38" s="713"/>
      <c r="DQV38" s="713"/>
      <c r="DQW38" s="713"/>
      <c r="DQX38" s="713"/>
      <c r="DQY38" s="713"/>
      <c r="DQZ38" s="713"/>
      <c r="DRA38" s="713"/>
      <c r="DRB38" s="713"/>
      <c r="DRC38" s="713"/>
      <c r="DRD38" s="713"/>
      <c r="DRE38" s="713"/>
      <c r="DRF38" s="713"/>
      <c r="DRG38" s="713"/>
      <c r="DRH38" s="713"/>
      <c r="DRI38" s="713"/>
      <c r="DRJ38" s="713"/>
      <c r="DRK38" s="713"/>
      <c r="DRL38" s="713"/>
      <c r="DRM38" s="713"/>
      <c r="DRN38" s="713"/>
      <c r="DRO38" s="713"/>
      <c r="DRP38" s="713"/>
      <c r="DRQ38" s="713"/>
      <c r="DRR38" s="713"/>
      <c r="DRS38" s="713"/>
      <c r="DRT38" s="713"/>
      <c r="DRU38" s="713"/>
      <c r="DRV38" s="713"/>
      <c r="DRW38" s="713"/>
      <c r="DRX38" s="713"/>
      <c r="DRY38" s="713"/>
      <c r="DRZ38" s="713"/>
      <c r="DSA38" s="713"/>
      <c r="DSB38" s="713"/>
      <c r="DSC38" s="713"/>
      <c r="DSD38" s="713"/>
      <c r="DSE38" s="713"/>
      <c r="DSF38" s="713"/>
      <c r="DSG38" s="713"/>
      <c r="DSH38" s="713"/>
      <c r="DSI38" s="713"/>
      <c r="DSJ38" s="713"/>
      <c r="DSK38" s="713"/>
      <c r="DSL38" s="713"/>
      <c r="DSM38" s="713"/>
      <c r="DSN38" s="713"/>
      <c r="DSO38" s="713"/>
      <c r="DSP38" s="713"/>
      <c r="DSQ38" s="713"/>
      <c r="DSR38" s="713"/>
      <c r="DSS38" s="713"/>
      <c r="DST38" s="713"/>
      <c r="DSU38" s="713"/>
      <c r="DSV38" s="713"/>
      <c r="DSW38" s="713"/>
      <c r="DSX38" s="713"/>
      <c r="DSY38" s="713"/>
      <c r="DSZ38" s="713"/>
      <c r="DTA38" s="713"/>
      <c r="DTB38" s="713"/>
      <c r="DTC38" s="713"/>
      <c r="DTD38" s="713"/>
      <c r="DTE38" s="713"/>
      <c r="DTF38" s="713"/>
      <c r="DTG38" s="713"/>
      <c r="DTH38" s="713"/>
      <c r="DTI38" s="713"/>
      <c r="DTJ38" s="713"/>
      <c r="DTK38" s="713"/>
      <c r="DTL38" s="713"/>
      <c r="DTM38" s="713"/>
      <c r="DTN38" s="713"/>
      <c r="DTO38" s="713"/>
      <c r="DTP38" s="713"/>
      <c r="DTQ38" s="713"/>
      <c r="DTR38" s="713"/>
      <c r="DTS38" s="713"/>
      <c r="DTT38" s="713"/>
      <c r="DTU38" s="713"/>
      <c r="DTV38" s="713"/>
      <c r="DTW38" s="713"/>
      <c r="DTX38" s="713"/>
      <c r="DTY38" s="713"/>
      <c r="DTZ38" s="713"/>
      <c r="DUA38" s="713"/>
      <c r="DUB38" s="713"/>
      <c r="DUC38" s="713"/>
      <c r="DUD38" s="713"/>
      <c r="DUE38" s="713"/>
      <c r="DUF38" s="713"/>
      <c r="DUG38" s="713"/>
      <c r="DUH38" s="713"/>
      <c r="DUI38" s="713"/>
      <c r="DUJ38" s="713"/>
      <c r="DUK38" s="713"/>
      <c r="DUL38" s="713"/>
      <c r="DUM38" s="713"/>
      <c r="DUN38" s="713"/>
      <c r="DUO38" s="713"/>
      <c r="DUP38" s="713"/>
      <c r="DUQ38" s="713"/>
      <c r="DUR38" s="713"/>
      <c r="DUS38" s="713"/>
      <c r="DUT38" s="713"/>
      <c r="DUU38" s="713"/>
      <c r="DUV38" s="713"/>
      <c r="DUW38" s="713"/>
      <c r="DUX38" s="713"/>
      <c r="DUY38" s="713"/>
      <c r="DUZ38" s="713"/>
      <c r="DVA38" s="713"/>
      <c r="DVB38" s="713"/>
      <c r="DVC38" s="713"/>
      <c r="DVD38" s="713"/>
      <c r="DVE38" s="713"/>
      <c r="DVF38" s="713"/>
      <c r="DVG38" s="713"/>
      <c r="DVH38" s="713"/>
      <c r="DVI38" s="713"/>
      <c r="DVJ38" s="713"/>
      <c r="DVK38" s="713"/>
      <c r="DVL38" s="713"/>
      <c r="DVM38" s="713"/>
      <c r="DVN38" s="713"/>
      <c r="DVO38" s="713"/>
      <c r="DVP38" s="713"/>
      <c r="DVQ38" s="713"/>
      <c r="DVR38" s="713"/>
      <c r="DVS38" s="713"/>
      <c r="DVT38" s="713"/>
      <c r="DVU38" s="713"/>
      <c r="DVV38" s="713"/>
      <c r="DVW38" s="713"/>
      <c r="DVX38" s="713"/>
      <c r="DVY38" s="713"/>
      <c r="DVZ38" s="713"/>
      <c r="DWA38" s="713"/>
      <c r="DWB38" s="713"/>
      <c r="DWC38" s="713"/>
      <c r="DWD38" s="713"/>
      <c r="DWE38" s="713"/>
      <c r="DWF38" s="713"/>
      <c r="DWG38" s="713"/>
      <c r="DWH38" s="713"/>
      <c r="DWI38" s="713"/>
      <c r="DWJ38" s="713"/>
      <c r="DWK38" s="713"/>
      <c r="DWL38" s="713"/>
      <c r="DWM38" s="713"/>
      <c r="DWN38" s="713"/>
      <c r="DWO38" s="713"/>
      <c r="DWP38" s="713"/>
      <c r="DWQ38" s="713"/>
      <c r="DWR38" s="713"/>
      <c r="DWS38" s="713"/>
      <c r="DWT38" s="713"/>
      <c r="DWU38" s="713"/>
      <c r="DWV38" s="713"/>
      <c r="DWW38" s="713"/>
      <c r="DWX38" s="713"/>
      <c r="DWY38" s="713"/>
      <c r="DWZ38" s="713"/>
      <c r="DXA38" s="713"/>
      <c r="DXB38" s="713"/>
      <c r="DXC38" s="713"/>
      <c r="DXD38" s="713"/>
      <c r="DXE38" s="713"/>
      <c r="DXF38" s="713"/>
      <c r="DXG38" s="713"/>
      <c r="DXH38" s="713"/>
      <c r="DXI38" s="713"/>
      <c r="DXJ38" s="713"/>
      <c r="DXK38" s="713"/>
      <c r="DXL38" s="713"/>
      <c r="DXM38" s="713"/>
      <c r="DXN38" s="713"/>
      <c r="DXO38" s="713"/>
      <c r="DXP38" s="713"/>
      <c r="DXQ38" s="713"/>
      <c r="DXR38" s="713"/>
      <c r="DXS38" s="713"/>
      <c r="DXT38" s="713"/>
      <c r="DXU38" s="713"/>
      <c r="DXV38" s="713"/>
      <c r="DXW38" s="713"/>
      <c r="DXX38" s="713"/>
      <c r="DXY38" s="713"/>
      <c r="DXZ38" s="713"/>
      <c r="DYA38" s="713"/>
      <c r="DYB38" s="713"/>
      <c r="DYC38" s="713"/>
      <c r="DYD38" s="713"/>
      <c r="DYE38" s="713"/>
      <c r="DYF38" s="713"/>
      <c r="DYG38" s="713"/>
      <c r="DYH38" s="713"/>
      <c r="DYI38" s="713"/>
      <c r="DYJ38" s="713"/>
      <c r="DYK38" s="713"/>
      <c r="DYL38" s="713"/>
      <c r="DYM38" s="713"/>
      <c r="DYN38" s="713"/>
      <c r="DYO38" s="713"/>
      <c r="DYP38" s="713"/>
      <c r="DYQ38" s="713"/>
      <c r="DYR38" s="713"/>
      <c r="DYS38" s="713"/>
      <c r="DYT38" s="713"/>
      <c r="DYU38" s="713"/>
      <c r="DYV38" s="713"/>
      <c r="DYW38" s="713"/>
      <c r="DYX38" s="713"/>
      <c r="DYY38" s="713"/>
      <c r="DYZ38" s="713"/>
      <c r="DZA38" s="713"/>
      <c r="DZB38" s="713"/>
      <c r="DZC38" s="713"/>
      <c r="DZD38" s="713"/>
      <c r="DZE38" s="713"/>
      <c r="DZF38" s="713"/>
      <c r="DZG38" s="713"/>
      <c r="DZH38" s="713"/>
      <c r="DZI38" s="713"/>
      <c r="DZJ38" s="713"/>
      <c r="DZK38" s="713"/>
      <c r="DZL38" s="713"/>
      <c r="DZM38" s="713"/>
      <c r="DZN38" s="713"/>
      <c r="DZO38" s="713"/>
      <c r="DZP38" s="713"/>
      <c r="DZQ38" s="713"/>
      <c r="DZR38" s="713"/>
      <c r="DZS38" s="713"/>
      <c r="DZT38" s="713"/>
      <c r="DZU38" s="713"/>
      <c r="DZV38" s="713"/>
      <c r="DZW38" s="713"/>
      <c r="DZX38" s="713"/>
      <c r="DZY38" s="713"/>
      <c r="DZZ38" s="713"/>
      <c r="EAA38" s="713"/>
      <c r="EAB38" s="713"/>
      <c r="EAC38" s="713"/>
      <c r="EAD38" s="713"/>
      <c r="EAE38" s="713"/>
      <c r="EAF38" s="713"/>
      <c r="EAG38" s="713"/>
      <c r="EAH38" s="713"/>
      <c r="EAI38" s="713"/>
      <c r="EAJ38" s="713"/>
      <c r="EAK38" s="713"/>
      <c r="EAL38" s="713"/>
      <c r="EAM38" s="713"/>
      <c r="EAN38" s="713"/>
      <c r="EAO38" s="713"/>
      <c r="EAP38" s="713"/>
      <c r="EAQ38" s="713"/>
      <c r="EAR38" s="713"/>
      <c r="EAS38" s="713"/>
      <c r="EAT38" s="713"/>
      <c r="EAU38" s="713"/>
      <c r="EAV38" s="713"/>
      <c r="EAW38" s="713"/>
      <c r="EAX38" s="713"/>
      <c r="EAY38" s="713"/>
      <c r="EAZ38" s="713"/>
      <c r="EBA38" s="713"/>
      <c r="EBB38" s="713"/>
      <c r="EBC38" s="713"/>
      <c r="EBD38" s="713"/>
      <c r="EBE38" s="713"/>
      <c r="EBF38" s="713"/>
      <c r="EBG38" s="713"/>
      <c r="EBH38" s="713"/>
      <c r="EBI38" s="713"/>
      <c r="EBJ38" s="713"/>
      <c r="EBK38" s="713"/>
      <c r="EBL38" s="713"/>
      <c r="EBM38" s="713"/>
      <c r="EBN38" s="713"/>
      <c r="EBO38" s="713"/>
      <c r="EBP38" s="713"/>
      <c r="EBQ38" s="713"/>
      <c r="EBR38" s="713"/>
      <c r="EBS38" s="713"/>
      <c r="EBT38" s="713"/>
      <c r="EBU38" s="713"/>
      <c r="EBV38" s="713"/>
      <c r="EBW38" s="713"/>
      <c r="EBX38" s="713"/>
      <c r="EBY38" s="713"/>
      <c r="EBZ38" s="713"/>
      <c r="ECA38" s="713"/>
      <c r="ECB38" s="713"/>
      <c r="ECC38" s="713"/>
      <c r="ECD38" s="713"/>
      <c r="ECE38" s="713"/>
      <c r="ECF38" s="713"/>
      <c r="ECG38" s="713"/>
      <c r="ECH38" s="713"/>
      <c r="ECI38" s="713"/>
      <c r="ECJ38" s="713"/>
      <c r="ECK38" s="713"/>
      <c r="ECL38" s="713"/>
      <c r="ECM38" s="713"/>
      <c r="ECN38" s="713"/>
      <c r="ECO38" s="713"/>
      <c r="ECP38" s="713"/>
      <c r="ECQ38" s="713"/>
      <c r="ECR38" s="713"/>
      <c r="ECS38" s="713"/>
      <c r="ECT38" s="713"/>
      <c r="ECU38" s="713"/>
      <c r="ECV38" s="713"/>
      <c r="ECW38" s="713"/>
      <c r="ECX38" s="713"/>
      <c r="ECY38" s="713"/>
      <c r="ECZ38" s="713"/>
      <c r="EDA38" s="713"/>
      <c r="EDB38" s="713"/>
      <c r="EDC38" s="713"/>
      <c r="EDD38" s="713"/>
      <c r="EDE38" s="713"/>
      <c r="EDF38" s="713"/>
      <c r="EDG38" s="713"/>
      <c r="EDH38" s="713"/>
      <c r="EDI38" s="713"/>
      <c r="EDJ38" s="713"/>
      <c r="EDK38" s="713"/>
      <c r="EDL38" s="713"/>
      <c r="EDM38" s="713"/>
      <c r="EDN38" s="713"/>
      <c r="EDO38" s="713"/>
      <c r="EDP38" s="713"/>
      <c r="EDQ38" s="713"/>
      <c r="EDR38" s="713"/>
      <c r="EDS38" s="713"/>
      <c r="EDT38" s="713"/>
      <c r="EDU38" s="713"/>
      <c r="EDV38" s="713"/>
      <c r="EDW38" s="713"/>
      <c r="EDX38" s="713"/>
      <c r="EDY38" s="713"/>
      <c r="EDZ38" s="713"/>
      <c r="EEA38" s="713"/>
      <c r="EEB38" s="713"/>
      <c r="EEC38" s="713"/>
      <c r="EED38" s="713"/>
      <c r="EEE38" s="713"/>
      <c r="EEF38" s="713"/>
      <c r="EEG38" s="713"/>
      <c r="EEH38" s="713"/>
      <c r="EEI38" s="713"/>
      <c r="EEJ38" s="713"/>
      <c r="EEK38" s="713"/>
      <c r="EEL38" s="713"/>
      <c r="EEM38" s="713"/>
      <c r="EEN38" s="713"/>
      <c r="EEO38" s="713"/>
      <c r="EEP38" s="713"/>
      <c r="EEQ38" s="713"/>
      <c r="EER38" s="713"/>
      <c r="EES38" s="713"/>
      <c r="EET38" s="713"/>
      <c r="EEU38" s="713"/>
      <c r="EEV38" s="713"/>
      <c r="EEW38" s="713"/>
      <c r="EEX38" s="713"/>
      <c r="EEY38" s="713"/>
      <c r="EEZ38" s="713"/>
      <c r="EFA38" s="713"/>
      <c r="EFB38" s="713"/>
      <c r="EFC38" s="713"/>
      <c r="EFD38" s="713"/>
      <c r="EFE38" s="713"/>
      <c r="EFF38" s="713"/>
      <c r="EFG38" s="713"/>
      <c r="EFH38" s="713"/>
      <c r="EFI38" s="713"/>
      <c r="EFJ38" s="713"/>
      <c r="EFK38" s="713"/>
      <c r="EFL38" s="713"/>
      <c r="EFM38" s="713"/>
      <c r="EFN38" s="713"/>
      <c r="EFO38" s="713"/>
      <c r="EFP38" s="713"/>
      <c r="EFQ38" s="713"/>
      <c r="EFR38" s="713"/>
      <c r="EFS38" s="713"/>
      <c r="EFT38" s="713"/>
      <c r="EFU38" s="713"/>
      <c r="EFV38" s="713"/>
      <c r="EFW38" s="713"/>
      <c r="EFX38" s="713"/>
      <c r="EFY38" s="713"/>
      <c r="EFZ38" s="713"/>
      <c r="EGA38" s="713"/>
      <c r="EGB38" s="713"/>
      <c r="EGC38" s="713"/>
      <c r="EGD38" s="713"/>
      <c r="EGE38" s="713"/>
      <c r="EGF38" s="713"/>
      <c r="EGG38" s="713"/>
      <c r="EGH38" s="713"/>
      <c r="EGI38" s="713"/>
      <c r="EGJ38" s="713"/>
      <c r="EGK38" s="713"/>
      <c r="EGL38" s="713"/>
      <c r="EGM38" s="713"/>
      <c r="EGN38" s="713"/>
      <c r="EGO38" s="713"/>
      <c r="EGP38" s="713"/>
      <c r="EGQ38" s="713"/>
      <c r="EGR38" s="713"/>
      <c r="EGS38" s="713"/>
      <c r="EGT38" s="713"/>
      <c r="EGU38" s="713"/>
      <c r="EGV38" s="713"/>
      <c r="EGW38" s="713"/>
      <c r="EGX38" s="713"/>
      <c r="EGY38" s="713"/>
      <c r="EGZ38" s="713"/>
      <c r="EHA38" s="713"/>
      <c r="EHB38" s="713"/>
      <c r="EHC38" s="713"/>
      <c r="EHD38" s="713"/>
      <c r="EHE38" s="713"/>
      <c r="EHF38" s="713"/>
      <c r="EHG38" s="713"/>
      <c r="EHH38" s="713"/>
      <c r="EHI38" s="713"/>
      <c r="EHJ38" s="713"/>
      <c r="EHK38" s="713"/>
      <c r="EHL38" s="713"/>
      <c r="EHM38" s="713"/>
      <c r="EHN38" s="713"/>
      <c r="EHO38" s="713"/>
      <c r="EHP38" s="713"/>
      <c r="EHQ38" s="713"/>
      <c r="EHR38" s="713"/>
      <c r="EHS38" s="713"/>
      <c r="EHT38" s="713"/>
      <c r="EHU38" s="713"/>
      <c r="EHV38" s="713"/>
      <c r="EHW38" s="713"/>
      <c r="EHX38" s="713"/>
      <c r="EHY38" s="713"/>
      <c r="EHZ38" s="713"/>
      <c r="EIA38" s="713"/>
      <c r="EIB38" s="713"/>
      <c r="EIC38" s="713"/>
      <c r="EID38" s="713"/>
      <c r="EIE38" s="713"/>
      <c r="EIF38" s="713"/>
      <c r="EIG38" s="713"/>
      <c r="EIH38" s="713"/>
      <c r="EII38" s="713"/>
      <c r="EIJ38" s="713"/>
      <c r="EIK38" s="713"/>
      <c r="EIL38" s="713"/>
      <c r="EIM38" s="713"/>
      <c r="EIN38" s="713"/>
      <c r="EIO38" s="713"/>
      <c r="EIP38" s="713"/>
      <c r="EIQ38" s="713"/>
      <c r="EIR38" s="713"/>
      <c r="EIS38" s="713"/>
      <c r="EIT38" s="713"/>
      <c r="EIU38" s="713"/>
      <c r="EIV38" s="713"/>
      <c r="EIW38" s="713"/>
      <c r="EIX38" s="713"/>
      <c r="EIY38" s="713"/>
      <c r="EIZ38" s="713"/>
      <c r="EJA38" s="713"/>
      <c r="EJB38" s="713"/>
      <c r="EJC38" s="713"/>
      <c r="EJD38" s="713"/>
      <c r="EJE38" s="713"/>
      <c r="EJF38" s="713"/>
      <c r="EJG38" s="713"/>
      <c r="EJH38" s="713"/>
      <c r="EJI38" s="713"/>
      <c r="EJJ38" s="713"/>
      <c r="EJK38" s="713"/>
      <c r="EJL38" s="713"/>
      <c r="EJM38" s="713"/>
      <c r="EJN38" s="713"/>
      <c r="EJO38" s="713"/>
      <c r="EJP38" s="713"/>
      <c r="EJQ38" s="713"/>
      <c r="EJR38" s="713"/>
      <c r="EJS38" s="713"/>
      <c r="EJT38" s="713"/>
      <c r="EJU38" s="713"/>
      <c r="EJV38" s="713"/>
      <c r="EJW38" s="713"/>
      <c r="EJX38" s="713"/>
      <c r="EJY38" s="713"/>
      <c r="EJZ38" s="713"/>
      <c r="EKA38" s="713"/>
      <c r="EKB38" s="713"/>
      <c r="EKC38" s="713"/>
      <c r="EKD38" s="713"/>
      <c r="EKE38" s="713"/>
      <c r="EKF38" s="713"/>
      <c r="EKG38" s="713"/>
      <c r="EKH38" s="713"/>
      <c r="EKI38" s="713"/>
      <c r="EKJ38" s="713"/>
      <c r="EKK38" s="713"/>
      <c r="EKL38" s="713"/>
      <c r="EKM38" s="713"/>
      <c r="EKN38" s="713"/>
      <c r="EKO38" s="713"/>
      <c r="EKP38" s="713"/>
      <c r="EKQ38" s="713"/>
      <c r="EKR38" s="713"/>
      <c r="EKS38" s="713"/>
      <c r="EKT38" s="713"/>
      <c r="EKU38" s="713"/>
      <c r="EKV38" s="713"/>
      <c r="EKW38" s="713"/>
      <c r="EKX38" s="713"/>
      <c r="EKY38" s="713"/>
      <c r="EKZ38" s="713"/>
      <c r="ELA38" s="713"/>
      <c r="ELB38" s="713"/>
      <c r="ELC38" s="713"/>
      <c r="ELD38" s="713"/>
      <c r="ELE38" s="713"/>
      <c r="ELF38" s="713"/>
      <c r="ELG38" s="713"/>
      <c r="ELH38" s="713"/>
      <c r="ELI38" s="713"/>
      <c r="ELJ38" s="713"/>
      <c r="ELK38" s="713"/>
      <c r="ELL38" s="713"/>
      <c r="ELM38" s="713"/>
      <c r="ELN38" s="713"/>
      <c r="ELO38" s="713"/>
      <c r="ELP38" s="713"/>
      <c r="ELQ38" s="713"/>
      <c r="ELR38" s="713"/>
      <c r="ELS38" s="713"/>
      <c r="ELT38" s="713"/>
      <c r="ELU38" s="713"/>
      <c r="ELV38" s="713"/>
      <c r="ELW38" s="713"/>
      <c r="ELX38" s="713"/>
      <c r="ELY38" s="713"/>
      <c r="ELZ38" s="713"/>
      <c r="EMA38" s="713"/>
      <c r="EMB38" s="713"/>
      <c r="EMC38" s="713"/>
      <c r="EMD38" s="713"/>
      <c r="EME38" s="713"/>
      <c r="EMF38" s="713"/>
      <c r="EMG38" s="713"/>
      <c r="EMH38" s="713"/>
      <c r="EMI38" s="713"/>
      <c r="EMJ38" s="713"/>
      <c r="EMK38" s="713"/>
      <c r="EML38" s="713"/>
      <c r="EMM38" s="713"/>
      <c r="EMN38" s="713"/>
      <c r="EMO38" s="713"/>
      <c r="EMP38" s="713"/>
      <c r="EMQ38" s="713"/>
      <c r="EMR38" s="713"/>
      <c r="EMS38" s="713"/>
      <c r="EMT38" s="713"/>
      <c r="EMU38" s="713"/>
      <c r="EMV38" s="713"/>
      <c r="EMW38" s="713"/>
      <c r="EMX38" s="713"/>
      <c r="EMY38" s="713"/>
      <c r="EMZ38" s="713"/>
      <c r="ENA38" s="713"/>
      <c r="ENB38" s="713"/>
      <c r="ENC38" s="713"/>
      <c r="END38" s="713"/>
      <c r="ENE38" s="713"/>
      <c r="ENF38" s="713"/>
      <c r="ENG38" s="713"/>
      <c r="ENH38" s="713"/>
      <c r="ENI38" s="713"/>
      <c r="ENJ38" s="713"/>
      <c r="ENK38" s="713"/>
      <c r="ENL38" s="713"/>
      <c r="ENM38" s="713"/>
      <c r="ENN38" s="713"/>
      <c r="ENO38" s="713"/>
      <c r="ENP38" s="713"/>
      <c r="ENQ38" s="713"/>
      <c r="ENR38" s="713"/>
      <c r="ENS38" s="713"/>
      <c r="ENT38" s="713"/>
      <c r="ENU38" s="713"/>
      <c r="ENV38" s="713"/>
      <c r="ENW38" s="713"/>
      <c r="ENX38" s="713"/>
      <c r="ENY38" s="713"/>
      <c r="ENZ38" s="713"/>
      <c r="EOA38" s="713"/>
      <c r="EOB38" s="713"/>
      <c r="EOC38" s="713"/>
      <c r="EOD38" s="713"/>
      <c r="EOE38" s="713"/>
      <c r="EOF38" s="713"/>
      <c r="EOG38" s="713"/>
      <c r="EOH38" s="713"/>
      <c r="EOI38" s="713"/>
      <c r="EOJ38" s="713"/>
      <c r="EOK38" s="713"/>
      <c r="EOL38" s="713"/>
      <c r="EOM38" s="713"/>
      <c r="EON38" s="713"/>
      <c r="EOO38" s="713"/>
      <c r="EOP38" s="713"/>
      <c r="EOQ38" s="713"/>
      <c r="EOR38" s="713"/>
      <c r="EOS38" s="713"/>
      <c r="EOT38" s="713"/>
      <c r="EOU38" s="713"/>
      <c r="EOV38" s="713"/>
      <c r="EOW38" s="713"/>
      <c r="EOX38" s="713"/>
      <c r="EOY38" s="713"/>
      <c r="EOZ38" s="713"/>
      <c r="EPA38" s="713"/>
      <c r="EPB38" s="713"/>
      <c r="EPC38" s="713"/>
      <c r="EPD38" s="713"/>
      <c r="EPE38" s="713"/>
      <c r="EPF38" s="713"/>
      <c r="EPG38" s="713"/>
      <c r="EPH38" s="713"/>
      <c r="EPI38" s="713"/>
      <c r="EPJ38" s="713"/>
      <c r="EPK38" s="713"/>
      <c r="EPL38" s="713"/>
      <c r="EPM38" s="713"/>
      <c r="EPN38" s="713"/>
      <c r="EPO38" s="713"/>
      <c r="EPP38" s="713"/>
      <c r="EPQ38" s="713"/>
      <c r="EPR38" s="713"/>
      <c r="EPS38" s="713"/>
      <c r="EPT38" s="713"/>
      <c r="EPU38" s="713"/>
      <c r="EPV38" s="713"/>
      <c r="EPW38" s="713"/>
      <c r="EPX38" s="713"/>
      <c r="EPY38" s="713"/>
      <c r="EPZ38" s="713"/>
      <c r="EQA38" s="713"/>
      <c r="EQB38" s="713"/>
      <c r="EQC38" s="713"/>
      <c r="EQD38" s="713"/>
      <c r="EQE38" s="713"/>
      <c r="EQF38" s="713"/>
      <c r="EQG38" s="713"/>
      <c r="EQH38" s="713"/>
      <c r="EQI38" s="713"/>
      <c r="EQJ38" s="713"/>
      <c r="EQK38" s="713"/>
      <c r="EQL38" s="713"/>
      <c r="EQM38" s="713"/>
      <c r="EQN38" s="713"/>
      <c r="EQO38" s="713"/>
      <c r="EQP38" s="713"/>
      <c r="EQQ38" s="713"/>
      <c r="EQR38" s="713"/>
      <c r="EQS38" s="713"/>
      <c r="EQT38" s="713"/>
      <c r="EQU38" s="713"/>
      <c r="EQV38" s="713"/>
      <c r="EQW38" s="713"/>
      <c r="EQX38" s="713"/>
      <c r="EQY38" s="713"/>
      <c r="EQZ38" s="713"/>
      <c r="ERA38" s="713"/>
      <c r="ERB38" s="713"/>
      <c r="ERC38" s="713"/>
      <c r="ERD38" s="713"/>
      <c r="ERE38" s="713"/>
      <c r="ERF38" s="713"/>
      <c r="ERG38" s="713"/>
      <c r="ERH38" s="713"/>
      <c r="ERI38" s="713"/>
      <c r="ERJ38" s="713"/>
      <c r="ERK38" s="713"/>
      <c r="ERL38" s="713"/>
      <c r="ERM38" s="713"/>
      <c r="ERN38" s="713"/>
      <c r="ERO38" s="713"/>
      <c r="ERP38" s="713"/>
      <c r="ERQ38" s="713"/>
      <c r="ERR38" s="713"/>
      <c r="ERS38" s="713"/>
      <c r="ERT38" s="713"/>
      <c r="ERU38" s="713"/>
      <c r="ERV38" s="713"/>
      <c r="ERW38" s="713"/>
      <c r="ERX38" s="713"/>
      <c r="ERY38" s="713"/>
      <c r="ERZ38" s="713"/>
      <c r="ESA38" s="713"/>
      <c r="ESB38" s="713"/>
      <c r="ESC38" s="713"/>
      <c r="ESD38" s="713"/>
      <c r="ESE38" s="713"/>
      <c r="ESF38" s="713"/>
      <c r="ESG38" s="713"/>
      <c r="ESH38" s="713"/>
      <c r="ESI38" s="713"/>
      <c r="ESJ38" s="713"/>
      <c r="ESK38" s="713"/>
      <c r="ESL38" s="713"/>
      <c r="ESM38" s="713"/>
      <c r="ESN38" s="713"/>
      <c r="ESO38" s="713"/>
      <c r="ESP38" s="713"/>
      <c r="ESQ38" s="713"/>
      <c r="ESR38" s="713"/>
      <c r="ESS38" s="713"/>
      <c r="EST38" s="713"/>
      <c r="ESU38" s="713"/>
      <c r="ESV38" s="713"/>
      <c r="ESW38" s="713"/>
      <c r="ESX38" s="713"/>
      <c r="ESY38" s="713"/>
      <c r="ESZ38" s="713"/>
      <c r="ETA38" s="713"/>
      <c r="ETB38" s="713"/>
      <c r="ETC38" s="713"/>
      <c r="ETD38" s="713"/>
      <c r="ETE38" s="713"/>
      <c r="ETF38" s="713"/>
      <c r="ETG38" s="713"/>
      <c r="ETH38" s="713"/>
      <c r="ETI38" s="713"/>
      <c r="ETJ38" s="713"/>
      <c r="ETK38" s="713"/>
      <c r="ETL38" s="713"/>
      <c r="ETM38" s="713"/>
      <c r="ETN38" s="713"/>
      <c r="ETO38" s="713"/>
      <c r="ETP38" s="713"/>
      <c r="ETQ38" s="713"/>
      <c r="ETR38" s="713"/>
      <c r="ETS38" s="713"/>
      <c r="ETT38" s="713"/>
      <c r="ETU38" s="713"/>
      <c r="ETV38" s="713"/>
      <c r="ETW38" s="713"/>
      <c r="ETX38" s="713"/>
      <c r="ETY38" s="713"/>
      <c r="ETZ38" s="713"/>
      <c r="EUA38" s="713"/>
      <c r="EUB38" s="713"/>
      <c r="EUC38" s="713"/>
      <c r="EUD38" s="713"/>
      <c r="EUE38" s="713"/>
      <c r="EUF38" s="713"/>
      <c r="EUG38" s="713"/>
      <c r="EUH38" s="713"/>
      <c r="EUI38" s="713"/>
      <c r="EUJ38" s="713"/>
      <c r="EUK38" s="713"/>
      <c r="EUL38" s="713"/>
      <c r="EUM38" s="713"/>
      <c r="EUN38" s="713"/>
      <c r="EUO38" s="713"/>
      <c r="EUP38" s="713"/>
      <c r="EUQ38" s="713"/>
      <c r="EUR38" s="713"/>
      <c r="EUS38" s="713"/>
      <c r="EUT38" s="713"/>
      <c r="EUU38" s="713"/>
      <c r="EUV38" s="713"/>
      <c r="EUW38" s="713"/>
      <c r="EUX38" s="713"/>
      <c r="EUY38" s="713"/>
      <c r="EUZ38" s="713"/>
      <c r="EVA38" s="713"/>
      <c r="EVB38" s="713"/>
      <c r="EVC38" s="713"/>
      <c r="EVD38" s="713"/>
      <c r="EVE38" s="713"/>
      <c r="EVF38" s="713"/>
      <c r="EVG38" s="713"/>
      <c r="EVH38" s="713"/>
      <c r="EVI38" s="713"/>
      <c r="EVJ38" s="713"/>
      <c r="EVK38" s="713"/>
      <c r="EVL38" s="713"/>
      <c r="EVM38" s="713"/>
      <c r="EVN38" s="713"/>
      <c r="EVO38" s="713"/>
      <c r="EVP38" s="713"/>
      <c r="EVQ38" s="713"/>
      <c r="EVR38" s="713"/>
      <c r="EVS38" s="713"/>
      <c r="EVT38" s="713"/>
      <c r="EVU38" s="713"/>
      <c r="EVV38" s="713"/>
      <c r="EVW38" s="713"/>
      <c r="EVX38" s="713"/>
      <c r="EVY38" s="713"/>
      <c r="EVZ38" s="713"/>
      <c r="EWA38" s="713"/>
      <c r="EWB38" s="713"/>
      <c r="EWC38" s="713"/>
      <c r="EWD38" s="713"/>
      <c r="EWE38" s="713"/>
      <c r="EWF38" s="713"/>
      <c r="EWG38" s="713"/>
      <c r="EWH38" s="713"/>
      <c r="EWI38" s="713"/>
      <c r="EWJ38" s="713"/>
      <c r="EWK38" s="713"/>
      <c r="EWL38" s="713"/>
      <c r="EWM38" s="713"/>
      <c r="EWN38" s="713"/>
      <c r="EWO38" s="713"/>
      <c r="EWP38" s="713"/>
      <c r="EWQ38" s="713"/>
      <c r="EWR38" s="713"/>
      <c r="EWS38" s="713"/>
      <c r="EWT38" s="713"/>
      <c r="EWU38" s="713"/>
      <c r="EWV38" s="713"/>
      <c r="EWW38" s="713"/>
      <c r="EWX38" s="713"/>
      <c r="EWY38" s="713"/>
      <c r="EWZ38" s="713"/>
      <c r="EXA38" s="713"/>
      <c r="EXB38" s="713"/>
      <c r="EXC38" s="713"/>
      <c r="EXD38" s="713"/>
      <c r="EXE38" s="713"/>
      <c r="EXF38" s="713"/>
      <c r="EXG38" s="713"/>
      <c r="EXH38" s="713"/>
      <c r="EXI38" s="713"/>
      <c r="EXJ38" s="713"/>
      <c r="EXK38" s="713"/>
      <c r="EXL38" s="713"/>
      <c r="EXM38" s="713"/>
      <c r="EXN38" s="713"/>
      <c r="EXO38" s="713"/>
      <c r="EXP38" s="713"/>
      <c r="EXQ38" s="713"/>
      <c r="EXR38" s="713"/>
      <c r="EXS38" s="713"/>
      <c r="EXT38" s="713"/>
      <c r="EXU38" s="713"/>
      <c r="EXV38" s="713"/>
      <c r="EXW38" s="713"/>
      <c r="EXX38" s="713"/>
      <c r="EXY38" s="713"/>
      <c r="EXZ38" s="713"/>
      <c r="EYA38" s="713"/>
      <c r="EYB38" s="713"/>
      <c r="EYC38" s="713"/>
      <c r="EYD38" s="713"/>
      <c r="EYE38" s="713"/>
      <c r="EYF38" s="713"/>
      <c r="EYG38" s="713"/>
      <c r="EYH38" s="713"/>
      <c r="EYI38" s="713"/>
      <c r="EYJ38" s="713"/>
      <c r="EYK38" s="713"/>
      <c r="EYL38" s="713"/>
      <c r="EYM38" s="713"/>
      <c r="EYN38" s="713"/>
      <c r="EYO38" s="713"/>
      <c r="EYP38" s="713"/>
      <c r="EYQ38" s="713"/>
      <c r="EYR38" s="713"/>
      <c r="EYS38" s="713"/>
      <c r="EYT38" s="713"/>
      <c r="EYU38" s="713"/>
      <c r="EYV38" s="713"/>
      <c r="EYW38" s="713"/>
      <c r="EYX38" s="713"/>
      <c r="EYY38" s="713"/>
      <c r="EYZ38" s="713"/>
      <c r="EZA38" s="713"/>
      <c r="EZB38" s="713"/>
      <c r="EZC38" s="713"/>
      <c r="EZD38" s="713"/>
      <c r="EZE38" s="713"/>
      <c r="EZF38" s="713"/>
      <c r="EZG38" s="713"/>
      <c r="EZH38" s="713"/>
      <c r="EZI38" s="713"/>
      <c r="EZJ38" s="713"/>
      <c r="EZK38" s="713"/>
      <c r="EZL38" s="713"/>
      <c r="EZM38" s="713"/>
      <c r="EZN38" s="713"/>
      <c r="EZO38" s="713"/>
      <c r="EZP38" s="713"/>
      <c r="EZQ38" s="713"/>
      <c r="EZR38" s="713"/>
      <c r="EZS38" s="713"/>
      <c r="EZT38" s="713"/>
      <c r="EZU38" s="713"/>
      <c r="EZV38" s="713"/>
      <c r="EZW38" s="713"/>
      <c r="EZX38" s="713"/>
      <c r="EZY38" s="713"/>
      <c r="EZZ38" s="713"/>
      <c r="FAA38" s="713"/>
      <c r="FAB38" s="713"/>
      <c r="FAC38" s="713"/>
      <c r="FAD38" s="713"/>
      <c r="FAE38" s="713"/>
      <c r="FAF38" s="713"/>
      <c r="FAG38" s="713"/>
      <c r="FAH38" s="713"/>
      <c r="FAI38" s="713"/>
      <c r="FAJ38" s="713"/>
      <c r="FAK38" s="713"/>
      <c r="FAL38" s="713"/>
      <c r="FAM38" s="713"/>
      <c r="FAN38" s="713"/>
      <c r="FAO38" s="713"/>
      <c r="FAP38" s="713"/>
      <c r="FAQ38" s="713"/>
      <c r="FAR38" s="713"/>
      <c r="FAS38" s="713"/>
      <c r="FAT38" s="713"/>
      <c r="FAU38" s="713"/>
      <c r="FAV38" s="713"/>
      <c r="FAW38" s="713"/>
      <c r="FAX38" s="713"/>
      <c r="FAY38" s="713"/>
      <c r="FAZ38" s="713"/>
      <c r="FBA38" s="713"/>
      <c r="FBB38" s="713"/>
      <c r="FBC38" s="713"/>
      <c r="FBD38" s="713"/>
      <c r="FBE38" s="713"/>
      <c r="FBF38" s="713"/>
      <c r="FBG38" s="713"/>
      <c r="FBH38" s="713"/>
      <c r="FBI38" s="713"/>
      <c r="FBJ38" s="713"/>
      <c r="FBK38" s="713"/>
      <c r="FBL38" s="713"/>
      <c r="FBM38" s="713"/>
      <c r="FBN38" s="713"/>
      <c r="FBO38" s="713"/>
      <c r="FBP38" s="713"/>
      <c r="FBQ38" s="713"/>
      <c r="FBR38" s="713"/>
      <c r="FBS38" s="713"/>
      <c r="FBT38" s="713"/>
      <c r="FBU38" s="713"/>
      <c r="FBV38" s="713"/>
      <c r="FBW38" s="713"/>
      <c r="FBX38" s="713"/>
      <c r="FBY38" s="713"/>
      <c r="FBZ38" s="713"/>
      <c r="FCA38" s="713"/>
      <c r="FCB38" s="713"/>
      <c r="FCC38" s="713"/>
      <c r="FCD38" s="713"/>
      <c r="FCE38" s="713"/>
      <c r="FCF38" s="713"/>
      <c r="FCG38" s="713"/>
      <c r="FCH38" s="713"/>
      <c r="FCI38" s="713"/>
      <c r="FCJ38" s="713"/>
      <c r="FCK38" s="713"/>
      <c r="FCL38" s="713"/>
      <c r="FCM38" s="713"/>
      <c r="FCN38" s="713"/>
      <c r="FCO38" s="713"/>
      <c r="FCP38" s="713"/>
      <c r="FCQ38" s="713"/>
      <c r="FCR38" s="713"/>
      <c r="FCS38" s="713"/>
      <c r="FCT38" s="713"/>
      <c r="FCU38" s="713"/>
      <c r="FCV38" s="713"/>
      <c r="FCW38" s="713"/>
      <c r="FCX38" s="713"/>
      <c r="FCY38" s="713"/>
      <c r="FCZ38" s="713"/>
      <c r="FDA38" s="713"/>
      <c r="FDB38" s="713"/>
      <c r="FDC38" s="713"/>
      <c r="FDD38" s="713"/>
      <c r="FDE38" s="713"/>
      <c r="FDF38" s="713"/>
      <c r="FDG38" s="713"/>
      <c r="FDH38" s="713"/>
      <c r="FDI38" s="713"/>
      <c r="FDJ38" s="713"/>
      <c r="FDK38" s="713"/>
      <c r="FDL38" s="713"/>
      <c r="FDM38" s="713"/>
      <c r="FDN38" s="713"/>
      <c r="FDO38" s="713"/>
      <c r="FDP38" s="713"/>
      <c r="FDQ38" s="713"/>
      <c r="FDR38" s="713"/>
      <c r="FDS38" s="713"/>
      <c r="FDT38" s="713"/>
      <c r="FDU38" s="713"/>
      <c r="FDV38" s="713"/>
      <c r="FDW38" s="713"/>
      <c r="FDX38" s="713"/>
      <c r="FDY38" s="713"/>
      <c r="FDZ38" s="713"/>
      <c r="FEA38" s="713"/>
      <c r="FEB38" s="713"/>
      <c r="FEC38" s="713"/>
      <c r="FED38" s="713"/>
      <c r="FEE38" s="713"/>
      <c r="FEF38" s="713"/>
      <c r="FEG38" s="713"/>
      <c r="FEH38" s="713"/>
      <c r="FEI38" s="713"/>
      <c r="FEJ38" s="713"/>
      <c r="FEK38" s="713"/>
      <c r="FEL38" s="713"/>
      <c r="FEM38" s="713"/>
      <c r="FEN38" s="713"/>
      <c r="FEO38" s="713"/>
      <c r="FEP38" s="713"/>
      <c r="FEQ38" s="713"/>
      <c r="FER38" s="713"/>
      <c r="FES38" s="713"/>
      <c r="FET38" s="713"/>
      <c r="FEU38" s="713"/>
      <c r="FEV38" s="713"/>
      <c r="FEW38" s="713"/>
      <c r="FEX38" s="713"/>
      <c r="FEY38" s="713"/>
      <c r="FEZ38" s="713"/>
      <c r="FFA38" s="713"/>
      <c r="FFB38" s="713"/>
      <c r="FFC38" s="713"/>
      <c r="FFD38" s="713"/>
      <c r="FFE38" s="713"/>
      <c r="FFF38" s="713"/>
      <c r="FFG38" s="713"/>
      <c r="FFH38" s="713"/>
      <c r="FFI38" s="713"/>
      <c r="FFJ38" s="713"/>
      <c r="FFK38" s="713"/>
      <c r="FFL38" s="713"/>
      <c r="FFM38" s="713"/>
      <c r="FFN38" s="713"/>
      <c r="FFO38" s="713"/>
      <c r="FFP38" s="713"/>
      <c r="FFQ38" s="713"/>
      <c r="FFR38" s="713"/>
      <c r="FFS38" s="713"/>
      <c r="FFT38" s="713"/>
      <c r="FFU38" s="713"/>
      <c r="FFV38" s="713"/>
      <c r="FFW38" s="713"/>
      <c r="FFX38" s="713"/>
      <c r="FFY38" s="713"/>
      <c r="FFZ38" s="713"/>
      <c r="FGA38" s="713"/>
      <c r="FGB38" s="713"/>
      <c r="FGC38" s="713"/>
      <c r="FGD38" s="713"/>
      <c r="FGE38" s="713"/>
      <c r="FGF38" s="713"/>
      <c r="FGG38" s="713"/>
      <c r="FGH38" s="713"/>
      <c r="FGI38" s="713"/>
      <c r="FGJ38" s="713"/>
      <c r="FGK38" s="713"/>
      <c r="FGL38" s="713"/>
      <c r="FGM38" s="713"/>
      <c r="FGN38" s="713"/>
      <c r="FGO38" s="713"/>
      <c r="FGP38" s="713"/>
      <c r="FGQ38" s="713"/>
      <c r="FGR38" s="713"/>
      <c r="FGS38" s="713"/>
      <c r="FGT38" s="713"/>
      <c r="FGU38" s="713"/>
      <c r="FGV38" s="713"/>
      <c r="FGW38" s="713"/>
      <c r="FGX38" s="713"/>
      <c r="FGY38" s="713"/>
      <c r="FGZ38" s="713"/>
      <c r="FHA38" s="713"/>
      <c r="FHB38" s="713"/>
      <c r="FHC38" s="713"/>
      <c r="FHD38" s="713"/>
      <c r="FHE38" s="713"/>
      <c r="FHF38" s="713"/>
      <c r="FHG38" s="713"/>
      <c r="FHH38" s="713"/>
      <c r="FHI38" s="713"/>
      <c r="FHJ38" s="713"/>
      <c r="FHK38" s="713"/>
      <c r="FHL38" s="713"/>
      <c r="FHM38" s="713"/>
      <c r="FHN38" s="713"/>
      <c r="FHO38" s="713"/>
      <c r="FHP38" s="713"/>
      <c r="FHQ38" s="713"/>
      <c r="FHR38" s="713"/>
      <c r="FHS38" s="713"/>
      <c r="FHT38" s="713"/>
      <c r="FHU38" s="713"/>
      <c r="FHV38" s="713"/>
      <c r="FHW38" s="713"/>
      <c r="FHX38" s="713"/>
      <c r="FHY38" s="713"/>
      <c r="FHZ38" s="713"/>
      <c r="FIA38" s="713"/>
      <c r="FIB38" s="713"/>
      <c r="FIC38" s="713"/>
      <c r="FID38" s="713"/>
      <c r="FIE38" s="713"/>
      <c r="FIF38" s="713"/>
      <c r="FIG38" s="713"/>
      <c r="FIH38" s="713"/>
      <c r="FII38" s="713"/>
      <c r="FIJ38" s="713"/>
      <c r="FIK38" s="713"/>
      <c r="FIL38" s="713"/>
      <c r="FIM38" s="713"/>
      <c r="FIN38" s="713"/>
      <c r="FIO38" s="713"/>
      <c r="FIP38" s="713"/>
      <c r="FIQ38" s="713"/>
      <c r="FIR38" s="713"/>
      <c r="FIS38" s="713"/>
      <c r="FIT38" s="713"/>
      <c r="FIU38" s="713"/>
      <c r="FIV38" s="713"/>
      <c r="FIW38" s="713"/>
      <c r="FIX38" s="713"/>
      <c r="FIY38" s="713"/>
      <c r="FIZ38" s="713"/>
      <c r="FJA38" s="713"/>
      <c r="FJB38" s="713"/>
      <c r="FJC38" s="713"/>
      <c r="FJD38" s="713"/>
      <c r="FJE38" s="713"/>
      <c r="FJF38" s="713"/>
      <c r="FJG38" s="713"/>
      <c r="FJH38" s="713"/>
      <c r="FJI38" s="713"/>
      <c r="FJJ38" s="713"/>
      <c r="FJK38" s="713"/>
      <c r="FJL38" s="713"/>
      <c r="FJM38" s="713"/>
      <c r="FJN38" s="713"/>
      <c r="FJO38" s="713"/>
      <c r="FJP38" s="713"/>
      <c r="FJQ38" s="713"/>
      <c r="FJR38" s="713"/>
      <c r="FJS38" s="713"/>
      <c r="FJT38" s="713"/>
      <c r="FJU38" s="713"/>
      <c r="FJV38" s="713"/>
      <c r="FJW38" s="713"/>
      <c r="FJX38" s="713"/>
      <c r="FJY38" s="713"/>
      <c r="FJZ38" s="713"/>
      <c r="FKA38" s="713"/>
      <c r="FKB38" s="713"/>
      <c r="FKC38" s="713"/>
      <c r="FKD38" s="713"/>
      <c r="FKE38" s="713"/>
      <c r="FKF38" s="713"/>
      <c r="FKG38" s="713"/>
      <c r="FKH38" s="713"/>
      <c r="FKI38" s="713"/>
      <c r="FKJ38" s="713"/>
      <c r="FKK38" s="713"/>
      <c r="FKL38" s="713"/>
      <c r="FKM38" s="713"/>
      <c r="FKN38" s="713"/>
      <c r="FKO38" s="713"/>
      <c r="FKP38" s="713"/>
      <c r="FKQ38" s="713"/>
      <c r="FKR38" s="713"/>
      <c r="FKS38" s="713"/>
      <c r="FKT38" s="713"/>
      <c r="FKU38" s="713"/>
      <c r="FKV38" s="713"/>
      <c r="FKW38" s="713"/>
      <c r="FKX38" s="713"/>
      <c r="FKY38" s="713"/>
      <c r="FKZ38" s="713"/>
      <c r="FLA38" s="713"/>
      <c r="FLB38" s="713"/>
      <c r="FLC38" s="713"/>
      <c r="FLD38" s="713"/>
      <c r="FLE38" s="713"/>
      <c r="FLF38" s="713"/>
      <c r="FLG38" s="713"/>
      <c r="FLH38" s="713"/>
      <c r="FLI38" s="713"/>
      <c r="FLJ38" s="713"/>
      <c r="FLK38" s="713"/>
      <c r="FLL38" s="713"/>
      <c r="FLM38" s="713"/>
      <c r="FLN38" s="713"/>
      <c r="FLO38" s="713"/>
      <c r="FLP38" s="713"/>
      <c r="FLQ38" s="713"/>
      <c r="FLR38" s="713"/>
      <c r="FLS38" s="713"/>
      <c r="FLT38" s="713"/>
      <c r="FLU38" s="713"/>
      <c r="FLV38" s="713"/>
      <c r="FLW38" s="713"/>
      <c r="FLX38" s="713"/>
      <c r="FLY38" s="713"/>
      <c r="FLZ38" s="713"/>
      <c r="FMA38" s="713"/>
      <c r="FMB38" s="713"/>
      <c r="FMC38" s="713"/>
      <c r="FMD38" s="713"/>
      <c r="FME38" s="713"/>
      <c r="FMF38" s="713"/>
      <c r="FMG38" s="713"/>
      <c r="FMH38" s="713"/>
      <c r="FMI38" s="713"/>
      <c r="FMJ38" s="713"/>
      <c r="FMK38" s="713"/>
      <c r="FML38" s="713"/>
      <c r="FMM38" s="713"/>
      <c r="FMN38" s="713"/>
      <c r="FMO38" s="713"/>
      <c r="FMP38" s="713"/>
      <c r="FMQ38" s="713"/>
      <c r="FMR38" s="713"/>
      <c r="FMS38" s="713"/>
      <c r="FMT38" s="713"/>
      <c r="FMU38" s="713"/>
      <c r="FMV38" s="713"/>
      <c r="FMW38" s="713"/>
      <c r="FMX38" s="713"/>
      <c r="FMY38" s="713"/>
      <c r="FMZ38" s="713"/>
      <c r="FNA38" s="713"/>
      <c r="FNB38" s="713"/>
      <c r="FNC38" s="713"/>
      <c r="FND38" s="713"/>
      <c r="FNE38" s="713"/>
      <c r="FNF38" s="713"/>
      <c r="FNG38" s="713"/>
      <c r="FNH38" s="713"/>
      <c r="FNI38" s="713"/>
      <c r="FNJ38" s="713"/>
      <c r="FNK38" s="713"/>
      <c r="FNL38" s="713"/>
      <c r="FNM38" s="713"/>
      <c r="FNN38" s="713"/>
      <c r="FNO38" s="713"/>
      <c r="FNP38" s="713"/>
      <c r="FNQ38" s="713"/>
      <c r="FNR38" s="713"/>
      <c r="FNS38" s="713"/>
      <c r="FNT38" s="713"/>
      <c r="FNU38" s="713"/>
      <c r="FNV38" s="713"/>
      <c r="FNW38" s="713"/>
      <c r="FNX38" s="713"/>
      <c r="FNY38" s="713"/>
      <c r="FNZ38" s="713"/>
      <c r="FOA38" s="713"/>
      <c r="FOB38" s="713"/>
      <c r="FOC38" s="713"/>
      <c r="FOD38" s="713"/>
      <c r="FOE38" s="713"/>
      <c r="FOF38" s="713"/>
      <c r="FOG38" s="713"/>
      <c r="FOH38" s="713"/>
      <c r="FOI38" s="713"/>
      <c r="FOJ38" s="713"/>
      <c r="FOK38" s="713"/>
      <c r="FOL38" s="713"/>
      <c r="FOM38" s="713"/>
      <c r="FON38" s="713"/>
      <c r="FOO38" s="713"/>
      <c r="FOP38" s="713"/>
      <c r="FOQ38" s="713"/>
      <c r="FOR38" s="713"/>
      <c r="FOS38" s="713"/>
      <c r="FOT38" s="713"/>
      <c r="FOU38" s="713"/>
      <c r="FOV38" s="713"/>
      <c r="FOW38" s="713"/>
      <c r="FOX38" s="713"/>
      <c r="FOY38" s="713"/>
      <c r="FOZ38" s="713"/>
      <c r="FPA38" s="713"/>
      <c r="FPB38" s="713"/>
      <c r="FPC38" s="713"/>
      <c r="FPD38" s="713"/>
      <c r="FPE38" s="713"/>
      <c r="FPF38" s="713"/>
      <c r="FPG38" s="713"/>
      <c r="FPH38" s="713"/>
      <c r="FPI38" s="713"/>
      <c r="FPJ38" s="713"/>
      <c r="FPK38" s="713"/>
      <c r="FPL38" s="713"/>
      <c r="FPM38" s="713"/>
      <c r="FPN38" s="713"/>
      <c r="FPO38" s="713"/>
      <c r="FPP38" s="713"/>
      <c r="FPQ38" s="713"/>
      <c r="FPR38" s="713"/>
      <c r="FPS38" s="713"/>
      <c r="FPT38" s="713"/>
      <c r="FPU38" s="713"/>
      <c r="FPV38" s="713"/>
      <c r="FPW38" s="713"/>
      <c r="FPX38" s="713"/>
      <c r="FPY38" s="713"/>
      <c r="FPZ38" s="713"/>
      <c r="FQA38" s="713"/>
      <c r="FQB38" s="713"/>
      <c r="FQC38" s="713"/>
      <c r="FQD38" s="713"/>
      <c r="FQE38" s="713"/>
      <c r="FQF38" s="713"/>
      <c r="FQG38" s="713"/>
      <c r="FQH38" s="713"/>
      <c r="FQI38" s="713"/>
      <c r="FQJ38" s="713"/>
      <c r="FQK38" s="713"/>
      <c r="FQL38" s="713"/>
      <c r="FQM38" s="713"/>
      <c r="FQN38" s="713"/>
      <c r="FQO38" s="713"/>
      <c r="FQP38" s="713"/>
      <c r="FQQ38" s="713"/>
      <c r="FQR38" s="713"/>
      <c r="FQS38" s="713"/>
      <c r="FQT38" s="713"/>
      <c r="FQU38" s="713"/>
      <c r="FQV38" s="713"/>
      <c r="FQW38" s="713"/>
      <c r="FQX38" s="713"/>
      <c r="FQY38" s="713"/>
      <c r="FQZ38" s="713"/>
      <c r="FRA38" s="713"/>
      <c r="FRB38" s="713"/>
      <c r="FRC38" s="713"/>
      <c r="FRD38" s="713"/>
      <c r="FRE38" s="713"/>
      <c r="FRF38" s="713"/>
      <c r="FRG38" s="713"/>
      <c r="FRH38" s="713"/>
      <c r="FRI38" s="713"/>
      <c r="FRJ38" s="713"/>
      <c r="FRK38" s="713"/>
      <c r="FRL38" s="713"/>
      <c r="FRM38" s="713"/>
      <c r="FRN38" s="713"/>
      <c r="FRO38" s="713"/>
      <c r="FRP38" s="713"/>
      <c r="FRQ38" s="713"/>
      <c r="FRR38" s="713"/>
      <c r="FRS38" s="713"/>
      <c r="FRT38" s="713"/>
      <c r="FRU38" s="713"/>
      <c r="FRV38" s="713"/>
      <c r="FRW38" s="713"/>
      <c r="FRX38" s="713"/>
      <c r="FRY38" s="713"/>
      <c r="FRZ38" s="713"/>
      <c r="FSA38" s="713"/>
      <c r="FSB38" s="713"/>
      <c r="FSC38" s="713"/>
      <c r="FSD38" s="713"/>
      <c r="FSE38" s="713"/>
      <c r="FSF38" s="713"/>
      <c r="FSG38" s="713"/>
      <c r="FSH38" s="713"/>
      <c r="FSI38" s="713"/>
      <c r="FSJ38" s="713"/>
      <c r="FSK38" s="713"/>
      <c r="FSL38" s="713"/>
      <c r="FSM38" s="713"/>
      <c r="FSN38" s="713"/>
      <c r="FSO38" s="713"/>
      <c r="FSP38" s="713"/>
      <c r="FSQ38" s="713"/>
      <c r="FSR38" s="713"/>
      <c r="FSS38" s="713"/>
      <c r="FST38" s="713"/>
      <c r="FSU38" s="713"/>
      <c r="FSV38" s="713"/>
      <c r="FSW38" s="713"/>
      <c r="FSX38" s="713"/>
      <c r="FSY38" s="713"/>
      <c r="FSZ38" s="713"/>
      <c r="FTA38" s="713"/>
      <c r="FTB38" s="713"/>
      <c r="FTC38" s="713"/>
      <c r="FTD38" s="713"/>
      <c r="FTE38" s="713"/>
      <c r="FTF38" s="713"/>
      <c r="FTG38" s="713"/>
      <c r="FTH38" s="713"/>
      <c r="FTI38" s="713"/>
      <c r="FTJ38" s="713"/>
      <c r="FTK38" s="713"/>
      <c r="FTL38" s="713"/>
      <c r="FTM38" s="713"/>
      <c r="FTN38" s="713"/>
      <c r="FTO38" s="713"/>
      <c r="FTP38" s="713"/>
      <c r="FTQ38" s="713"/>
      <c r="FTR38" s="713"/>
      <c r="FTS38" s="713"/>
      <c r="FTT38" s="713"/>
      <c r="FTU38" s="713"/>
      <c r="FTV38" s="713"/>
      <c r="FTW38" s="713"/>
      <c r="FTX38" s="713"/>
      <c r="FTY38" s="713"/>
      <c r="FTZ38" s="713"/>
      <c r="FUA38" s="713"/>
      <c r="FUB38" s="713"/>
      <c r="FUC38" s="713"/>
      <c r="FUD38" s="713"/>
      <c r="FUE38" s="713"/>
      <c r="FUF38" s="713"/>
      <c r="FUG38" s="713"/>
      <c r="FUH38" s="713"/>
      <c r="FUI38" s="713"/>
      <c r="FUJ38" s="713"/>
      <c r="FUK38" s="713"/>
      <c r="FUL38" s="713"/>
      <c r="FUM38" s="713"/>
      <c r="FUN38" s="713"/>
      <c r="FUO38" s="713"/>
      <c r="FUP38" s="713"/>
      <c r="FUQ38" s="713"/>
      <c r="FUR38" s="713"/>
      <c r="FUS38" s="713"/>
      <c r="FUT38" s="713"/>
      <c r="FUU38" s="713"/>
      <c r="FUV38" s="713"/>
      <c r="FUW38" s="713"/>
      <c r="FUX38" s="713"/>
      <c r="FUY38" s="713"/>
      <c r="FUZ38" s="713"/>
      <c r="FVA38" s="713"/>
      <c r="FVB38" s="713"/>
      <c r="FVC38" s="713"/>
      <c r="FVD38" s="713"/>
      <c r="FVE38" s="713"/>
      <c r="FVF38" s="713"/>
      <c r="FVG38" s="713"/>
      <c r="FVH38" s="713"/>
      <c r="FVI38" s="713"/>
      <c r="FVJ38" s="713"/>
      <c r="FVK38" s="713"/>
      <c r="FVL38" s="713"/>
      <c r="FVM38" s="713"/>
      <c r="FVN38" s="713"/>
      <c r="FVO38" s="713"/>
      <c r="FVP38" s="713"/>
      <c r="FVQ38" s="713"/>
      <c r="FVR38" s="713"/>
      <c r="FVS38" s="713"/>
      <c r="FVT38" s="713"/>
      <c r="FVU38" s="713"/>
      <c r="FVV38" s="713"/>
      <c r="FVW38" s="713"/>
      <c r="FVX38" s="713"/>
      <c r="FVY38" s="713"/>
      <c r="FVZ38" s="713"/>
      <c r="FWA38" s="713"/>
      <c r="FWB38" s="713"/>
      <c r="FWC38" s="713"/>
      <c r="FWD38" s="713"/>
      <c r="FWE38" s="713"/>
      <c r="FWF38" s="713"/>
      <c r="FWG38" s="713"/>
      <c r="FWH38" s="713"/>
      <c r="FWI38" s="713"/>
      <c r="FWJ38" s="713"/>
      <c r="FWK38" s="713"/>
      <c r="FWL38" s="713"/>
      <c r="FWM38" s="713"/>
      <c r="FWN38" s="713"/>
      <c r="FWO38" s="713"/>
      <c r="FWP38" s="713"/>
      <c r="FWQ38" s="713"/>
      <c r="FWR38" s="713"/>
      <c r="FWS38" s="713"/>
      <c r="FWT38" s="713"/>
      <c r="FWU38" s="713"/>
      <c r="FWV38" s="713"/>
      <c r="FWW38" s="713"/>
      <c r="FWX38" s="713"/>
      <c r="FWY38" s="713"/>
      <c r="FWZ38" s="713"/>
      <c r="FXA38" s="713"/>
      <c r="FXB38" s="713"/>
      <c r="FXC38" s="713"/>
      <c r="FXD38" s="713"/>
      <c r="FXE38" s="713"/>
      <c r="FXF38" s="713"/>
      <c r="FXG38" s="713"/>
      <c r="FXH38" s="713"/>
      <c r="FXI38" s="713"/>
      <c r="FXJ38" s="713"/>
      <c r="FXK38" s="713"/>
      <c r="FXL38" s="713"/>
      <c r="FXM38" s="713"/>
      <c r="FXN38" s="713"/>
      <c r="FXO38" s="713"/>
      <c r="FXP38" s="713"/>
      <c r="FXQ38" s="713"/>
      <c r="FXR38" s="713"/>
      <c r="FXS38" s="713"/>
      <c r="FXT38" s="713"/>
      <c r="FXU38" s="713"/>
      <c r="FXV38" s="713"/>
      <c r="FXW38" s="713"/>
      <c r="FXX38" s="713"/>
      <c r="FXY38" s="713"/>
      <c r="FXZ38" s="713"/>
      <c r="FYA38" s="713"/>
      <c r="FYB38" s="713"/>
      <c r="FYC38" s="713"/>
      <c r="FYD38" s="713"/>
      <c r="FYE38" s="713"/>
      <c r="FYF38" s="713"/>
      <c r="FYG38" s="713"/>
      <c r="FYH38" s="713"/>
      <c r="FYI38" s="713"/>
      <c r="FYJ38" s="713"/>
      <c r="FYK38" s="713"/>
      <c r="FYL38" s="713"/>
      <c r="FYM38" s="713"/>
      <c r="FYN38" s="713"/>
      <c r="FYO38" s="713"/>
      <c r="FYP38" s="713"/>
      <c r="FYQ38" s="713"/>
      <c r="FYR38" s="713"/>
      <c r="FYS38" s="713"/>
      <c r="FYT38" s="713"/>
      <c r="FYU38" s="713"/>
      <c r="FYV38" s="713"/>
      <c r="FYW38" s="713"/>
      <c r="FYX38" s="713"/>
      <c r="FYY38" s="713"/>
      <c r="FYZ38" s="713"/>
      <c r="FZA38" s="713"/>
      <c r="FZB38" s="713"/>
      <c r="FZC38" s="713"/>
      <c r="FZD38" s="713"/>
      <c r="FZE38" s="713"/>
      <c r="FZF38" s="713"/>
      <c r="FZG38" s="713"/>
      <c r="FZH38" s="713"/>
      <c r="FZI38" s="713"/>
      <c r="FZJ38" s="713"/>
      <c r="FZK38" s="713"/>
      <c r="FZL38" s="713"/>
      <c r="FZM38" s="713"/>
      <c r="FZN38" s="713"/>
      <c r="FZO38" s="713"/>
      <c r="FZP38" s="713"/>
      <c r="FZQ38" s="713"/>
      <c r="FZR38" s="713"/>
      <c r="FZS38" s="713"/>
      <c r="FZT38" s="713"/>
      <c r="FZU38" s="713"/>
      <c r="FZV38" s="713"/>
      <c r="FZW38" s="713"/>
      <c r="FZX38" s="713"/>
      <c r="FZY38" s="713"/>
      <c r="FZZ38" s="713"/>
      <c r="GAA38" s="713"/>
      <c r="GAB38" s="713"/>
      <c r="GAC38" s="713"/>
      <c r="GAD38" s="713"/>
      <c r="GAE38" s="713"/>
      <c r="GAF38" s="713"/>
      <c r="GAG38" s="713"/>
      <c r="GAH38" s="713"/>
      <c r="GAI38" s="713"/>
      <c r="GAJ38" s="713"/>
      <c r="GAK38" s="713"/>
      <c r="GAL38" s="713"/>
      <c r="GAM38" s="713"/>
      <c r="GAN38" s="713"/>
      <c r="GAO38" s="713"/>
      <c r="GAP38" s="713"/>
      <c r="GAQ38" s="713"/>
      <c r="GAR38" s="713"/>
      <c r="GAS38" s="713"/>
      <c r="GAT38" s="713"/>
      <c r="GAU38" s="713"/>
      <c r="GAV38" s="713"/>
      <c r="GAW38" s="713"/>
      <c r="GAX38" s="713"/>
      <c r="GAY38" s="713"/>
      <c r="GAZ38" s="713"/>
      <c r="GBA38" s="713"/>
      <c r="GBB38" s="713"/>
      <c r="GBC38" s="713"/>
      <c r="GBD38" s="713"/>
      <c r="GBE38" s="713"/>
      <c r="GBF38" s="713"/>
      <c r="GBG38" s="713"/>
      <c r="GBH38" s="713"/>
      <c r="GBI38" s="713"/>
      <c r="GBJ38" s="713"/>
      <c r="GBK38" s="713"/>
      <c r="GBL38" s="713"/>
      <c r="GBM38" s="713"/>
      <c r="GBN38" s="713"/>
      <c r="GBO38" s="713"/>
      <c r="GBP38" s="713"/>
      <c r="GBQ38" s="713"/>
      <c r="GBR38" s="713"/>
      <c r="GBS38" s="713"/>
      <c r="GBT38" s="713"/>
      <c r="GBU38" s="713"/>
      <c r="GBV38" s="713"/>
      <c r="GBW38" s="713"/>
      <c r="GBX38" s="713"/>
      <c r="GBY38" s="713"/>
      <c r="GBZ38" s="713"/>
      <c r="GCA38" s="713"/>
      <c r="GCB38" s="713"/>
      <c r="GCC38" s="713"/>
      <c r="GCD38" s="713"/>
      <c r="GCE38" s="713"/>
      <c r="GCF38" s="713"/>
      <c r="GCG38" s="713"/>
      <c r="GCH38" s="713"/>
      <c r="GCI38" s="713"/>
      <c r="GCJ38" s="713"/>
      <c r="GCK38" s="713"/>
      <c r="GCL38" s="713"/>
      <c r="GCM38" s="713"/>
      <c r="GCN38" s="713"/>
      <c r="GCO38" s="713"/>
      <c r="GCP38" s="713"/>
      <c r="GCQ38" s="713"/>
      <c r="GCR38" s="713"/>
      <c r="GCS38" s="713"/>
      <c r="GCT38" s="713"/>
      <c r="GCU38" s="713"/>
      <c r="GCV38" s="713"/>
      <c r="GCW38" s="713"/>
      <c r="GCX38" s="713"/>
      <c r="GCY38" s="713"/>
      <c r="GCZ38" s="713"/>
      <c r="GDA38" s="713"/>
      <c r="GDB38" s="713"/>
      <c r="GDC38" s="713"/>
      <c r="GDD38" s="713"/>
      <c r="GDE38" s="713"/>
      <c r="GDF38" s="713"/>
      <c r="GDG38" s="713"/>
      <c r="GDH38" s="713"/>
      <c r="GDI38" s="713"/>
      <c r="GDJ38" s="713"/>
      <c r="GDK38" s="713"/>
      <c r="GDL38" s="713"/>
      <c r="GDM38" s="713"/>
      <c r="GDN38" s="713"/>
      <c r="GDO38" s="713"/>
      <c r="GDP38" s="713"/>
      <c r="GDQ38" s="713"/>
      <c r="GDR38" s="713"/>
      <c r="GDS38" s="713"/>
      <c r="GDT38" s="713"/>
      <c r="GDU38" s="713"/>
      <c r="GDV38" s="713"/>
      <c r="GDW38" s="713"/>
      <c r="GDX38" s="713"/>
      <c r="GDY38" s="713"/>
      <c r="GDZ38" s="713"/>
      <c r="GEA38" s="713"/>
      <c r="GEB38" s="713"/>
      <c r="GEC38" s="713"/>
      <c r="GED38" s="713"/>
      <c r="GEE38" s="713"/>
      <c r="GEF38" s="713"/>
      <c r="GEG38" s="713"/>
      <c r="GEH38" s="713"/>
      <c r="GEI38" s="713"/>
      <c r="GEJ38" s="713"/>
      <c r="GEK38" s="713"/>
      <c r="GEL38" s="713"/>
      <c r="GEM38" s="713"/>
      <c r="GEN38" s="713"/>
      <c r="GEO38" s="713"/>
      <c r="GEP38" s="713"/>
      <c r="GEQ38" s="713"/>
      <c r="GER38" s="713"/>
      <c r="GES38" s="713"/>
      <c r="GET38" s="713"/>
      <c r="GEU38" s="713"/>
      <c r="GEV38" s="713"/>
      <c r="GEW38" s="713"/>
      <c r="GEX38" s="713"/>
      <c r="GEY38" s="713"/>
      <c r="GEZ38" s="713"/>
      <c r="GFA38" s="713"/>
      <c r="GFB38" s="713"/>
      <c r="GFC38" s="713"/>
      <c r="GFD38" s="713"/>
      <c r="GFE38" s="713"/>
      <c r="GFF38" s="713"/>
      <c r="GFG38" s="713"/>
      <c r="GFH38" s="713"/>
      <c r="GFI38" s="713"/>
      <c r="GFJ38" s="713"/>
      <c r="GFK38" s="713"/>
      <c r="GFL38" s="713"/>
      <c r="GFM38" s="713"/>
      <c r="GFN38" s="713"/>
      <c r="GFO38" s="713"/>
      <c r="GFP38" s="713"/>
      <c r="GFQ38" s="713"/>
      <c r="GFR38" s="713"/>
      <c r="GFS38" s="713"/>
      <c r="GFT38" s="713"/>
      <c r="GFU38" s="713"/>
      <c r="GFV38" s="713"/>
      <c r="GFW38" s="713"/>
      <c r="GFX38" s="713"/>
      <c r="GFY38" s="713"/>
      <c r="GFZ38" s="713"/>
      <c r="GGA38" s="713"/>
      <c r="GGB38" s="713"/>
      <c r="GGC38" s="713"/>
      <c r="GGD38" s="713"/>
      <c r="GGE38" s="713"/>
      <c r="GGF38" s="713"/>
      <c r="GGG38" s="713"/>
      <c r="GGH38" s="713"/>
      <c r="GGI38" s="713"/>
      <c r="GGJ38" s="713"/>
      <c r="GGK38" s="713"/>
      <c r="GGL38" s="713"/>
      <c r="GGM38" s="713"/>
      <c r="GGN38" s="713"/>
      <c r="GGO38" s="713"/>
      <c r="GGP38" s="713"/>
      <c r="GGQ38" s="713"/>
      <c r="GGR38" s="713"/>
      <c r="GGS38" s="713"/>
      <c r="GGT38" s="713"/>
      <c r="GGU38" s="713"/>
      <c r="GGV38" s="713"/>
      <c r="GGW38" s="713"/>
      <c r="GGX38" s="713"/>
      <c r="GGY38" s="713"/>
      <c r="GGZ38" s="713"/>
      <c r="GHA38" s="713"/>
      <c r="GHB38" s="713"/>
      <c r="GHC38" s="713"/>
      <c r="GHD38" s="713"/>
      <c r="GHE38" s="713"/>
      <c r="GHF38" s="713"/>
      <c r="GHG38" s="713"/>
      <c r="GHH38" s="713"/>
      <c r="GHI38" s="713"/>
      <c r="GHJ38" s="713"/>
      <c r="GHK38" s="713"/>
      <c r="GHL38" s="713"/>
      <c r="GHM38" s="713"/>
      <c r="GHN38" s="713"/>
      <c r="GHO38" s="713"/>
      <c r="GHP38" s="713"/>
      <c r="GHQ38" s="713"/>
      <c r="GHR38" s="713"/>
      <c r="GHS38" s="713"/>
      <c r="GHT38" s="713"/>
      <c r="GHU38" s="713"/>
      <c r="GHV38" s="713"/>
      <c r="GHW38" s="713"/>
      <c r="GHX38" s="713"/>
      <c r="GHY38" s="713"/>
      <c r="GHZ38" s="713"/>
      <c r="GIA38" s="713"/>
      <c r="GIB38" s="713"/>
      <c r="GIC38" s="713"/>
      <c r="GID38" s="713"/>
      <c r="GIE38" s="713"/>
      <c r="GIF38" s="713"/>
      <c r="GIG38" s="713"/>
      <c r="GIH38" s="713"/>
      <c r="GII38" s="713"/>
      <c r="GIJ38" s="713"/>
      <c r="GIK38" s="713"/>
      <c r="GIL38" s="713"/>
      <c r="GIM38" s="713"/>
      <c r="GIN38" s="713"/>
      <c r="GIO38" s="713"/>
      <c r="GIP38" s="713"/>
      <c r="GIQ38" s="713"/>
      <c r="GIR38" s="713"/>
      <c r="GIS38" s="713"/>
      <c r="GIT38" s="713"/>
      <c r="GIU38" s="713"/>
      <c r="GIV38" s="713"/>
      <c r="GIW38" s="713"/>
      <c r="GIX38" s="713"/>
      <c r="GIY38" s="713"/>
      <c r="GIZ38" s="713"/>
      <c r="GJA38" s="713"/>
      <c r="GJB38" s="713"/>
      <c r="GJC38" s="713"/>
      <c r="GJD38" s="713"/>
      <c r="GJE38" s="713"/>
      <c r="GJF38" s="713"/>
      <c r="GJG38" s="713"/>
      <c r="GJH38" s="713"/>
      <c r="GJI38" s="713"/>
      <c r="GJJ38" s="713"/>
      <c r="GJK38" s="713"/>
      <c r="GJL38" s="713"/>
      <c r="GJM38" s="713"/>
      <c r="GJN38" s="713"/>
      <c r="GJO38" s="713"/>
      <c r="GJP38" s="713"/>
      <c r="GJQ38" s="713"/>
      <c r="GJR38" s="713"/>
      <c r="GJS38" s="713"/>
      <c r="GJT38" s="713"/>
      <c r="GJU38" s="713"/>
      <c r="GJV38" s="713"/>
      <c r="GJW38" s="713"/>
      <c r="GJX38" s="713"/>
      <c r="GJY38" s="713"/>
      <c r="GJZ38" s="713"/>
      <c r="GKA38" s="713"/>
      <c r="GKB38" s="713"/>
      <c r="GKC38" s="713"/>
      <c r="GKD38" s="713"/>
      <c r="GKE38" s="713"/>
      <c r="GKF38" s="713"/>
      <c r="GKG38" s="713"/>
      <c r="GKH38" s="713"/>
      <c r="GKI38" s="713"/>
      <c r="GKJ38" s="713"/>
      <c r="GKK38" s="713"/>
      <c r="GKL38" s="713"/>
      <c r="GKM38" s="713"/>
      <c r="GKN38" s="713"/>
      <c r="GKO38" s="713"/>
      <c r="GKP38" s="713"/>
      <c r="GKQ38" s="713"/>
      <c r="GKR38" s="713"/>
      <c r="GKS38" s="713"/>
      <c r="GKT38" s="713"/>
      <c r="GKU38" s="713"/>
      <c r="GKV38" s="713"/>
      <c r="GKW38" s="713"/>
      <c r="GKX38" s="713"/>
      <c r="GKY38" s="713"/>
      <c r="GKZ38" s="713"/>
      <c r="GLA38" s="713"/>
      <c r="GLB38" s="713"/>
      <c r="GLC38" s="713"/>
      <c r="GLD38" s="713"/>
      <c r="GLE38" s="713"/>
      <c r="GLF38" s="713"/>
      <c r="GLG38" s="713"/>
      <c r="GLH38" s="713"/>
      <c r="GLI38" s="713"/>
      <c r="GLJ38" s="713"/>
      <c r="GLK38" s="713"/>
      <c r="GLL38" s="713"/>
      <c r="GLM38" s="713"/>
      <c r="GLN38" s="713"/>
      <c r="GLO38" s="713"/>
      <c r="GLP38" s="713"/>
      <c r="GLQ38" s="713"/>
      <c r="GLR38" s="713"/>
      <c r="GLS38" s="713"/>
      <c r="GLT38" s="713"/>
      <c r="GLU38" s="713"/>
      <c r="GLV38" s="713"/>
      <c r="GLW38" s="713"/>
      <c r="GLX38" s="713"/>
      <c r="GLY38" s="713"/>
      <c r="GLZ38" s="713"/>
      <c r="GMA38" s="713"/>
      <c r="GMB38" s="713"/>
      <c r="GMC38" s="713"/>
      <c r="GMD38" s="713"/>
      <c r="GME38" s="713"/>
      <c r="GMF38" s="713"/>
      <c r="GMG38" s="713"/>
      <c r="GMH38" s="713"/>
      <c r="GMI38" s="713"/>
      <c r="GMJ38" s="713"/>
      <c r="GMK38" s="713"/>
      <c r="GML38" s="713"/>
      <c r="GMM38" s="713"/>
      <c r="GMN38" s="713"/>
      <c r="GMO38" s="713"/>
      <c r="GMP38" s="713"/>
      <c r="GMQ38" s="713"/>
      <c r="GMR38" s="713"/>
      <c r="GMS38" s="713"/>
      <c r="GMT38" s="713"/>
      <c r="GMU38" s="713"/>
      <c r="GMV38" s="713"/>
      <c r="GMW38" s="713"/>
      <c r="GMX38" s="713"/>
      <c r="GMY38" s="713"/>
      <c r="GMZ38" s="713"/>
      <c r="GNA38" s="713"/>
      <c r="GNB38" s="713"/>
      <c r="GNC38" s="713"/>
      <c r="GND38" s="713"/>
      <c r="GNE38" s="713"/>
      <c r="GNF38" s="713"/>
      <c r="GNG38" s="713"/>
      <c r="GNH38" s="713"/>
      <c r="GNI38" s="713"/>
      <c r="GNJ38" s="713"/>
      <c r="GNK38" s="713"/>
      <c r="GNL38" s="713"/>
      <c r="GNM38" s="713"/>
      <c r="GNN38" s="713"/>
      <c r="GNO38" s="713"/>
      <c r="GNP38" s="713"/>
      <c r="GNQ38" s="713"/>
      <c r="GNR38" s="713"/>
      <c r="GNS38" s="713"/>
      <c r="GNT38" s="713"/>
      <c r="GNU38" s="713"/>
      <c r="GNV38" s="713"/>
      <c r="GNW38" s="713"/>
      <c r="GNX38" s="713"/>
      <c r="GNY38" s="713"/>
      <c r="GNZ38" s="713"/>
      <c r="GOA38" s="713"/>
      <c r="GOB38" s="713"/>
      <c r="GOC38" s="713"/>
      <c r="GOD38" s="713"/>
      <c r="GOE38" s="713"/>
      <c r="GOF38" s="713"/>
      <c r="GOG38" s="713"/>
      <c r="GOH38" s="713"/>
      <c r="GOI38" s="713"/>
      <c r="GOJ38" s="713"/>
      <c r="GOK38" s="713"/>
      <c r="GOL38" s="713"/>
      <c r="GOM38" s="713"/>
      <c r="GON38" s="713"/>
      <c r="GOO38" s="713"/>
      <c r="GOP38" s="713"/>
      <c r="GOQ38" s="713"/>
      <c r="GOR38" s="713"/>
      <c r="GOS38" s="713"/>
      <c r="GOT38" s="713"/>
      <c r="GOU38" s="713"/>
      <c r="GOV38" s="713"/>
      <c r="GOW38" s="713"/>
      <c r="GOX38" s="713"/>
      <c r="GOY38" s="713"/>
      <c r="GOZ38" s="713"/>
      <c r="GPA38" s="713"/>
      <c r="GPB38" s="713"/>
      <c r="GPC38" s="713"/>
      <c r="GPD38" s="713"/>
      <c r="GPE38" s="713"/>
      <c r="GPF38" s="713"/>
      <c r="GPG38" s="713"/>
      <c r="GPH38" s="713"/>
      <c r="GPI38" s="713"/>
      <c r="GPJ38" s="713"/>
      <c r="GPK38" s="713"/>
      <c r="GPL38" s="713"/>
      <c r="GPM38" s="713"/>
      <c r="GPN38" s="713"/>
      <c r="GPO38" s="713"/>
      <c r="GPP38" s="713"/>
      <c r="GPQ38" s="713"/>
      <c r="GPR38" s="713"/>
      <c r="GPS38" s="713"/>
      <c r="GPT38" s="713"/>
      <c r="GPU38" s="713"/>
      <c r="GPV38" s="713"/>
      <c r="GPW38" s="713"/>
      <c r="GPX38" s="713"/>
      <c r="GPY38" s="713"/>
      <c r="GPZ38" s="713"/>
      <c r="GQA38" s="713"/>
      <c r="GQB38" s="713"/>
      <c r="GQC38" s="713"/>
      <c r="GQD38" s="713"/>
      <c r="GQE38" s="713"/>
      <c r="GQF38" s="713"/>
      <c r="GQG38" s="713"/>
      <c r="GQH38" s="713"/>
      <c r="GQI38" s="713"/>
      <c r="GQJ38" s="713"/>
      <c r="GQK38" s="713"/>
      <c r="GQL38" s="713"/>
      <c r="GQM38" s="713"/>
      <c r="GQN38" s="713"/>
      <c r="GQO38" s="713"/>
      <c r="GQP38" s="713"/>
      <c r="GQQ38" s="713"/>
      <c r="GQR38" s="713"/>
      <c r="GQS38" s="713"/>
      <c r="GQT38" s="713"/>
      <c r="GQU38" s="713"/>
      <c r="GQV38" s="713"/>
      <c r="GQW38" s="713"/>
      <c r="GQX38" s="713"/>
      <c r="GQY38" s="713"/>
      <c r="GQZ38" s="713"/>
      <c r="GRA38" s="713"/>
      <c r="GRB38" s="713"/>
      <c r="GRC38" s="713"/>
      <c r="GRD38" s="713"/>
      <c r="GRE38" s="713"/>
      <c r="GRF38" s="713"/>
      <c r="GRG38" s="713"/>
      <c r="GRH38" s="713"/>
      <c r="GRI38" s="713"/>
      <c r="GRJ38" s="713"/>
      <c r="GRK38" s="713"/>
      <c r="GRL38" s="713"/>
      <c r="GRM38" s="713"/>
      <c r="GRN38" s="713"/>
      <c r="GRO38" s="713"/>
      <c r="GRP38" s="713"/>
      <c r="GRQ38" s="713"/>
      <c r="GRR38" s="713"/>
      <c r="GRS38" s="713"/>
      <c r="GRT38" s="713"/>
      <c r="GRU38" s="713"/>
      <c r="GRV38" s="713"/>
      <c r="GRW38" s="713"/>
      <c r="GRX38" s="713"/>
      <c r="GRY38" s="713"/>
      <c r="GRZ38" s="713"/>
      <c r="GSA38" s="713"/>
      <c r="GSB38" s="713"/>
      <c r="GSC38" s="713"/>
      <c r="GSD38" s="713"/>
      <c r="GSE38" s="713"/>
      <c r="GSF38" s="713"/>
      <c r="GSG38" s="713"/>
      <c r="GSH38" s="713"/>
      <c r="GSI38" s="713"/>
      <c r="GSJ38" s="713"/>
      <c r="GSK38" s="713"/>
      <c r="GSL38" s="713"/>
      <c r="GSM38" s="713"/>
      <c r="GSN38" s="713"/>
      <c r="GSO38" s="713"/>
      <c r="GSP38" s="713"/>
      <c r="GSQ38" s="713"/>
      <c r="GSR38" s="713"/>
      <c r="GSS38" s="713"/>
      <c r="GST38" s="713"/>
      <c r="GSU38" s="713"/>
      <c r="GSV38" s="713"/>
      <c r="GSW38" s="713"/>
      <c r="GSX38" s="713"/>
      <c r="GSY38" s="713"/>
      <c r="GSZ38" s="713"/>
      <c r="GTA38" s="713"/>
      <c r="GTB38" s="713"/>
      <c r="GTC38" s="713"/>
      <c r="GTD38" s="713"/>
      <c r="GTE38" s="713"/>
      <c r="GTF38" s="713"/>
      <c r="GTG38" s="713"/>
      <c r="GTH38" s="713"/>
      <c r="GTI38" s="713"/>
      <c r="GTJ38" s="713"/>
      <c r="GTK38" s="713"/>
      <c r="GTL38" s="713"/>
      <c r="GTM38" s="713"/>
      <c r="GTN38" s="713"/>
      <c r="GTO38" s="713"/>
      <c r="GTP38" s="713"/>
      <c r="GTQ38" s="713"/>
      <c r="GTR38" s="713"/>
      <c r="GTS38" s="713"/>
      <c r="GTT38" s="713"/>
      <c r="GTU38" s="713"/>
      <c r="GTV38" s="713"/>
      <c r="GTW38" s="713"/>
      <c r="GTX38" s="713"/>
      <c r="GTY38" s="713"/>
      <c r="GTZ38" s="713"/>
      <c r="GUA38" s="713"/>
      <c r="GUB38" s="713"/>
      <c r="GUC38" s="713"/>
      <c r="GUD38" s="713"/>
      <c r="GUE38" s="713"/>
      <c r="GUF38" s="713"/>
      <c r="GUG38" s="713"/>
      <c r="GUH38" s="713"/>
      <c r="GUI38" s="713"/>
      <c r="GUJ38" s="713"/>
      <c r="GUK38" s="713"/>
      <c r="GUL38" s="713"/>
      <c r="GUM38" s="713"/>
      <c r="GUN38" s="713"/>
      <c r="GUO38" s="713"/>
      <c r="GUP38" s="713"/>
      <c r="GUQ38" s="713"/>
      <c r="GUR38" s="713"/>
      <c r="GUS38" s="713"/>
      <c r="GUT38" s="713"/>
      <c r="GUU38" s="713"/>
      <c r="GUV38" s="713"/>
      <c r="GUW38" s="713"/>
      <c r="GUX38" s="713"/>
      <c r="GUY38" s="713"/>
      <c r="GUZ38" s="713"/>
      <c r="GVA38" s="713"/>
      <c r="GVB38" s="713"/>
      <c r="GVC38" s="713"/>
      <c r="GVD38" s="713"/>
      <c r="GVE38" s="713"/>
      <c r="GVF38" s="713"/>
      <c r="GVG38" s="713"/>
      <c r="GVH38" s="713"/>
      <c r="GVI38" s="713"/>
      <c r="GVJ38" s="713"/>
      <c r="GVK38" s="713"/>
      <c r="GVL38" s="713"/>
      <c r="GVM38" s="713"/>
      <c r="GVN38" s="713"/>
      <c r="GVO38" s="713"/>
      <c r="GVP38" s="713"/>
      <c r="GVQ38" s="713"/>
      <c r="GVR38" s="713"/>
      <c r="GVS38" s="713"/>
      <c r="GVT38" s="713"/>
      <c r="GVU38" s="713"/>
      <c r="GVV38" s="713"/>
      <c r="GVW38" s="713"/>
      <c r="GVX38" s="713"/>
      <c r="GVY38" s="713"/>
      <c r="GVZ38" s="713"/>
      <c r="GWA38" s="713"/>
      <c r="GWB38" s="713"/>
      <c r="GWC38" s="713"/>
      <c r="GWD38" s="713"/>
      <c r="GWE38" s="713"/>
      <c r="GWF38" s="713"/>
      <c r="GWG38" s="713"/>
      <c r="GWH38" s="713"/>
      <c r="GWI38" s="713"/>
      <c r="GWJ38" s="713"/>
      <c r="GWK38" s="713"/>
      <c r="GWL38" s="713"/>
      <c r="GWM38" s="713"/>
      <c r="GWN38" s="713"/>
      <c r="GWO38" s="713"/>
      <c r="GWP38" s="713"/>
      <c r="GWQ38" s="713"/>
      <c r="GWR38" s="713"/>
      <c r="GWS38" s="713"/>
      <c r="GWT38" s="713"/>
      <c r="GWU38" s="713"/>
      <c r="GWV38" s="713"/>
      <c r="GWW38" s="713"/>
      <c r="GWX38" s="713"/>
      <c r="GWY38" s="713"/>
      <c r="GWZ38" s="713"/>
      <c r="GXA38" s="713"/>
      <c r="GXB38" s="713"/>
      <c r="GXC38" s="713"/>
      <c r="GXD38" s="713"/>
      <c r="GXE38" s="713"/>
      <c r="GXF38" s="713"/>
      <c r="GXG38" s="713"/>
      <c r="GXH38" s="713"/>
      <c r="GXI38" s="713"/>
      <c r="GXJ38" s="713"/>
      <c r="GXK38" s="713"/>
      <c r="GXL38" s="713"/>
      <c r="GXM38" s="713"/>
      <c r="GXN38" s="713"/>
      <c r="GXO38" s="713"/>
      <c r="GXP38" s="713"/>
      <c r="GXQ38" s="713"/>
      <c r="GXR38" s="713"/>
      <c r="GXS38" s="713"/>
      <c r="GXT38" s="713"/>
      <c r="GXU38" s="713"/>
      <c r="GXV38" s="713"/>
      <c r="GXW38" s="713"/>
      <c r="GXX38" s="713"/>
      <c r="GXY38" s="713"/>
      <c r="GXZ38" s="713"/>
      <c r="GYA38" s="713"/>
      <c r="GYB38" s="713"/>
      <c r="GYC38" s="713"/>
      <c r="GYD38" s="713"/>
      <c r="GYE38" s="713"/>
      <c r="GYF38" s="713"/>
      <c r="GYG38" s="713"/>
      <c r="GYH38" s="713"/>
      <c r="GYI38" s="713"/>
      <c r="GYJ38" s="713"/>
      <c r="GYK38" s="713"/>
      <c r="GYL38" s="713"/>
      <c r="GYM38" s="713"/>
      <c r="GYN38" s="713"/>
      <c r="GYO38" s="713"/>
      <c r="GYP38" s="713"/>
      <c r="GYQ38" s="713"/>
      <c r="GYR38" s="713"/>
      <c r="GYS38" s="713"/>
      <c r="GYT38" s="713"/>
      <c r="GYU38" s="713"/>
      <c r="GYV38" s="713"/>
      <c r="GYW38" s="713"/>
      <c r="GYX38" s="713"/>
      <c r="GYY38" s="713"/>
      <c r="GYZ38" s="713"/>
      <c r="GZA38" s="713"/>
      <c r="GZB38" s="713"/>
      <c r="GZC38" s="713"/>
      <c r="GZD38" s="713"/>
      <c r="GZE38" s="713"/>
      <c r="GZF38" s="713"/>
      <c r="GZG38" s="713"/>
      <c r="GZH38" s="713"/>
      <c r="GZI38" s="713"/>
      <c r="GZJ38" s="713"/>
      <c r="GZK38" s="713"/>
      <c r="GZL38" s="713"/>
      <c r="GZM38" s="713"/>
      <c r="GZN38" s="713"/>
      <c r="GZO38" s="713"/>
      <c r="GZP38" s="713"/>
      <c r="GZQ38" s="713"/>
      <c r="GZR38" s="713"/>
      <c r="GZS38" s="713"/>
      <c r="GZT38" s="713"/>
      <c r="GZU38" s="713"/>
      <c r="GZV38" s="713"/>
      <c r="GZW38" s="713"/>
      <c r="GZX38" s="713"/>
      <c r="GZY38" s="713"/>
      <c r="GZZ38" s="713"/>
      <c r="HAA38" s="713"/>
      <c r="HAB38" s="713"/>
      <c r="HAC38" s="713"/>
      <c r="HAD38" s="713"/>
      <c r="HAE38" s="713"/>
      <c r="HAF38" s="713"/>
      <c r="HAG38" s="713"/>
      <c r="HAH38" s="713"/>
      <c r="HAI38" s="713"/>
      <c r="HAJ38" s="713"/>
      <c r="HAK38" s="713"/>
      <c r="HAL38" s="713"/>
      <c r="HAM38" s="713"/>
      <c r="HAN38" s="713"/>
      <c r="HAO38" s="713"/>
      <c r="HAP38" s="713"/>
      <c r="HAQ38" s="713"/>
      <c r="HAR38" s="713"/>
      <c r="HAS38" s="713"/>
      <c r="HAT38" s="713"/>
      <c r="HAU38" s="713"/>
      <c r="HAV38" s="713"/>
      <c r="HAW38" s="713"/>
      <c r="HAX38" s="713"/>
      <c r="HAY38" s="713"/>
      <c r="HAZ38" s="713"/>
      <c r="HBA38" s="713"/>
      <c r="HBB38" s="713"/>
      <c r="HBC38" s="713"/>
      <c r="HBD38" s="713"/>
      <c r="HBE38" s="713"/>
      <c r="HBF38" s="713"/>
      <c r="HBG38" s="713"/>
      <c r="HBH38" s="713"/>
      <c r="HBI38" s="713"/>
      <c r="HBJ38" s="713"/>
      <c r="HBK38" s="713"/>
      <c r="HBL38" s="713"/>
      <c r="HBM38" s="713"/>
      <c r="HBN38" s="713"/>
      <c r="HBO38" s="713"/>
      <c r="HBP38" s="713"/>
      <c r="HBQ38" s="713"/>
      <c r="HBR38" s="713"/>
      <c r="HBS38" s="713"/>
      <c r="HBT38" s="713"/>
      <c r="HBU38" s="713"/>
      <c r="HBV38" s="713"/>
      <c r="HBW38" s="713"/>
      <c r="HBX38" s="713"/>
      <c r="HBY38" s="713"/>
      <c r="HBZ38" s="713"/>
      <c r="HCA38" s="713"/>
      <c r="HCB38" s="713"/>
      <c r="HCC38" s="713"/>
      <c r="HCD38" s="713"/>
      <c r="HCE38" s="713"/>
      <c r="HCF38" s="713"/>
      <c r="HCG38" s="713"/>
      <c r="HCH38" s="713"/>
      <c r="HCI38" s="713"/>
      <c r="HCJ38" s="713"/>
      <c r="HCK38" s="713"/>
      <c r="HCL38" s="713"/>
      <c r="HCM38" s="713"/>
      <c r="HCN38" s="713"/>
      <c r="HCO38" s="713"/>
      <c r="HCP38" s="713"/>
      <c r="HCQ38" s="713"/>
      <c r="HCR38" s="713"/>
      <c r="HCS38" s="713"/>
      <c r="HCT38" s="713"/>
      <c r="HCU38" s="713"/>
      <c r="HCV38" s="713"/>
      <c r="HCW38" s="713"/>
      <c r="HCX38" s="713"/>
      <c r="HCY38" s="713"/>
      <c r="HCZ38" s="713"/>
      <c r="HDA38" s="713"/>
      <c r="HDB38" s="713"/>
      <c r="HDC38" s="713"/>
      <c r="HDD38" s="713"/>
      <c r="HDE38" s="713"/>
      <c r="HDF38" s="713"/>
      <c r="HDG38" s="713"/>
      <c r="HDH38" s="713"/>
      <c r="HDI38" s="713"/>
      <c r="HDJ38" s="713"/>
      <c r="HDK38" s="713"/>
      <c r="HDL38" s="713"/>
      <c r="HDM38" s="713"/>
      <c r="HDN38" s="713"/>
      <c r="HDO38" s="713"/>
      <c r="HDP38" s="713"/>
      <c r="HDQ38" s="713"/>
      <c r="HDR38" s="713"/>
      <c r="HDS38" s="713"/>
      <c r="HDT38" s="713"/>
      <c r="HDU38" s="713"/>
      <c r="HDV38" s="713"/>
      <c r="HDW38" s="713"/>
      <c r="HDX38" s="713"/>
      <c r="HDY38" s="713"/>
      <c r="HDZ38" s="713"/>
      <c r="HEA38" s="713"/>
      <c r="HEB38" s="713"/>
      <c r="HEC38" s="713"/>
      <c r="HED38" s="713"/>
      <c r="HEE38" s="713"/>
      <c r="HEF38" s="713"/>
      <c r="HEG38" s="713"/>
      <c r="HEH38" s="713"/>
      <c r="HEI38" s="713"/>
      <c r="HEJ38" s="713"/>
      <c r="HEK38" s="713"/>
      <c r="HEL38" s="713"/>
      <c r="HEM38" s="713"/>
      <c r="HEN38" s="713"/>
      <c r="HEO38" s="713"/>
      <c r="HEP38" s="713"/>
      <c r="HEQ38" s="713"/>
      <c r="HER38" s="713"/>
      <c r="HES38" s="713"/>
      <c r="HET38" s="713"/>
      <c r="HEU38" s="713"/>
      <c r="HEV38" s="713"/>
      <c r="HEW38" s="713"/>
      <c r="HEX38" s="713"/>
      <c r="HEY38" s="713"/>
      <c r="HEZ38" s="713"/>
      <c r="HFA38" s="713"/>
      <c r="HFB38" s="713"/>
      <c r="HFC38" s="713"/>
      <c r="HFD38" s="713"/>
      <c r="HFE38" s="713"/>
      <c r="HFF38" s="713"/>
      <c r="HFG38" s="713"/>
      <c r="HFH38" s="713"/>
      <c r="HFI38" s="713"/>
      <c r="HFJ38" s="713"/>
      <c r="HFK38" s="713"/>
      <c r="HFL38" s="713"/>
      <c r="HFM38" s="713"/>
      <c r="HFN38" s="713"/>
      <c r="HFO38" s="713"/>
      <c r="HFP38" s="713"/>
      <c r="HFQ38" s="713"/>
      <c r="HFR38" s="713"/>
      <c r="HFS38" s="713"/>
      <c r="HFT38" s="713"/>
      <c r="HFU38" s="713"/>
      <c r="HFV38" s="713"/>
      <c r="HFW38" s="713"/>
      <c r="HFX38" s="713"/>
      <c r="HFY38" s="713"/>
      <c r="HFZ38" s="713"/>
      <c r="HGA38" s="713"/>
      <c r="HGB38" s="713"/>
      <c r="HGC38" s="713"/>
      <c r="HGD38" s="713"/>
      <c r="HGE38" s="713"/>
      <c r="HGF38" s="713"/>
      <c r="HGG38" s="713"/>
      <c r="HGH38" s="713"/>
      <c r="HGI38" s="713"/>
      <c r="HGJ38" s="713"/>
      <c r="HGK38" s="713"/>
      <c r="HGL38" s="713"/>
      <c r="HGM38" s="713"/>
      <c r="HGN38" s="713"/>
      <c r="HGO38" s="713"/>
      <c r="HGP38" s="713"/>
      <c r="HGQ38" s="713"/>
      <c r="HGR38" s="713"/>
      <c r="HGS38" s="713"/>
      <c r="HGT38" s="713"/>
      <c r="HGU38" s="713"/>
      <c r="HGV38" s="713"/>
      <c r="HGW38" s="713"/>
      <c r="HGX38" s="713"/>
      <c r="HGY38" s="713"/>
      <c r="HGZ38" s="713"/>
      <c r="HHA38" s="713"/>
      <c r="HHB38" s="713"/>
      <c r="HHC38" s="713"/>
      <c r="HHD38" s="713"/>
      <c r="HHE38" s="713"/>
      <c r="HHF38" s="713"/>
      <c r="HHG38" s="713"/>
      <c r="HHH38" s="713"/>
      <c r="HHI38" s="713"/>
      <c r="HHJ38" s="713"/>
      <c r="HHK38" s="713"/>
      <c r="HHL38" s="713"/>
      <c r="HHM38" s="713"/>
      <c r="HHN38" s="713"/>
      <c r="HHO38" s="713"/>
      <c r="HHP38" s="713"/>
      <c r="HHQ38" s="713"/>
      <c r="HHR38" s="713"/>
      <c r="HHS38" s="713"/>
      <c r="HHT38" s="713"/>
      <c r="HHU38" s="713"/>
      <c r="HHV38" s="713"/>
      <c r="HHW38" s="713"/>
      <c r="HHX38" s="713"/>
      <c r="HHY38" s="713"/>
      <c r="HHZ38" s="713"/>
      <c r="HIA38" s="713"/>
      <c r="HIB38" s="713"/>
      <c r="HIC38" s="713"/>
      <c r="HID38" s="713"/>
      <c r="HIE38" s="713"/>
      <c r="HIF38" s="713"/>
      <c r="HIG38" s="713"/>
      <c r="HIH38" s="713"/>
      <c r="HII38" s="713"/>
      <c r="HIJ38" s="713"/>
      <c r="HIK38" s="713"/>
      <c r="HIL38" s="713"/>
      <c r="HIM38" s="713"/>
      <c r="HIN38" s="713"/>
      <c r="HIO38" s="713"/>
      <c r="HIP38" s="713"/>
      <c r="HIQ38" s="713"/>
      <c r="HIR38" s="713"/>
      <c r="HIS38" s="713"/>
      <c r="HIT38" s="713"/>
      <c r="HIU38" s="713"/>
      <c r="HIV38" s="713"/>
      <c r="HIW38" s="713"/>
      <c r="HIX38" s="713"/>
      <c r="HIY38" s="713"/>
      <c r="HIZ38" s="713"/>
      <c r="HJA38" s="713"/>
      <c r="HJB38" s="713"/>
      <c r="HJC38" s="713"/>
      <c r="HJD38" s="713"/>
      <c r="HJE38" s="713"/>
      <c r="HJF38" s="713"/>
      <c r="HJG38" s="713"/>
      <c r="HJH38" s="713"/>
      <c r="HJI38" s="713"/>
      <c r="HJJ38" s="713"/>
      <c r="HJK38" s="713"/>
      <c r="HJL38" s="713"/>
      <c r="HJM38" s="713"/>
      <c r="HJN38" s="713"/>
      <c r="HJO38" s="713"/>
      <c r="HJP38" s="713"/>
      <c r="HJQ38" s="713"/>
      <c r="HJR38" s="713"/>
      <c r="HJS38" s="713"/>
      <c r="HJT38" s="713"/>
      <c r="HJU38" s="713"/>
      <c r="HJV38" s="713"/>
      <c r="HJW38" s="713"/>
      <c r="HJX38" s="713"/>
      <c r="HJY38" s="713"/>
      <c r="HJZ38" s="713"/>
      <c r="HKA38" s="713"/>
      <c r="HKB38" s="713"/>
      <c r="HKC38" s="713"/>
      <c r="HKD38" s="713"/>
      <c r="HKE38" s="713"/>
      <c r="HKF38" s="713"/>
      <c r="HKG38" s="713"/>
      <c r="HKH38" s="713"/>
      <c r="HKI38" s="713"/>
      <c r="HKJ38" s="713"/>
      <c r="HKK38" s="713"/>
      <c r="HKL38" s="713"/>
      <c r="HKM38" s="713"/>
      <c r="HKN38" s="713"/>
      <c r="HKO38" s="713"/>
      <c r="HKP38" s="713"/>
      <c r="HKQ38" s="713"/>
      <c r="HKR38" s="713"/>
      <c r="HKS38" s="713"/>
      <c r="HKT38" s="713"/>
      <c r="HKU38" s="713"/>
      <c r="HKV38" s="713"/>
      <c r="HKW38" s="713"/>
      <c r="HKX38" s="713"/>
      <c r="HKY38" s="713"/>
      <c r="HKZ38" s="713"/>
      <c r="HLA38" s="713"/>
      <c r="HLB38" s="713"/>
      <c r="HLC38" s="713"/>
      <c r="HLD38" s="713"/>
      <c r="HLE38" s="713"/>
      <c r="HLF38" s="713"/>
      <c r="HLG38" s="713"/>
      <c r="HLH38" s="713"/>
      <c r="HLI38" s="713"/>
      <c r="HLJ38" s="713"/>
      <c r="HLK38" s="713"/>
      <c r="HLL38" s="713"/>
      <c r="HLM38" s="713"/>
      <c r="HLN38" s="713"/>
      <c r="HLO38" s="713"/>
      <c r="HLP38" s="713"/>
      <c r="HLQ38" s="713"/>
      <c r="HLR38" s="713"/>
      <c r="HLS38" s="713"/>
      <c r="HLT38" s="713"/>
      <c r="HLU38" s="713"/>
      <c r="HLV38" s="713"/>
      <c r="HLW38" s="713"/>
      <c r="HLX38" s="713"/>
      <c r="HLY38" s="713"/>
      <c r="HLZ38" s="713"/>
      <c r="HMA38" s="713"/>
      <c r="HMB38" s="713"/>
      <c r="HMC38" s="713"/>
      <c r="HMD38" s="713"/>
      <c r="HME38" s="713"/>
      <c r="HMF38" s="713"/>
      <c r="HMG38" s="713"/>
      <c r="HMH38" s="713"/>
      <c r="HMI38" s="713"/>
      <c r="HMJ38" s="713"/>
      <c r="HMK38" s="713"/>
      <c r="HML38" s="713"/>
      <c r="HMM38" s="713"/>
      <c r="HMN38" s="713"/>
      <c r="HMO38" s="713"/>
      <c r="HMP38" s="713"/>
      <c r="HMQ38" s="713"/>
      <c r="HMR38" s="713"/>
      <c r="HMS38" s="713"/>
      <c r="HMT38" s="713"/>
      <c r="HMU38" s="713"/>
      <c r="HMV38" s="713"/>
      <c r="HMW38" s="713"/>
      <c r="HMX38" s="713"/>
      <c r="HMY38" s="713"/>
      <c r="HMZ38" s="713"/>
      <c r="HNA38" s="713"/>
      <c r="HNB38" s="713"/>
      <c r="HNC38" s="713"/>
      <c r="HND38" s="713"/>
      <c r="HNE38" s="713"/>
      <c r="HNF38" s="713"/>
      <c r="HNG38" s="713"/>
      <c r="HNH38" s="713"/>
      <c r="HNI38" s="713"/>
      <c r="HNJ38" s="713"/>
      <c r="HNK38" s="713"/>
      <c r="HNL38" s="713"/>
      <c r="HNM38" s="713"/>
      <c r="HNN38" s="713"/>
      <c r="HNO38" s="713"/>
      <c r="HNP38" s="713"/>
      <c r="HNQ38" s="713"/>
      <c r="HNR38" s="713"/>
      <c r="HNS38" s="713"/>
      <c r="HNT38" s="713"/>
      <c r="HNU38" s="713"/>
      <c r="HNV38" s="713"/>
      <c r="HNW38" s="713"/>
      <c r="HNX38" s="713"/>
      <c r="HNY38" s="713"/>
      <c r="HNZ38" s="713"/>
      <c r="HOA38" s="713"/>
      <c r="HOB38" s="713"/>
      <c r="HOC38" s="713"/>
      <c r="HOD38" s="713"/>
      <c r="HOE38" s="713"/>
      <c r="HOF38" s="713"/>
      <c r="HOG38" s="713"/>
      <c r="HOH38" s="713"/>
      <c r="HOI38" s="713"/>
      <c r="HOJ38" s="713"/>
      <c r="HOK38" s="713"/>
      <c r="HOL38" s="713"/>
      <c r="HOM38" s="713"/>
      <c r="HON38" s="713"/>
      <c r="HOO38" s="713"/>
      <c r="HOP38" s="713"/>
      <c r="HOQ38" s="713"/>
      <c r="HOR38" s="713"/>
      <c r="HOS38" s="713"/>
      <c r="HOT38" s="713"/>
      <c r="HOU38" s="713"/>
      <c r="HOV38" s="713"/>
      <c r="HOW38" s="713"/>
      <c r="HOX38" s="713"/>
      <c r="HOY38" s="713"/>
      <c r="HOZ38" s="713"/>
      <c r="HPA38" s="713"/>
      <c r="HPB38" s="713"/>
      <c r="HPC38" s="713"/>
      <c r="HPD38" s="713"/>
      <c r="HPE38" s="713"/>
      <c r="HPF38" s="713"/>
      <c r="HPG38" s="713"/>
      <c r="HPH38" s="713"/>
      <c r="HPI38" s="713"/>
      <c r="HPJ38" s="713"/>
      <c r="HPK38" s="713"/>
      <c r="HPL38" s="713"/>
      <c r="HPM38" s="713"/>
      <c r="HPN38" s="713"/>
      <c r="HPO38" s="713"/>
      <c r="HPP38" s="713"/>
      <c r="HPQ38" s="713"/>
      <c r="HPR38" s="713"/>
      <c r="HPS38" s="713"/>
      <c r="HPT38" s="713"/>
      <c r="HPU38" s="713"/>
      <c r="HPV38" s="713"/>
      <c r="HPW38" s="713"/>
      <c r="HPX38" s="713"/>
      <c r="HPY38" s="713"/>
      <c r="HPZ38" s="713"/>
      <c r="HQA38" s="713"/>
      <c r="HQB38" s="713"/>
      <c r="HQC38" s="713"/>
      <c r="HQD38" s="713"/>
      <c r="HQE38" s="713"/>
      <c r="HQF38" s="713"/>
      <c r="HQG38" s="713"/>
      <c r="HQH38" s="713"/>
      <c r="HQI38" s="713"/>
      <c r="HQJ38" s="713"/>
      <c r="HQK38" s="713"/>
      <c r="HQL38" s="713"/>
      <c r="HQM38" s="713"/>
      <c r="HQN38" s="713"/>
      <c r="HQO38" s="713"/>
      <c r="HQP38" s="713"/>
      <c r="HQQ38" s="713"/>
      <c r="HQR38" s="713"/>
      <c r="HQS38" s="713"/>
      <c r="HQT38" s="713"/>
      <c r="HQU38" s="713"/>
      <c r="HQV38" s="713"/>
      <c r="HQW38" s="713"/>
      <c r="HQX38" s="713"/>
      <c r="HQY38" s="713"/>
      <c r="HQZ38" s="713"/>
      <c r="HRA38" s="713"/>
      <c r="HRB38" s="713"/>
      <c r="HRC38" s="713"/>
      <c r="HRD38" s="713"/>
      <c r="HRE38" s="713"/>
      <c r="HRF38" s="713"/>
      <c r="HRG38" s="713"/>
      <c r="HRH38" s="713"/>
      <c r="HRI38" s="713"/>
      <c r="HRJ38" s="713"/>
      <c r="HRK38" s="713"/>
      <c r="HRL38" s="713"/>
      <c r="HRM38" s="713"/>
      <c r="HRN38" s="713"/>
      <c r="HRO38" s="713"/>
      <c r="HRP38" s="713"/>
      <c r="HRQ38" s="713"/>
      <c r="HRR38" s="713"/>
      <c r="HRS38" s="713"/>
      <c r="HRT38" s="713"/>
      <c r="HRU38" s="713"/>
      <c r="HRV38" s="713"/>
      <c r="HRW38" s="713"/>
      <c r="HRX38" s="713"/>
      <c r="HRY38" s="713"/>
      <c r="HRZ38" s="713"/>
      <c r="HSA38" s="713"/>
      <c r="HSB38" s="713"/>
      <c r="HSC38" s="713"/>
      <c r="HSD38" s="713"/>
      <c r="HSE38" s="713"/>
      <c r="HSF38" s="713"/>
      <c r="HSG38" s="713"/>
      <c r="HSH38" s="713"/>
      <c r="HSI38" s="713"/>
      <c r="HSJ38" s="713"/>
      <c r="HSK38" s="713"/>
      <c r="HSL38" s="713"/>
      <c r="HSM38" s="713"/>
      <c r="HSN38" s="713"/>
      <c r="HSO38" s="713"/>
      <c r="HSP38" s="713"/>
      <c r="HSQ38" s="713"/>
      <c r="HSR38" s="713"/>
      <c r="HSS38" s="713"/>
      <c r="HST38" s="713"/>
      <c r="HSU38" s="713"/>
      <c r="HSV38" s="713"/>
      <c r="HSW38" s="713"/>
      <c r="HSX38" s="713"/>
      <c r="HSY38" s="713"/>
      <c r="HSZ38" s="713"/>
      <c r="HTA38" s="713"/>
      <c r="HTB38" s="713"/>
      <c r="HTC38" s="713"/>
      <c r="HTD38" s="713"/>
      <c r="HTE38" s="713"/>
      <c r="HTF38" s="713"/>
      <c r="HTG38" s="713"/>
      <c r="HTH38" s="713"/>
      <c r="HTI38" s="713"/>
      <c r="HTJ38" s="713"/>
      <c r="HTK38" s="713"/>
      <c r="HTL38" s="713"/>
      <c r="HTM38" s="713"/>
      <c r="HTN38" s="713"/>
      <c r="HTO38" s="713"/>
      <c r="HTP38" s="713"/>
      <c r="HTQ38" s="713"/>
      <c r="HTR38" s="713"/>
      <c r="HTS38" s="713"/>
      <c r="HTT38" s="713"/>
      <c r="HTU38" s="713"/>
      <c r="HTV38" s="713"/>
      <c r="HTW38" s="713"/>
      <c r="HTX38" s="713"/>
      <c r="HTY38" s="713"/>
      <c r="HTZ38" s="713"/>
      <c r="HUA38" s="713"/>
      <c r="HUB38" s="713"/>
      <c r="HUC38" s="713"/>
      <c r="HUD38" s="713"/>
      <c r="HUE38" s="713"/>
      <c r="HUF38" s="713"/>
      <c r="HUG38" s="713"/>
      <c r="HUH38" s="713"/>
      <c r="HUI38" s="713"/>
      <c r="HUJ38" s="713"/>
      <c r="HUK38" s="713"/>
      <c r="HUL38" s="713"/>
      <c r="HUM38" s="713"/>
      <c r="HUN38" s="713"/>
      <c r="HUO38" s="713"/>
      <c r="HUP38" s="713"/>
      <c r="HUQ38" s="713"/>
      <c r="HUR38" s="713"/>
      <c r="HUS38" s="713"/>
      <c r="HUT38" s="713"/>
      <c r="HUU38" s="713"/>
      <c r="HUV38" s="713"/>
      <c r="HUW38" s="713"/>
      <c r="HUX38" s="713"/>
      <c r="HUY38" s="713"/>
      <c r="HUZ38" s="713"/>
      <c r="HVA38" s="713"/>
      <c r="HVB38" s="713"/>
      <c r="HVC38" s="713"/>
      <c r="HVD38" s="713"/>
      <c r="HVE38" s="713"/>
      <c r="HVF38" s="713"/>
      <c r="HVG38" s="713"/>
      <c r="HVH38" s="713"/>
      <c r="HVI38" s="713"/>
      <c r="HVJ38" s="713"/>
      <c r="HVK38" s="713"/>
      <c r="HVL38" s="713"/>
      <c r="HVM38" s="713"/>
      <c r="HVN38" s="713"/>
      <c r="HVO38" s="713"/>
      <c r="HVP38" s="713"/>
      <c r="HVQ38" s="713"/>
      <c r="HVR38" s="713"/>
      <c r="HVS38" s="713"/>
      <c r="HVT38" s="713"/>
      <c r="HVU38" s="713"/>
      <c r="HVV38" s="713"/>
      <c r="HVW38" s="713"/>
      <c r="HVX38" s="713"/>
      <c r="HVY38" s="713"/>
      <c r="HVZ38" s="713"/>
      <c r="HWA38" s="713"/>
      <c r="HWB38" s="713"/>
      <c r="HWC38" s="713"/>
      <c r="HWD38" s="713"/>
      <c r="HWE38" s="713"/>
      <c r="HWF38" s="713"/>
      <c r="HWG38" s="713"/>
      <c r="HWH38" s="713"/>
      <c r="HWI38" s="713"/>
      <c r="HWJ38" s="713"/>
      <c r="HWK38" s="713"/>
      <c r="HWL38" s="713"/>
      <c r="HWM38" s="713"/>
      <c r="HWN38" s="713"/>
      <c r="HWO38" s="713"/>
      <c r="HWP38" s="713"/>
      <c r="HWQ38" s="713"/>
      <c r="HWR38" s="713"/>
      <c r="HWS38" s="713"/>
      <c r="HWT38" s="713"/>
      <c r="HWU38" s="713"/>
      <c r="HWV38" s="713"/>
      <c r="HWW38" s="713"/>
      <c r="HWX38" s="713"/>
      <c r="HWY38" s="713"/>
      <c r="HWZ38" s="713"/>
      <c r="HXA38" s="713"/>
      <c r="HXB38" s="713"/>
      <c r="HXC38" s="713"/>
      <c r="HXD38" s="713"/>
      <c r="HXE38" s="713"/>
      <c r="HXF38" s="713"/>
      <c r="HXG38" s="713"/>
      <c r="HXH38" s="713"/>
      <c r="HXI38" s="713"/>
      <c r="HXJ38" s="713"/>
      <c r="HXK38" s="713"/>
      <c r="HXL38" s="713"/>
      <c r="HXM38" s="713"/>
      <c r="HXN38" s="713"/>
      <c r="HXO38" s="713"/>
      <c r="HXP38" s="713"/>
      <c r="HXQ38" s="713"/>
      <c r="HXR38" s="713"/>
      <c r="HXS38" s="713"/>
      <c r="HXT38" s="713"/>
      <c r="HXU38" s="713"/>
      <c r="HXV38" s="713"/>
      <c r="HXW38" s="713"/>
      <c r="HXX38" s="713"/>
      <c r="HXY38" s="713"/>
      <c r="HXZ38" s="713"/>
      <c r="HYA38" s="713"/>
      <c r="HYB38" s="713"/>
      <c r="HYC38" s="713"/>
      <c r="HYD38" s="713"/>
      <c r="HYE38" s="713"/>
      <c r="HYF38" s="713"/>
      <c r="HYG38" s="713"/>
      <c r="HYH38" s="713"/>
      <c r="HYI38" s="713"/>
      <c r="HYJ38" s="713"/>
      <c r="HYK38" s="713"/>
      <c r="HYL38" s="713"/>
      <c r="HYM38" s="713"/>
      <c r="HYN38" s="713"/>
      <c r="HYO38" s="713"/>
      <c r="HYP38" s="713"/>
      <c r="HYQ38" s="713"/>
      <c r="HYR38" s="713"/>
      <c r="HYS38" s="713"/>
      <c r="HYT38" s="713"/>
      <c r="HYU38" s="713"/>
      <c r="HYV38" s="713"/>
      <c r="HYW38" s="713"/>
      <c r="HYX38" s="713"/>
      <c r="HYY38" s="713"/>
      <c r="HYZ38" s="713"/>
      <c r="HZA38" s="713"/>
      <c r="HZB38" s="713"/>
      <c r="HZC38" s="713"/>
      <c r="HZD38" s="713"/>
      <c r="HZE38" s="713"/>
      <c r="HZF38" s="713"/>
      <c r="HZG38" s="713"/>
      <c r="HZH38" s="713"/>
      <c r="HZI38" s="713"/>
      <c r="HZJ38" s="713"/>
      <c r="HZK38" s="713"/>
      <c r="HZL38" s="713"/>
      <c r="HZM38" s="713"/>
      <c r="HZN38" s="713"/>
      <c r="HZO38" s="713"/>
      <c r="HZP38" s="713"/>
      <c r="HZQ38" s="713"/>
      <c r="HZR38" s="713"/>
      <c r="HZS38" s="713"/>
      <c r="HZT38" s="713"/>
      <c r="HZU38" s="713"/>
      <c r="HZV38" s="713"/>
      <c r="HZW38" s="713"/>
      <c r="HZX38" s="713"/>
      <c r="HZY38" s="713"/>
      <c r="HZZ38" s="713"/>
      <c r="IAA38" s="713"/>
      <c r="IAB38" s="713"/>
      <c r="IAC38" s="713"/>
      <c r="IAD38" s="713"/>
      <c r="IAE38" s="713"/>
      <c r="IAF38" s="713"/>
      <c r="IAG38" s="713"/>
      <c r="IAH38" s="713"/>
      <c r="IAI38" s="713"/>
      <c r="IAJ38" s="713"/>
      <c r="IAK38" s="713"/>
      <c r="IAL38" s="713"/>
      <c r="IAM38" s="713"/>
      <c r="IAN38" s="713"/>
      <c r="IAO38" s="713"/>
      <c r="IAP38" s="713"/>
      <c r="IAQ38" s="713"/>
      <c r="IAR38" s="713"/>
      <c r="IAS38" s="713"/>
      <c r="IAT38" s="713"/>
      <c r="IAU38" s="713"/>
      <c r="IAV38" s="713"/>
      <c r="IAW38" s="713"/>
      <c r="IAX38" s="713"/>
      <c r="IAY38" s="713"/>
      <c r="IAZ38" s="713"/>
      <c r="IBA38" s="713"/>
      <c r="IBB38" s="713"/>
      <c r="IBC38" s="713"/>
      <c r="IBD38" s="713"/>
      <c r="IBE38" s="713"/>
      <c r="IBF38" s="713"/>
      <c r="IBG38" s="713"/>
      <c r="IBH38" s="713"/>
      <c r="IBI38" s="713"/>
      <c r="IBJ38" s="713"/>
      <c r="IBK38" s="713"/>
      <c r="IBL38" s="713"/>
      <c r="IBM38" s="713"/>
      <c r="IBN38" s="713"/>
      <c r="IBO38" s="713"/>
      <c r="IBP38" s="713"/>
      <c r="IBQ38" s="713"/>
      <c r="IBR38" s="713"/>
      <c r="IBS38" s="713"/>
      <c r="IBT38" s="713"/>
      <c r="IBU38" s="713"/>
      <c r="IBV38" s="713"/>
      <c r="IBW38" s="713"/>
      <c r="IBX38" s="713"/>
      <c r="IBY38" s="713"/>
      <c r="IBZ38" s="713"/>
      <c r="ICA38" s="713"/>
      <c r="ICB38" s="713"/>
      <c r="ICC38" s="713"/>
      <c r="ICD38" s="713"/>
      <c r="ICE38" s="713"/>
      <c r="ICF38" s="713"/>
      <c r="ICG38" s="713"/>
      <c r="ICH38" s="713"/>
      <c r="ICI38" s="713"/>
      <c r="ICJ38" s="713"/>
      <c r="ICK38" s="713"/>
      <c r="ICL38" s="713"/>
      <c r="ICM38" s="713"/>
      <c r="ICN38" s="713"/>
      <c r="ICO38" s="713"/>
      <c r="ICP38" s="713"/>
      <c r="ICQ38" s="713"/>
      <c r="ICR38" s="713"/>
      <c r="ICS38" s="713"/>
      <c r="ICT38" s="713"/>
      <c r="ICU38" s="713"/>
      <c r="ICV38" s="713"/>
      <c r="ICW38" s="713"/>
      <c r="ICX38" s="713"/>
      <c r="ICY38" s="713"/>
      <c r="ICZ38" s="713"/>
      <c r="IDA38" s="713"/>
      <c r="IDB38" s="713"/>
      <c r="IDC38" s="713"/>
      <c r="IDD38" s="713"/>
      <c r="IDE38" s="713"/>
      <c r="IDF38" s="713"/>
      <c r="IDG38" s="713"/>
      <c r="IDH38" s="713"/>
      <c r="IDI38" s="713"/>
      <c r="IDJ38" s="713"/>
      <c r="IDK38" s="713"/>
      <c r="IDL38" s="713"/>
      <c r="IDM38" s="713"/>
      <c r="IDN38" s="713"/>
      <c r="IDO38" s="713"/>
      <c r="IDP38" s="713"/>
      <c r="IDQ38" s="713"/>
      <c r="IDR38" s="713"/>
      <c r="IDS38" s="713"/>
      <c r="IDT38" s="713"/>
      <c r="IDU38" s="713"/>
      <c r="IDV38" s="713"/>
      <c r="IDW38" s="713"/>
      <c r="IDX38" s="713"/>
      <c r="IDY38" s="713"/>
      <c r="IDZ38" s="713"/>
      <c r="IEA38" s="713"/>
      <c r="IEB38" s="713"/>
      <c r="IEC38" s="713"/>
      <c r="IED38" s="713"/>
      <c r="IEE38" s="713"/>
      <c r="IEF38" s="713"/>
      <c r="IEG38" s="713"/>
      <c r="IEH38" s="713"/>
      <c r="IEI38" s="713"/>
      <c r="IEJ38" s="713"/>
      <c r="IEK38" s="713"/>
      <c r="IEL38" s="713"/>
      <c r="IEM38" s="713"/>
      <c r="IEN38" s="713"/>
      <c r="IEO38" s="713"/>
      <c r="IEP38" s="713"/>
      <c r="IEQ38" s="713"/>
      <c r="IER38" s="713"/>
      <c r="IES38" s="713"/>
      <c r="IET38" s="713"/>
      <c r="IEU38" s="713"/>
      <c r="IEV38" s="713"/>
      <c r="IEW38" s="713"/>
      <c r="IEX38" s="713"/>
      <c r="IEY38" s="713"/>
      <c r="IEZ38" s="713"/>
      <c r="IFA38" s="713"/>
      <c r="IFB38" s="713"/>
      <c r="IFC38" s="713"/>
      <c r="IFD38" s="713"/>
      <c r="IFE38" s="713"/>
      <c r="IFF38" s="713"/>
      <c r="IFG38" s="713"/>
      <c r="IFH38" s="713"/>
      <c r="IFI38" s="713"/>
      <c r="IFJ38" s="713"/>
      <c r="IFK38" s="713"/>
      <c r="IFL38" s="713"/>
      <c r="IFM38" s="713"/>
      <c r="IFN38" s="713"/>
      <c r="IFO38" s="713"/>
      <c r="IFP38" s="713"/>
      <c r="IFQ38" s="713"/>
      <c r="IFR38" s="713"/>
      <c r="IFS38" s="713"/>
      <c r="IFT38" s="713"/>
      <c r="IFU38" s="713"/>
      <c r="IFV38" s="713"/>
      <c r="IFW38" s="713"/>
      <c r="IFX38" s="713"/>
      <c r="IFY38" s="713"/>
      <c r="IFZ38" s="713"/>
      <c r="IGA38" s="713"/>
      <c r="IGB38" s="713"/>
      <c r="IGC38" s="713"/>
      <c r="IGD38" s="713"/>
      <c r="IGE38" s="713"/>
      <c r="IGF38" s="713"/>
      <c r="IGG38" s="713"/>
      <c r="IGH38" s="713"/>
      <c r="IGI38" s="713"/>
      <c r="IGJ38" s="713"/>
      <c r="IGK38" s="713"/>
      <c r="IGL38" s="713"/>
      <c r="IGM38" s="713"/>
      <c r="IGN38" s="713"/>
      <c r="IGO38" s="713"/>
      <c r="IGP38" s="713"/>
      <c r="IGQ38" s="713"/>
      <c r="IGR38" s="713"/>
      <c r="IGS38" s="713"/>
      <c r="IGT38" s="713"/>
      <c r="IGU38" s="713"/>
      <c r="IGV38" s="713"/>
      <c r="IGW38" s="713"/>
      <c r="IGX38" s="713"/>
      <c r="IGY38" s="713"/>
      <c r="IGZ38" s="713"/>
      <c r="IHA38" s="713"/>
      <c r="IHB38" s="713"/>
      <c r="IHC38" s="713"/>
      <c r="IHD38" s="713"/>
      <c r="IHE38" s="713"/>
      <c r="IHF38" s="713"/>
      <c r="IHG38" s="713"/>
      <c r="IHH38" s="713"/>
      <c r="IHI38" s="713"/>
      <c r="IHJ38" s="713"/>
      <c r="IHK38" s="713"/>
      <c r="IHL38" s="713"/>
      <c r="IHM38" s="713"/>
      <c r="IHN38" s="713"/>
      <c r="IHO38" s="713"/>
      <c r="IHP38" s="713"/>
      <c r="IHQ38" s="713"/>
      <c r="IHR38" s="713"/>
      <c r="IHS38" s="713"/>
      <c r="IHT38" s="713"/>
      <c r="IHU38" s="713"/>
      <c r="IHV38" s="713"/>
      <c r="IHW38" s="713"/>
      <c r="IHX38" s="713"/>
      <c r="IHY38" s="713"/>
      <c r="IHZ38" s="713"/>
      <c r="IIA38" s="713"/>
      <c r="IIB38" s="713"/>
      <c r="IIC38" s="713"/>
      <c r="IID38" s="713"/>
      <c r="IIE38" s="713"/>
      <c r="IIF38" s="713"/>
      <c r="IIG38" s="713"/>
      <c r="IIH38" s="713"/>
      <c r="III38" s="713"/>
      <c r="IIJ38" s="713"/>
      <c r="IIK38" s="713"/>
      <c r="IIL38" s="713"/>
      <c r="IIM38" s="713"/>
      <c r="IIN38" s="713"/>
      <c r="IIO38" s="713"/>
      <c r="IIP38" s="713"/>
      <c r="IIQ38" s="713"/>
      <c r="IIR38" s="713"/>
      <c r="IIS38" s="713"/>
      <c r="IIT38" s="713"/>
      <c r="IIU38" s="713"/>
      <c r="IIV38" s="713"/>
      <c r="IIW38" s="713"/>
      <c r="IIX38" s="713"/>
      <c r="IIY38" s="713"/>
      <c r="IIZ38" s="713"/>
      <c r="IJA38" s="713"/>
      <c r="IJB38" s="713"/>
      <c r="IJC38" s="713"/>
      <c r="IJD38" s="713"/>
      <c r="IJE38" s="713"/>
      <c r="IJF38" s="713"/>
      <c r="IJG38" s="713"/>
      <c r="IJH38" s="713"/>
      <c r="IJI38" s="713"/>
      <c r="IJJ38" s="713"/>
      <c r="IJK38" s="713"/>
      <c r="IJL38" s="713"/>
      <c r="IJM38" s="713"/>
      <c r="IJN38" s="713"/>
      <c r="IJO38" s="713"/>
      <c r="IJP38" s="713"/>
      <c r="IJQ38" s="713"/>
      <c r="IJR38" s="713"/>
      <c r="IJS38" s="713"/>
      <c r="IJT38" s="713"/>
      <c r="IJU38" s="713"/>
      <c r="IJV38" s="713"/>
      <c r="IJW38" s="713"/>
      <c r="IJX38" s="713"/>
      <c r="IJY38" s="713"/>
      <c r="IJZ38" s="713"/>
      <c r="IKA38" s="713"/>
      <c r="IKB38" s="713"/>
      <c r="IKC38" s="713"/>
      <c r="IKD38" s="713"/>
      <c r="IKE38" s="713"/>
      <c r="IKF38" s="713"/>
      <c r="IKG38" s="713"/>
      <c r="IKH38" s="713"/>
      <c r="IKI38" s="713"/>
      <c r="IKJ38" s="713"/>
      <c r="IKK38" s="713"/>
      <c r="IKL38" s="713"/>
      <c r="IKM38" s="713"/>
      <c r="IKN38" s="713"/>
      <c r="IKO38" s="713"/>
      <c r="IKP38" s="713"/>
      <c r="IKQ38" s="713"/>
      <c r="IKR38" s="713"/>
      <c r="IKS38" s="713"/>
      <c r="IKT38" s="713"/>
      <c r="IKU38" s="713"/>
      <c r="IKV38" s="713"/>
      <c r="IKW38" s="713"/>
      <c r="IKX38" s="713"/>
      <c r="IKY38" s="713"/>
      <c r="IKZ38" s="713"/>
      <c r="ILA38" s="713"/>
      <c r="ILB38" s="713"/>
      <c r="ILC38" s="713"/>
      <c r="ILD38" s="713"/>
      <c r="ILE38" s="713"/>
      <c r="ILF38" s="713"/>
      <c r="ILG38" s="713"/>
      <c r="ILH38" s="713"/>
      <c r="ILI38" s="713"/>
      <c r="ILJ38" s="713"/>
      <c r="ILK38" s="713"/>
      <c r="ILL38" s="713"/>
      <c r="ILM38" s="713"/>
      <c r="ILN38" s="713"/>
      <c r="ILO38" s="713"/>
      <c r="ILP38" s="713"/>
      <c r="ILQ38" s="713"/>
      <c r="ILR38" s="713"/>
      <c r="ILS38" s="713"/>
      <c r="ILT38" s="713"/>
      <c r="ILU38" s="713"/>
      <c r="ILV38" s="713"/>
      <c r="ILW38" s="713"/>
      <c r="ILX38" s="713"/>
      <c r="ILY38" s="713"/>
      <c r="ILZ38" s="713"/>
      <c r="IMA38" s="713"/>
      <c r="IMB38" s="713"/>
      <c r="IMC38" s="713"/>
      <c r="IMD38" s="713"/>
      <c r="IME38" s="713"/>
      <c r="IMF38" s="713"/>
      <c r="IMG38" s="713"/>
      <c r="IMH38" s="713"/>
      <c r="IMI38" s="713"/>
      <c r="IMJ38" s="713"/>
      <c r="IMK38" s="713"/>
      <c r="IML38" s="713"/>
      <c r="IMM38" s="713"/>
      <c r="IMN38" s="713"/>
      <c r="IMO38" s="713"/>
      <c r="IMP38" s="713"/>
      <c r="IMQ38" s="713"/>
      <c r="IMR38" s="713"/>
      <c r="IMS38" s="713"/>
      <c r="IMT38" s="713"/>
      <c r="IMU38" s="713"/>
      <c r="IMV38" s="713"/>
      <c r="IMW38" s="713"/>
      <c r="IMX38" s="713"/>
      <c r="IMY38" s="713"/>
      <c r="IMZ38" s="713"/>
      <c r="INA38" s="713"/>
      <c r="INB38" s="713"/>
      <c r="INC38" s="713"/>
      <c r="IND38" s="713"/>
      <c r="INE38" s="713"/>
      <c r="INF38" s="713"/>
      <c r="ING38" s="713"/>
      <c r="INH38" s="713"/>
      <c r="INI38" s="713"/>
      <c r="INJ38" s="713"/>
      <c r="INK38" s="713"/>
      <c r="INL38" s="713"/>
      <c r="INM38" s="713"/>
      <c r="INN38" s="713"/>
      <c r="INO38" s="713"/>
      <c r="INP38" s="713"/>
      <c r="INQ38" s="713"/>
      <c r="INR38" s="713"/>
      <c r="INS38" s="713"/>
      <c r="INT38" s="713"/>
      <c r="INU38" s="713"/>
      <c r="INV38" s="713"/>
      <c r="INW38" s="713"/>
      <c r="INX38" s="713"/>
      <c r="INY38" s="713"/>
      <c r="INZ38" s="713"/>
      <c r="IOA38" s="713"/>
      <c r="IOB38" s="713"/>
      <c r="IOC38" s="713"/>
      <c r="IOD38" s="713"/>
      <c r="IOE38" s="713"/>
      <c r="IOF38" s="713"/>
      <c r="IOG38" s="713"/>
      <c r="IOH38" s="713"/>
      <c r="IOI38" s="713"/>
      <c r="IOJ38" s="713"/>
      <c r="IOK38" s="713"/>
      <c r="IOL38" s="713"/>
      <c r="IOM38" s="713"/>
      <c r="ION38" s="713"/>
      <c r="IOO38" s="713"/>
      <c r="IOP38" s="713"/>
      <c r="IOQ38" s="713"/>
      <c r="IOR38" s="713"/>
      <c r="IOS38" s="713"/>
      <c r="IOT38" s="713"/>
      <c r="IOU38" s="713"/>
      <c r="IOV38" s="713"/>
      <c r="IOW38" s="713"/>
      <c r="IOX38" s="713"/>
      <c r="IOY38" s="713"/>
      <c r="IOZ38" s="713"/>
      <c r="IPA38" s="713"/>
      <c r="IPB38" s="713"/>
      <c r="IPC38" s="713"/>
      <c r="IPD38" s="713"/>
      <c r="IPE38" s="713"/>
      <c r="IPF38" s="713"/>
      <c r="IPG38" s="713"/>
      <c r="IPH38" s="713"/>
      <c r="IPI38" s="713"/>
      <c r="IPJ38" s="713"/>
      <c r="IPK38" s="713"/>
      <c r="IPL38" s="713"/>
      <c r="IPM38" s="713"/>
      <c r="IPN38" s="713"/>
      <c r="IPO38" s="713"/>
      <c r="IPP38" s="713"/>
      <c r="IPQ38" s="713"/>
      <c r="IPR38" s="713"/>
      <c r="IPS38" s="713"/>
      <c r="IPT38" s="713"/>
      <c r="IPU38" s="713"/>
      <c r="IPV38" s="713"/>
      <c r="IPW38" s="713"/>
      <c r="IPX38" s="713"/>
      <c r="IPY38" s="713"/>
      <c r="IPZ38" s="713"/>
      <c r="IQA38" s="713"/>
      <c r="IQB38" s="713"/>
      <c r="IQC38" s="713"/>
      <c r="IQD38" s="713"/>
      <c r="IQE38" s="713"/>
      <c r="IQF38" s="713"/>
      <c r="IQG38" s="713"/>
      <c r="IQH38" s="713"/>
      <c r="IQI38" s="713"/>
      <c r="IQJ38" s="713"/>
      <c r="IQK38" s="713"/>
      <c r="IQL38" s="713"/>
      <c r="IQM38" s="713"/>
      <c r="IQN38" s="713"/>
      <c r="IQO38" s="713"/>
      <c r="IQP38" s="713"/>
      <c r="IQQ38" s="713"/>
      <c r="IQR38" s="713"/>
      <c r="IQS38" s="713"/>
      <c r="IQT38" s="713"/>
      <c r="IQU38" s="713"/>
      <c r="IQV38" s="713"/>
      <c r="IQW38" s="713"/>
      <c r="IQX38" s="713"/>
      <c r="IQY38" s="713"/>
      <c r="IQZ38" s="713"/>
      <c r="IRA38" s="713"/>
      <c r="IRB38" s="713"/>
      <c r="IRC38" s="713"/>
      <c r="IRD38" s="713"/>
      <c r="IRE38" s="713"/>
      <c r="IRF38" s="713"/>
      <c r="IRG38" s="713"/>
      <c r="IRH38" s="713"/>
      <c r="IRI38" s="713"/>
      <c r="IRJ38" s="713"/>
      <c r="IRK38" s="713"/>
      <c r="IRL38" s="713"/>
      <c r="IRM38" s="713"/>
      <c r="IRN38" s="713"/>
      <c r="IRO38" s="713"/>
      <c r="IRP38" s="713"/>
      <c r="IRQ38" s="713"/>
      <c r="IRR38" s="713"/>
      <c r="IRS38" s="713"/>
      <c r="IRT38" s="713"/>
      <c r="IRU38" s="713"/>
      <c r="IRV38" s="713"/>
      <c r="IRW38" s="713"/>
      <c r="IRX38" s="713"/>
      <c r="IRY38" s="713"/>
      <c r="IRZ38" s="713"/>
      <c r="ISA38" s="713"/>
      <c r="ISB38" s="713"/>
      <c r="ISC38" s="713"/>
      <c r="ISD38" s="713"/>
      <c r="ISE38" s="713"/>
      <c r="ISF38" s="713"/>
      <c r="ISG38" s="713"/>
      <c r="ISH38" s="713"/>
      <c r="ISI38" s="713"/>
      <c r="ISJ38" s="713"/>
      <c r="ISK38" s="713"/>
      <c r="ISL38" s="713"/>
      <c r="ISM38" s="713"/>
      <c r="ISN38" s="713"/>
      <c r="ISO38" s="713"/>
      <c r="ISP38" s="713"/>
      <c r="ISQ38" s="713"/>
      <c r="ISR38" s="713"/>
      <c r="ISS38" s="713"/>
      <c r="IST38" s="713"/>
      <c r="ISU38" s="713"/>
      <c r="ISV38" s="713"/>
      <c r="ISW38" s="713"/>
      <c r="ISX38" s="713"/>
      <c r="ISY38" s="713"/>
      <c r="ISZ38" s="713"/>
      <c r="ITA38" s="713"/>
      <c r="ITB38" s="713"/>
      <c r="ITC38" s="713"/>
      <c r="ITD38" s="713"/>
      <c r="ITE38" s="713"/>
      <c r="ITF38" s="713"/>
      <c r="ITG38" s="713"/>
      <c r="ITH38" s="713"/>
      <c r="ITI38" s="713"/>
      <c r="ITJ38" s="713"/>
      <c r="ITK38" s="713"/>
      <c r="ITL38" s="713"/>
      <c r="ITM38" s="713"/>
      <c r="ITN38" s="713"/>
      <c r="ITO38" s="713"/>
      <c r="ITP38" s="713"/>
      <c r="ITQ38" s="713"/>
      <c r="ITR38" s="713"/>
      <c r="ITS38" s="713"/>
      <c r="ITT38" s="713"/>
      <c r="ITU38" s="713"/>
      <c r="ITV38" s="713"/>
      <c r="ITW38" s="713"/>
      <c r="ITX38" s="713"/>
      <c r="ITY38" s="713"/>
      <c r="ITZ38" s="713"/>
      <c r="IUA38" s="713"/>
      <c r="IUB38" s="713"/>
      <c r="IUC38" s="713"/>
      <c r="IUD38" s="713"/>
      <c r="IUE38" s="713"/>
      <c r="IUF38" s="713"/>
      <c r="IUG38" s="713"/>
      <c r="IUH38" s="713"/>
      <c r="IUI38" s="713"/>
      <c r="IUJ38" s="713"/>
      <c r="IUK38" s="713"/>
      <c r="IUL38" s="713"/>
      <c r="IUM38" s="713"/>
      <c r="IUN38" s="713"/>
      <c r="IUO38" s="713"/>
      <c r="IUP38" s="713"/>
      <c r="IUQ38" s="713"/>
      <c r="IUR38" s="713"/>
      <c r="IUS38" s="713"/>
      <c r="IUT38" s="713"/>
      <c r="IUU38" s="713"/>
      <c r="IUV38" s="713"/>
      <c r="IUW38" s="713"/>
      <c r="IUX38" s="713"/>
      <c r="IUY38" s="713"/>
      <c r="IUZ38" s="713"/>
      <c r="IVA38" s="713"/>
      <c r="IVB38" s="713"/>
      <c r="IVC38" s="713"/>
      <c r="IVD38" s="713"/>
      <c r="IVE38" s="713"/>
      <c r="IVF38" s="713"/>
      <c r="IVG38" s="713"/>
      <c r="IVH38" s="713"/>
      <c r="IVI38" s="713"/>
      <c r="IVJ38" s="713"/>
      <c r="IVK38" s="713"/>
      <c r="IVL38" s="713"/>
      <c r="IVM38" s="713"/>
      <c r="IVN38" s="713"/>
      <c r="IVO38" s="713"/>
      <c r="IVP38" s="713"/>
      <c r="IVQ38" s="713"/>
      <c r="IVR38" s="713"/>
      <c r="IVS38" s="713"/>
      <c r="IVT38" s="713"/>
      <c r="IVU38" s="713"/>
      <c r="IVV38" s="713"/>
      <c r="IVW38" s="713"/>
      <c r="IVX38" s="713"/>
      <c r="IVY38" s="713"/>
      <c r="IVZ38" s="713"/>
      <c r="IWA38" s="713"/>
      <c r="IWB38" s="713"/>
      <c r="IWC38" s="713"/>
      <c r="IWD38" s="713"/>
      <c r="IWE38" s="713"/>
      <c r="IWF38" s="713"/>
      <c r="IWG38" s="713"/>
      <c r="IWH38" s="713"/>
      <c r="IWI38" s="713"/>
      <c r="IWJ38" s="713"/>
      <c r="IWK38" s="713"/>
      <c r="IWL38" s="713"/>
      <c r="IWM38" s="713"/>
      <c r="IWN38" s="713"/>
      <c r="IWO38" s="713"/>
      <c r="IWP38" s="713"/>
      <c r="IWQ38" s="713"/>
      <c r="IWR38" s="713"/>
      <c r="IWS38" s="713"/>
      <c r="IWT38" s="713"/>
      <c r="IWU38" s="713"/>
      <c r="IWV38" s="713"/>
      <c r="IWW38" s="713"/>
      <c r="IWX38" s="713"/>
      <c r="IWY38" s="713"/>
      <c r="IWZ38" s="713"/>
      <c r="IXA38" s="713"/>
      <c r="IXB38" s="713"/>
      <c r="IXC38" s="713"/>
      <c r="IXD38" s="713"/>
      <c r="IXE38" s="713"/>
      <c r="IXF38" s="713"/>
      <c r="IXG38" s="713"/>
      <c r="IXH38" s="713"/>
      <c r="IXI38" s="713"/>
      <c r="IXJ38" s="713"/>
      <c r="IXK38" s="713"/>
      <c r="IXL38" s="713"/>
      <c r="IXM38" s="713"/>
      <c r="IXN38" s="713"/>
      <c r="IXO38" s="713"/>
      <c r="IXP38" s="713"/>
      <c r="IXQ38" s="713"/>
      <c r="IXR38" s="713"/>
      <c r="IXS38" s="713"/>
      <c r="IXT38" s="713"/>
      <c r="IXU38" s="713"/>
      <c r="IXV38" s="713"/>
      <c r="IXW38" s="713"/>
      <c r="IXX38" s="713"/>
      <c r="IXY38" s="713"/>
      <c r="IXZ38" s="713"/>
      <c r="IYA38" s="713"/>
      <c r="IYB38" s="713"/>
      <c r="IYC38" s="713"/>
      <c r="IYD38" s="713"/>
      <c r="IYE38" s="713"/>
      <c r="IYF38" s="713"/>
      <c r="IYG38" s="713"/>
      <c r="IYH38" s="713"/>
      <c r="IYI38" s="713"/>
      <c r="IYJ38" s="713"/>
      <c r="IYK38" s="713"/>
      <c r="IYL38" s="713"/>
      <c r="IYM38" s="713"/>
      <c r="IYN38" s="713"/>
      <c r="IYO38" s="713"/>
      <c r="IYP38" s="713"/>
      <c r="IYQ38" s="713"/>
      <c r="IYR38" s="713"/>
      <c r="IYS38" s="713"/>
      <c r="IYT38" s="713"/>
      <c r="IYU38" s="713"/>
      <c r="IYV38" s="713"/>
      <c r="IYW38" s="713"/>
      <c r="IYX38" s="713"/>
      <c r="IYY38" s="713"/>
      <c r="IYZ38" s="713"/>
      <c r="IZA38" s="713"/>
      <c r="IZB38" s="713"/>
      <c r="IZC38" s="713"/>
      <c r="IZD38" s="713"/>
      <c r="IZE38" s="713"/>
      <c r="IZF38" s="713"/>
      <c r="IZG38" s="713"/>
      <c r="IZH38" s="713"/>
      <c r="IZI38" s="713"/>
      <c r="IZJ38" s="713"/>
      <c r="IZK38" s="713"/>
      <c r="IZL38" s="713"/>
      <c r="IZM38" s="713"/>
      <c r="IZN38" s="713"/>
      <c r="IZO38" s="713"/>
      <c r="IZP38" s="713"/>
      <c r="IZQ38" s="713"/>
      <c r="IZR38" s="713"/>
      <c r="IZS38" s="713"/>
      <c r="IZT38" s="713"/>
      <c r="IZU38" s="713"/>
      <c r="IZV38" s="713"/>
      <c r="IZW38" s="713"/>
      <c r="IZX38" s="713"/>
      <c r="IZY38" s="713"/>
      <c r="IZZ38" s="713"/>
      <c r="JAA38" s="713"/>
      <c r="JAB38" s="713"/>
      <c r="JAC38" s="713"/>
      <c r="JAD38" s="713"/>
      <c r="JAE38" s="713"/>
      <c r="JAF38" s="713"/>
      <c r="JAG38" s="713"/>
      <c r="JAH38" s="713"/>
      <c r="JAI38" s="713"/>
      <c r="JAJ38" s="713"/>
      <c r="JAK38" s="713"/>
      <c r="JAL38" s="713"/>
      <c r="JAM38" s="713"/>
      <c r="JAN38" s="713"/>
      <c r="JAO38" s="713"/>
      <c r="JAP38" s="713"/>
      <c r="JAQ38" s="713"/>
      <c r="JAR38" s="713"/>
      <c r="JAS38" s="713"/>
      <c r="JAT38" s="713"/>
      <c r="JAU38" s="713"/>
      <c r="JAV38" s="713"/>
      <c r="JAW38" s="713"/>
      <c r="JAX38" s="713"/>
      <c r="JAY38" s="713"/>
      <c r="JAZ38" s="713"/>
      <c r="JBA38" s="713"/>
      <c r="JBB38" s="713"/>
      <c r="JBC38" s="713"/>
      <c r="JBD38" s="713"/>
      <c r="JBE38" s="713"/>
      <c r="JBF38" s="713"/>
      <c r="JBG38" s="713"/>
      <c r="JBH38" s="713"/>
      <c r="JBI38" s="713"/>
      <c r="JBJ38" s="713"/>
      <c r="JBK38" s="713"/>
      <c r="JBL38" s="713"/>
      <c r="JBM38" s="713"/>
      <c r="JBN38" s="713"/>
      <c r="JBO38" s="713"/>
      <c r="JBP38" s="713"/>
      <c r="JBQ38" s="713"/>
      <c r="JBR38" s="713"/>
      <c r="JBS38" s="713"/>
      <c r="JBT38" s="713"/>
      <c r="JBU38" s="713"/>
      <c r="JBV38" s="713"/>
      <c r="JBW38" s="713"/>
      <c r="JBX38" s="713"/>
      <c r="JBY38" s="713"/>
      <c r="JBZ38" s="713"/>
      <c r="JCA38" s="713"/>
      <c r="JCB38" s="713"/>
      <c r="JCC38" s="713"/>
      <c r="JCD38" s="713"/>
      <c r="JCE38" s="713"/>
      <c r="JCF38" s="713"/>
      <c r="JCG38" s="713"/>
      <c r="JCH38" s="713"/>
      <c r="JCI38" s="713"/>
      <c r="JCJ38" s="713"/>
      <c r="JCK38" s="713"/>
      <c r="JCL38" s="713"/>
      <c r="JCM38" s="713"/>
      <c r="JCN38" s="713"/>
      <c r="JCO38" s="713"/>
      <c r="JCP38" s="713"/>
      <c r="JCQ38" s="713"/>
      <c r="JCR38" s="713"/>
      <c r="JCS38" s="713"/>
      <c r="JCT38" s="713"/>
      <c r="JCU38" s="713"/>
      <c r="JCV38" s="713"/>
      <c r="JCW38" s="713"/>
      <c r="JCX38" s="713"/>
      <c r="JCY38" s="713"/>
      <c r="JCZ38" s="713"/>
      <c r="JDA38" s="713"/>
      <c r="JDB38" s="713"/>
      <c r="JDC38" s="713"/>
      <c r="JDD38" s="713"/>
      <c r="JDE38" s="713"/>
      <c r="JDF38" s="713"/>
      <c r="JDG38" s="713"/>
      <c r="JDH38" s="713"/>
      <c r="JDI38" s="713"/>
      <c r="JDJ38" s="713"/>
      <c r="JDK38" s="713"/>
      <c r="JDL38" s="713"/>
      <c r="JDM38" s="713"/>
      <c r="JDN38" s="713"/>
      <c r="JDO38" s="713"/>
      <c r="JDP38" s="713"/>
      <c r="JDQ38" s="713"/>
      <c r="JDR38" s="713"/>
      <c r="JDS38" s="713"/>
      <c r="JDT38" s="713"/>
      <c r="JDU38" s="713"/>
      <c r="JDV38" s="713"/>
      <c r="JDW38" s="713"/>
      <c r="JDX38" s="713"/>
      <c r="JDY38" s="713"/>
      <c r="JDZ38" s="713"/>
      <c r="JEA38" s="713"/>
      <c r="JEB38" s="713"/>
      <c r="JEC38" s="713"/>
      <c r="JED38" s="713"/>
      <c r="JEE38" s="713"/>
      <c r="JEF38" s="713"/>
      <c r="JEG38" s="713"/>
      <c r="JEH38" s="713"/>
      <c r="JEI38" s="713"/>
      <c r="JEJ38" s="713"/>
      <c r="JEK38" s="713"/>
      <c r="JEL38" s="713"/>
      <c r="JEM38" s="713"/>
      <c r="JEN38" s="713"/>
      <c r="JEO38" s="713"/>
      <c r="JEP38" s="713"/>
      <c r="JEQ38" s="713"/>
      <c r="JER38" s="713"/>
      <c r="JES38" s="713"/>
      <c r="JET38" s="713"/>
      <c r="JEU38" s="713"/>
      <c r="JEV38" s="713"/>
      <c r="JEW38" s="713"/>
      <c r="JEX38" s="713"/>
      <c r="JEY38" s="713"/>
      <c r="JEZ38" s="713"/>
      <c r="JFA38" s="713"/>
      <c r="JFB38" s="713"/>
      <c r="JFC38" s="713"/>
      <c r="JFD38" s="713"/>
      <c r="JFE38" s="713"/>
      <c r="JFF38" s="713"/>
      <c r="JFG38" s="713"/>
      <c r="JFH38" s="713"/>
      <c r="JFI38" s="713"/>
      <c r="JFJ38" s="713"/>
      <c r="JFK38" s="713"/>
      <c r="JFL38" s="713"/>
      <c r="JFM38" s="713"/>
      <c r="JFN38" s="713"/>
      <c r="JFO38" s="713"/>
      <c r="JFP38" s="713"/>
      <c r="JFQ38" s="713"/>
      <c r="JFR38" s="713"/>
      <c r="JFS38" s="713"/>
      <c r="JFT38" s="713"/>
      <c r="JFU38" s="713"/>
      <c r="JFV38" s="713"/>
      <c r="JFW38" s="713"/>
      <c r="JFX38" s="713"/>
      <c r="JFY38" s="713"/>
      <c r="JFZ38" s="713"/>
      <c r="JGA38" s="713"/>
      <c r="JGB38" s="713"/>
      <c r="JGC38" s="713"/>
      <c r="JGD38" s="713"/>
      <c r="JGE38" s="713"/>
      <c r="JGF38" s="713"/>
      <c r="JGG38" s="713"/>
      <c r="JGH38" s="713"/>
      <c r="JGI38" s="713"/>
      <c r="JGJ38" s="713"/>
      <c r="JGK38" s="713"/>
      <c r="JGL38" s="713"/>
      <c r="JGM38" s="713"/>
      <c r="JGN38" s="713"/>
      <c r="JGO38" s="713"/>
      <c r="JGP38" s="713"/>
      <c r="JGQ38" s="713"/>
      <c r="JGR38" s="713"/>
      <c r="JGS38" s="713"/>
      <c r="JGT38" s="713"/>
      <c r="JGU38" s="713"/>
      <c r="JGV38" s="713"/>
      <c r="JGW38" s="713"/>
      <c r="JGX38" s="713"/>
      <c r="JGY38" s="713"/>
      <c r="JGZ38" s="713"/>
      <c r="JHA38" s="713"/>
      <c r="JHB38" s="713"/>
      <c r="JHC38" s="713"/>
      <c r="JHD38" s="713"/>
      <c r="JHE38" s="713"/>
      <c r="JHF38" s="713"/>
      <c r="JHG38" s="713"/>
      <c r="JHH38" s="713"/>
      <c r="JHI38" s="713"/>
      <c r="JHJ38" s="713"/>
      <c r="JHK38" s="713"/>
      <c r="JHL38" s="713"/>
      <c r="JHM38" s="713"/>
      <c r="JHN38" s="713"/>
      <c r="JHO38" s="713"/>
      <c r="JHP38" s="713"/>
      <c r="JHQ38" s="713"/>
      <c r="JHR38" s="713"/>
      <c r="JHS38" s="713"/>
      <c r="JHT38" s="713"/>
      <c r="JHU38" s="713"/>
      <c r="JHV38" s="713"/>
      <c r="JHW38" s="713"/>
      <c r="JHX38" s="713"/>
      <c r="JHY38" s="713"/>
      <c r="JHZ38" s="713"/>
      <c r="JIA38" s="713"/>
      <c r="JIB38" s="713"/>
      <c r="JIC38" s="713"/>
      <c r="JID38" s="713"/>
      <c r="JIE38" s="713"/>
      <c r="JIF38" s="713"/>
      <c r="JIG38" s="713"/>
      <c r="JIH38" s="713"/>
      <c r="JII38" s="713"/>
      <c r="JIJ38" s="713"/>
      <c r="JIK38" s="713"/>
      <c r="JIL38" s="713"/>
      <c r="JIM38" s="713"/>
      <c r="JIN38" s="713"/>
      <c r="JIO38" s="713"/>
      <c r="JIP38" s="713"/>
      <c r="JIQ38" s="713"/>
      <c r="JIR38" s="713"/>
      <c r="JIS38" s="713"/>
      <c r="JIT38" s="713"/>
      <c r="JIU38" s="713"/>
      <c r="JIV38" s="713"/>
      <c r="JIW38" s="713"/>
      <c r="JIX38" s="713"/>
      <c r="JIY38" s="713"/>
      <c r="JIZ38" s="713"/>
      <c r="JJA38" s="713"/>
      <c r="JJB38" s="713"/>
      <c r="JJC38" s="713"/>
      <c r="JJD38" s="713"/>
      <c r="JJE38" s="713"/>
      <c r="JJF38" s="713"/>
      <c r="JJG38" s="713"/>
      <c r="JJH38" s="713"/>
      <c r="JJI38" s="713"/>
      <c r="JJJ38" s="713"/>
      <c r="JJK38" s="713"/>
      <c r="JJL38" s="713"/>
      <c r="JJM38" s="713"/>
      <c r="JJN38" s="713"/>
      <c r="JJO38" s="713"/>
      <c r="JJP38" s="713"/>
      <c r="JJQ38" s="713"/>
      <c r="JJR38" s="713"/>
      <c r="JJS38" s="713"/>
      <c r="JJT38" s="713"/>
      <c r="JJU38" s="713"/>
      <c r="JJV38" s="713"/>
      <c r="JJW38" s="713"/>
      <c r="JJX38" s="713"/>
      <c r="JJY38" s="713"/>
      <c r="JJZ38" s="713"/>
      <c r="JKA38" s="713"/>
      <c r="JKB38" s="713"/>
      <c r="JKC38" s="713"/>
      <c r="JKD38" s="713"/>
      <c r="JKE38" s="713"/>
      <c r="JKF38" s="713"/>
      <c r="JKG38" s="713"/>
      <c r="JKH38" s="713"/>
      <c r="JKI38" s="713"/>
      <c r="JKJ38" s="713"/>
      <c r="JKK38" s="713"/>
      <c r="JKL38" s="713"/>
      <c r="JKM38" s="713"/>
      <c r="JKN38" s="713"/>
      <c r="JKO38" s="713"/>
      <c r="JKP38" s="713"/>
      <c r="JKQ38" s="713"/>
      <c r="JKR38" s="713"/>
      <c r="JKS38" s="713"/>
      <c r="JKT38" s="713"/>
      <c r="JKU38" s="713"/>
      <c r="JKV38" s="713"/>
      <c r="JKW38" s="713"/>
      <c r="JKX38" s="713"/>
      <c r="JKY38" s="713"/>
      <c r="JKZ38" s="713"/>
      <c r="JLA38" s="713"/>
      <c r="JLB38" s="713"/>
      <c r="JLC38" s="713"/>
      <c r="JLD38" s="713"/>
      <c r="JLE38" s="713"/>
      <c r="JLF38" s="713"/>
      <c r="JLG38" s="713"/>
      <c r="JLH38" s="713"/>
      <c r="JLI38" s="713"/>
      <c r="JLJ38" s="713"/>
      <c r="JLK38" s="713"/>
      <c r="JLL38" s="713"/>
      <c r="JLM38" s="713"/>
      <c r="JLN38" s="713"/>
      <c r="JLO38" s="713"/>
      <c r="JLP38" s="713"/>
      <c r="JLQ38" s="713"/>
      <c r="JLR38" s="713"/>
      <c r="JLS38" s="713"/>
      <c r="JLT38" s="713"/>
      <c r="JLU38" s="713"/>
      <c r="JLV38" s="713"/>
      <c r="JLW38" s="713"/>
      <c r="JLX38" s="713"/>
      <c r="JLY38" s="713"/>
      <c r="JLZ38" s="713"/>
      <c r="JMA38" s="713"/>
      <c r="JMB38" s="713"/>
      <c r="JMC38" s="713"/>
      <c r="JMD38" s="713"/>
      <c r="JME38" s="713"/>
      <c r="JMF38" s="713"/>
      <c r="JMG38" s="713"/>
      <c r="JMH38" s="713"/>
      <c r="JMI38" s="713"/>
      <c r="JMJ38" s="713"/>
      <c r="JMK38" s="713"/>
      <c r="JML38" s="713"/>
      <c r="JMM38" s="713"/>
      <c r="JMN38" s="713"/>
      <c r="JMO38" s="713"/>
      <c r="JMP38" s="713"/>
      <c r="JMQ38" s="713"/>
      <c r="JMR38" s="713"/>
      <c r="JMS38" s="713"/>
      <c r="JMT38" s="713"/>
      <c r="JMU38" s="713"/>
      <c r="JMV38" s="713"/>
      <c r="JMW38" s="713"/>
      <c r="JMX38" s="713"/>
      <c r="JMY38" s="713"/>
      <c r="JMZ38" s="713"/>
      <c r="JNA38" s="713"/>
      <c r="JNB38" s="713"/>
      <c r="JNC38" s="713"/>
      <c r="JND38" s="713"/>
      <c r="JNE38" s="713"/>
      <c r="JNF38" s="713"/>
      <c r="JNG38" s="713"/>
      <c r="JNH38" s="713"/>
      <c r="JNI38" s="713"/>
      <c r="JNJ38" s="713"/>
      <c r="JNK38" s="713"/>
      <c r="JNL38" s="713"/>
      <c r="JNM38" s="713"/>
      <c r="JNN38" s="713"/>
      <c r="JNO38" s="713"/>
      <c r="JNP38" s="713"/>
      <c r="JNQ38" s="713"/>
      <c r="JNR38" s="713"/>
      <c r="JNS38" s="713"/>
      <c r="JNT38" s="713"/>
      <c r="JNU38" s="713"/>
      <c r="JNV38" s="713"/>
      <c r="JNW38" s="713"/>
      <c r="JNX38" s="713"/>
      <c r="JNY38" s="713"/>
      <c r="JNZ38" s="713"/>
      <c r="JOA38" s="713"/>
      <c r="JOB38" s="713"/>
      <c r="JOC38" s="713"/>
      <c r="JOD38" s="713"/>
      <c r="JOE38" s="713"/>
      <c r="JOF38" s="713"/>
      <c r="JOG38" s="713"/>
      <c r="JOH38" s="713"/>
      <c r="JOI38" s="713"/>
      <c r="JOJ38" s="713"/>
      <c r="JOK38" s="713"/>
      <c r="JOL38" s="713"/>
      <c r="JOM38" s="713"/>
      <c r="JON38" s="713"/>
      <c r="JOO38" s="713"/>
      <c r="JOP38" s="713"/>
      <c r="JOQ38" s="713"/>
      <c r="JOR38" s="713"/>
      <c r="JOS38" s="713"/>
      <c r="JOT38" s="713"/>
      <c r="JOU38" s="713"/>
      <c r="JOV38" s="713"/>
      <c r="JOW38" s="713"/>
      <c r="JOX38" s="713"/>
      <c r="JOY38" s="713"/>
      <c r="JOZ38" s="713"/>
      <c r="JPA38" s="713"/>
      <c r="JPB38" s="713"/>
      <c r="JPC38" s="713"/>
      <c r="JPD38" s="713"/>
      <c r="JPE38" s="713"/>
      <c r="JPF38" s="713"/>
      <c r="JPG38" s="713"/>
      <c r="JPH38" s="713"/>
      <c r="JPI38" s="713"/>
      <c r="JPJ38" s="713"/>
      <c r="JPK38" s="713"/>
      <c r="JPL38" s="713"/>
      <c r="JPM38" s="713"/>
      <c r="JPN38" s="713"/>
      <c r="JPO38" s="713"/>
      <c r="JPP38" s="713"/>
      <c r="JPQ38" s="713"/>
      <c r="JPR38" s="713"/>
      <c r="JPS38" s="713"/>
      <c r="JPT38" s="713"/>
      <c r="JPU38" s="713"/>
      <c r="JPV38" s="713"/>
      <c r="JPW38" s="713"/>
      <c r="JPX38" s="713"/>
      <c r="JPY38" s="713"/>
      <c r="JPZ38" s="713"/>
      <c r="JQA38" s="713"/>
      <c r="JQB38" s="713"/>
      <c r="JQC38" s="713"/>
      <c r="JQD38" s="713"/>
      <c r="JQE38" s="713"/>
      <c r="JQF38" s="713"/>
      <c r="JQG38" s="713"/>
      <c r="JQH38" s="713"/>
      <c r="JQI38" s="713"/>
      <c r="JQJ38" s="713"/>
      <c r="JQK38" s="713"/>
      <c r="JQL38" s="713"/>
      <c r="JQM38" s="713"/>
      <c r="JQN38" s="713"/>
      <c r="JQO38" s="713"/>
      <c r="JQP38" s="713"/>
      <c r="JQQ38" s="713"/>
      <c r="JQR38" s="713"/>
      <c r="JQS38" s="713"/>
      <c r="JQT38" s="713"/>
      <c r="JQU38" s="713"/>
      <c r="JQV38" s="713"/>
      <c r="JQW38" s="713"/>
      <c r="JQX38" s="713"/>
      <c r="JQY38" s="713"/>
      <c r="JQZ38" s="713"/>
      <c r="JRA38" s="713"/>
      <c r="JRB38" s="713"/>
      <c r="JRC38" s="713"/>
      <c r="JRD38" s="713"/>
      <c r="JRE38" s="713"/>
      <c r="JRF38" s="713"/>
      <c r="JRG38" s="713"/>
      <c r="JRH38" s="713"/>
      <c r="JRI38" s="713"/>
      <c r="JRJ38" s="713"/>
      <c r="JRK38" s="713"/>
      <c r="JRL38" s="713"/>
      <c r="JRM38" s="713"/>
      <c r="JRN38" s="713"/>
      <c r="JRO38" s="713"/>
      <c r="JRP38" s="713"/>
      <c r="JRQ38" s="713"/>
      <c r="JRR38" s="713"/>
      <c r="JRS38" s="713"/>
      <c r="JRT38" s="713"/>
      <c r="JRU38" s="713"/>
      <c r="JRV38" s="713"/>
      <c r="JRW38" s="713"/>
      <c r="JRX38" s="713"/>
      <c r="JRY38" s="713"/>
      <c r="JRZ38" s="713"/>
      <c r="JSA38" s="713"/>
      <c r="JSB38" s="713"/>
      <c r="JSC38" s="713"/>
      <c r="JSD38" s="713"/>
      <c r="JSE38" s="713"/>
      <c r="JSF38" s="713"/>
      <c r="JSG38" s="713"/>
      <c r="JSH38" s="713"/>
      <c r="JSI38" s="713"/>
      <c r="JSJ38" s="713"/>
      <c r="JSK38" s="713"/>
      <c r="JSL38" s="713"/>
      <c r="JSM38" s="713"/>
      <c r="JSN38" s="713"/>
      <c r="JSO38" s="713"/>
      <c r="JSP38" s="713"/>
      <c r="JSQ38" s="713"/>
      <c r="JSR38" s="713"/>
      <c r="JSS38" s="713"/>
      <c r="JST38" s="713"/>
      <c r="JSU38" s="713"/>
      <c r="JSV38" s="713"/>
      <c r="JSW38" s="713"/>
      <c r="JSX38" s="713"/>
      <c r="JSY38" s="713"/>
      <c r="JSZ38" s="713"/>
      <c r="JTA38" s="713"/>
      <c r="JTB38" s="713"/>
      <c r="JTC38" s="713"/>
      <c r="JTD38" s="713"/>
      <c r="JTE38" s="713"/>
      <c r="JTF38" s="713"/>
      <c r="JTG38" s="713"/>
      <c r="JTH38" s="713"/>
      <c r="JTI38" s="713"/>
      <c r="JTJ38" s="713"/>
      <c r="JTK38" s="713"/>
      <c r="JTL38" s="713"/>
      <c r="JTM38" s="713"/>
      <c r="JTN38" s="713"/>
      <c r="JTO38" s="713"/>
      <c r="JTP38" s="713"/>
      <c r="JTQ38" s="713"/>
      <c r="JTR38" s="713"/>
      <c r="JTS38" s="713"/>
      <c r="JTT38" s="713"/>
      <c r="JTU38" s="713"/>
      <c r="JTV38" s="713"/>
      <c r="JTW38" s="713"/>
      <c r="JTX38" s="713"/>
      <c r="JTY38" s="713"/>
      <c r="JTZ38" s="713"/>
      <c r="JUA38" s="713"/>
      <c r="JUB38" s="713"/>
      <c r="JUC38" s="713"/>
      <c r="JUD38" s="713"/>
      <c r="JUE38" s="713"/>
      <c r="JUF38" s="713"/>
      <c r="JUG38" s="713"/>
      <c r="JUH38" s="713"/>
      <c r="JUI38" s="713"/>
      <c r="JUJ38" s="713"/>
      <c r="JUK38" s="713"/>
      <c r="JUL38" s="713"/>
      <c r="JUM38" s="713"/>
      <c r="JUN38" s="713"/>
      <c r="JUO38" s="713"/>
      <c r="JUP38" s="713"/>
      <c r="JUQ38" s="713"/>
      <c r="JUR38" s="713"/>
      <c r="JUS38" s="713"/>
      <c r="JUT38" s="713"/>
      <c r="JUU38" s="713"/>
      <c r="JUV38" s="713"/>
      <c r="JUW38" s="713"/>
      <c r="JUX38" s="713"/>
      <c r="JUY38" s="713"/>
      <c r="JUZ38" s="713"/>
      <c r="JVA38" s="713"/>
      <c r="JVB38" s="713"/>
      <c r="JVC38" s="713"/>
      <c r="JVD38" s="713"/>
      <c r="JVE38" s="713"/>
      <c r="JVF38" s="713"/>
      <c r="JVG38" s="713"/>
      <c r="JVH38" s="713"/>
      <c r="JVI38" s="713"/>
      <c r="JVJ38" s="713"/>
      <c r="JVK38" s="713"/>
      <c r="JVL38" s="713"/>
      <c r="JVM38" s="713"/>
      <c r="JVN38" s="713"/>
      <c r="JVO38" s="713"/>
      <c r="JVP38" s="713"/>
      <c r="JVQ38" s="713"/>
      <c r="JVR38" s="713"/>
      <c r="JVS38" s="713"/>
      <c r="JVT38" s="713"/>
      <c r="JVU38" s="713"/>
      <c r="JVV38" s="713"/>
      <c r="JVW38" s="713"/>
      <c r="JVX38" s="713"/>
      <c r="JVY38" s="713"/>
      <c r="JVZ38" s="713"/>
      <c r="JWA38" s="713"/>
      <c r="JWB38" s="713"/>
      <c r="JWC38" s="713"/>
      <c r="JWD38" s="713"/>
      <c r="JWE38" s="713"/>
      <c r="JWF38" s="713"/>
      <c r="JWG38" s="713"/>
      <c r="JWH38" s="713"/>
      <c r="JWI38" s="713"/>
      <c r="JWJ38" s="713"/>
      <c r="JWK38" s="713"/>
      <c r="JWL38" s="713"/>
      <c r="JWM38" s="713"/>
      <c r="JWN38" s="713"/>
      <c r="JWO38" s="713"/>
      <c r="JWP38" s="713"/>
      <c r="JWQ38" s="713"/>
      <c r="JWR38" s="713"/>
      <c r="JWS38" s="713"/>
      <c r="JWT38" s="713"/>
      <c r="JWU38" s="713"/>
      <c r="JWV38" s="713"/>
      <c r="JWW38" s="713"/>
      <c r="JWX38" s="713"/>
      <c r="JWY38" s="713"/>
      <c r="JWZ38" s="713"/>
      <c r="JXA38" s="713"/>
      <c r="JXB38" s="713"/>
      <c r="JXC38" s="713"/>
      <c r="JXD38" s="713"/>
      <c r="JXE38" s="713"/>
      <c r="JXF38" s="713"/>
      <c r="JXG38" s="713"/>
      <c r="JXH38" s="713"/>
      <c r="JXI38" s="713"/>
      <c r="JXJ38" s="713"/>
      <c r="JXK38" s="713"/>
      <c r="JXL38" s="713"/>
      <c r="JXM38" s="713"/>
      <c r="JXN38" s="713"/>
      <c r="JXO38" s="713"/>
      <c r="JXP38" s="713"/>
      <c r="JXQ38" s="713"/>
      <c r="JXR38" s="713"/>
      <c r="JXS38" s="713"/>
      <c r="JXT38" s="713"/>
      <c r="JXU38" s="713"/>
      <c r="JXV38" s="713"/>
      <c r="JXW38" s="713"/>
      <c r="JXX38" s="713"/>
      <c r="JXY38" s="713"/>
      <c r="JXZ38" s="713"/>
      <c r="JYA38" s="713"/>
      <c r="JYB38" s="713"/>
      <c r="JYC38" s="713"/>
      <c r="JYD38" s="713"/>
      <c r="JYE38" s="713"/>
      <c r="JYF38" s="713"/>
      <c r="JYG38" s="713"/>
      <c r="JYH38" s="713"/>
      <c r="JYI38" s="713"/>
      <c r="JYJ38" s="713"/>
      <c r="JYK38" s="713"/>
      <c r="JYL38" s="713"/>
      <c r="JYM38" s="713"/>
      <c r="JYN38" s="713"/>
      <c r="JYO38" s="713"/>
      <c r="JYP38" s="713"/>
      <c r="JYQ38" s="713"/>
      <c r="JYR38" s="713"/>
      <c r="JYS38" s="713"/>
      <c r="JYT38" s="713"/>
      <c r="JYU38" s="713"/>
      <c r="JYV38" s="713"/>
      <c r="JYW38" s="713"/>
      <c r="JYX38" s="713"/>
      <c r="JYY38" s="713"/>
      <c r="JYZ38" s="713"/>
      <c r="JZA38" s="713"/>
      <c r="JZB38" s="713"/>
      <c r="JZC38" s="713"/>
      <c r="JZD38" s="713"/>
      <c r="JZE38" s="713"/>
      <c r="JZF38" s="713"/>
      <c r="JZG38" s="713"/>
      <c r="JZH38" s="713"/>
      <c r="JZI38" s="713"/>
      <c r="JZJ38" s="713"/>
      <c r="JZK38" s="713"/>
      <c r="JZL38" s="713"/>
      <c r="JZM38" s="713"/>
      <c r="JZN38" s="713"/>
      <c r="JZO38" s="713"/>
      <c r="JZP38" s="713"/>
      <c r="JZQ38" s="713"/>
      <c r="JZR38" s="713"/>
      <c r="JZS38" s="713"/>
      <c r="JZT38" s="713"/>
      <c r="JZU38" s="713"/>
      <c r="JZV38" s="713"/>
      <c r="JZW38" s="713"/>
      <c r="JZX38" s="713"/>
      <c r="JZY38" s="713"/>
      <c r="JZZ38" s="713"/>
      <c r="KAA38" s="713"/>
      <c r="KAB38" s="713"/>
      <c r="KAC38" s="713"/>
      <c r="KAD38" s="713"/>
      <c r="KAE38" s="713"/>
      <c r="KAF38" s="713"/>
      <c r="KAG38" s="713"/>
      <c r="KAH38" s="713"/>
      <c r="KAI38" s="713"/>
      <c r="KAJ38" s="713"/>
      <c r="KAK38" s="713"/>
      <c r="KAL38" s="713"/>
      <c r="KAM38" s="713"/>
      <c r="KAN38" s="713"/>
      <c r="KAO38" s="713"/>
      <c r="KAP38" s="713"/>
      <c r="KAQ38" s="713"/>
      <c r="KAR38" s="713"/>
      <c r="KAS38" s="713"/>
      <c r="KAT38" s="713"/>
      <c r="KAU38" s="713"/>
      <c r="KAV38" s="713"/>
      <c r="KAW38" s="713"/>
      <c r="KAX38" s="713"/>
      <c r="KAY38" s="713"/>
      <c r="KAZ38" s="713"/>
      <c r="KBA38" s="713"/>
      <c r="KBB38" s="713"/>
      <c r="KBC38" s="713"/>
      <c r="KBD38" s="713"/>
      <c r="KBE38" s="713"/>
      <c r="KBF38" s="713"/>
      <c r="KBG38" s="713"/>
      <c r="KBH38" s="713"/>
      <c r="KBI38" s="713"/>
      <c r="KBJ38" s="713"/>
      <c r="KBK38" s="713"/>
      <c r="KBL38" s="713"/>
      <c r="KBM38" s="713"/>
      <c r="KBN38" s="713"/>
      <c r="KBO38" s="713"/>
      <c r="KBP38" s="713"/>
      <c r="KBQ38" s="713"/>
      <c r="KBR38" s="713"/>
      <c r="KBS38" s="713"/>
      <c r="KBT38" s="713"/>
      <c r="KBU38" s="713"/>
      <c r="KBV38" s="713"/>
      <c r="KBW38" s="713"/>
      <c r="KBX38" s="713"/>
      <c r="KBY38" s="713"/>
      <c r="KBZ38" s="713"/>
      <c r="KCA38" s="713"/>
      <c r="KCB38" s="713"/>
      <c r="KCC38" s="713"/>
      <c r="KCD38" s="713"/>
      <c r="KCE38" s="713"/>
      <c r="KCF38" s="713"/>
      <c r="KCG38" s="713"/>
      <c r="KCH38" s="713"/>
      <c r="KCI38" s="713"/>
      <c r="KCJ38" s="713"/>
      <c r="KCK38" s="713"/>
      <c r="KCL38" s="713"/>
      <c r="KCM38" s="713"/>
      <c r="KCN38" s="713"/>
      <c r="KCO38" s="713"/>
      <c r="KCP38" s="713"/>
      <c r="KCQ38" s="713"/>
      <c r="KCR38" s="713"/>
      <c r="KCS38" s="713"/>
      <c r="KCT38" s="713"/>
      <c r="KCU38" s="713"/>
      <c r="KCV38" s="713"/>
      <c r="KCW38" s="713"/>
      <c r="KCX38" s="713"/>
      <c r="KCY38" s="713"/>
      <c r="KCZ38" s="713"/>
      <c r="KDA38" s="713"/>
      <c r="KDB38" s="713"/>
      <c r="KDC38" s="713"/>
      <c r="KDD38" s="713"/>
      <c r="KDE38" s="713"/>
      <c r="KDF38" s="713"/>
      <c r="KDG38" s="713"/>
      <c r="KDH38" s="713"/>
      <c r="KDI38" s="713"/>
      <c r="KDJ38" s="713"/>
      <c r="KDK38" s="713"/>
      <c r="KDL38" s="713"/>
      <c r="KDM38" s="713"/>
      <c r="KDN38" s="713"/>
      <c r="KDO38" s="713"/>
      <c r="KDP38" s="713"/>
      <c r="KDQ38" s="713"/>
      <c r="KDR38" s="713"/>
      <c r="KDS38" s="713"/>
      <c r="KDT38" s="713"/>
      <c r="KDU38" s="713"/>
      <c r="KDV38" s="713"/>
      <c r="KDW38" s="713"/>
      <c r="KDX38" s="713"/>
      <c r="KDY38" s="713"/>
      <c r="KDZ38" s="713"/>
      <c r="KEA38" s="713"/>
      <c r="KEB38" s="713"/>
      <c r="KEC38" s="713"/>
      <c r="KED38" s="713"/>
      <c r="KEE38" s="713"/>
      <c r="KEF38" s="713"/>
      <c r="KEG38" s="713"/>
      <c r="KEH38" s="713"/>
      <c r="KEI38" s="713"/>
      <c r="KEJ38" s="713"/>
      <c r="KEK38" s="713"/>
      <c r="KEL38" s="713"/>
      <c r="KEM38" s="713"/>
      <c r="KEN38" s="713"/>
      <c r="KEO38" s="713"/>
      <c r="KEP38" s="713"/>
      <c r="KEQ38" s="713"/>
      <c r="KER38" s="713"/>
      <c r="KES38" s="713"/>
      <c r="KET38" s="713"/>
      <c r="KEU38" s="713"/>
      <c r="KEV38" s="713"/>
      <c r="KEW38" s="713"/>
      <c r="KEX38" s="713"/>
      <c r="KEY38" s="713"/>
      <c r="KEZ38" s="713"/>
      <c r="KFA38" s="713"/>
      <c r="KFB38" s="713"/>
      <c r="KFC38" s="713"/>
      <c r="KFD38" s="713"/>
      <c r="KFE38" s="713"/>
      <c r="KFF38" s="713"/>
      <c r="KFG38" s="713"/>
      <c r="KFH38" s="713"/>
      <c r="KFI38" s="713"/>
      <c r="KFJ38" s="713"/>
      <c r="KFK38" s="713"/>
      <c r="KFL38" s="713"/>
      <c r="KFM38" s="713"/>
      <c r="KFN38" s="713"/>
      <c r="KFO38" s="713"/>
      <c r="KFP38" s="713"/>
      <c r="KFQ38" s="713"/>
      <c r="KFR38" s="713"/>
      <c r="KFS38" s="713"/>
      <c r="KFT38" s="713"/>
      <c r="KFU38" s="713"/>
      <c r="KFV38" s="713"/>
      <c r="KFW38" s="713"/>
      <c r="KFX38" s="713"/>
      <c r="KFY38" s="713"/>
      <c r="KFZ38" s="713"/>
      <c r="KGA38" s="713"/>
      <c r="KGB38" s="713"/>
      <c r="KGC38" s="713"/>
      <c r="KGD38" s="713"/>
      <c r="KGE38" s="713"/>
      <c r="KGF38" s="713"/>
      <c r="KGG38" s="713"/>
      <c r="KGH38" s="713"/>
      <c r="KGI38" s="713"/>
      <c r="KGJ38" s="713"/>
      <c r="KGK38" s="713"/>
      <c r="KGL38" s="713"/>
      <c r="KGM38" s="713"/>
      <c r="KGN38" s="713"/>
      <c r="KGO38" s="713"/>
      <c r="KGP38" s="713"/>
      <c r="KGQ38" s="713"/>
      <c r="KGR38" s="713"/>
      <c r="KGS38" s="713"/>
      <c r="KGT38" s="713"/>
      <c r="KGU38" s="713"/>
      <c r="KGV38" s="713"/>
      <c r="KGW38" s="713"/>
      <c r="KGX38" s="713"/>
      <c r="KGY38" s="713"/>
      <c r="KGZ38" s="713"/>
      <c r="KHA38" s="713"/>
      <c r="KHB38" s="713"/>
      <c r="KHC38" s="713"/>
      <c r="KHD38" s="713"/>
      <c r="KHE38" s="713"/>
      <c r="KHF38" s="713"/>
      <c r="KHG38" s="713"/>
      <c r="KHH38" s="713"/>
      <c r="KHI38" s="713"/>
      <c r="KHJ38" s="713"/>
      <c r="KHK38" s="713"/>
      <c r="KHL38" s="713"/>
      <c r="KHM38" s="713"/>
      <c r="KHN38" s="713"/>
      <c r="KHO38" s="713"/>
      <c r="KHP38" s="713"/>
      <c r="KHQ38" s="713"/>
      <c r="KHR38" s="713"/>
      <c r="KHS38" s="713"/>
      <c r="KHT38" s="713"/>
      <c r="KHU38" s="713"/>
      <c r="KHV38" s="713"/>
      <c r="KHW38" s="713"/>
      <c r="KHX38" s="713"/>
      <c r="KHY38" s="713"/>
      <c r="KHZ38" s="713"/>
      <c r="KIA38" s="713"/>
      <c r="KIB38" s="713"/>
      <c r="KIC38" s="713"/>
      <c r="KID38" s="713"/>
      <c r="KIE38" s="713"/>
      <c r="KIF38" s="713"/>
      <c r="KIG38" s="713"/>
      <c r="KIH38" s="713"/>
      <c r="KII38" s="713"/>
      <c r="KIJ38" s="713"/>
      <c r="KIK38" s="713"/>
      <c r="KIL38" s="713"/>
      <c r="KIM38" s="713"/>
      <c r="KIN38" s="713"/>
      <c r="KIO38" s="713"/>
      <c r="KIP38" s="713"/>
      <c r="KIQ38" s="713"/>
      <c r="KIR38" s="713"/>
      <c r="KIS38" s="713"/>
      <c r="KIT38" s="713"/>
      <c r="KIU38" s="713"/>
      <c r="KIV38" s="713"/>
      <c r="KIW38" s="713"/>
      <c r="KIX38" s="713"/>
      <c r="KIY38" s="713"/>
      <c r="KIZ38" s="713"/>
      <c r="KJA38" s="713"/>
      <c r="KJB38" s="713"/>
      <c r="KJC38" s="713"/>
      <c r="KJD38" s="713"/>
      <c r="KJE38" s="713"/>
      <c r="KJF38" s="713"/>
      <c r="KJG38" s="713"/>
      <c r="KJH38" s="713"/>
      <c r="KJI38" s="713"/>
      <c r="KJJ38" s="713"/>
      <c r="KJK38" s="713"/>
      <c r="KJL38" s="713"/>
      <c r="KJM38" s="713"/>
      <c r="KJN38" s="713"/>
      <c r="KJO38" s="713"/>
      <c r="KJP38" s="713"/>
      <c r="KJQ38" s="713"/>
      <c r="KJR38" s="713"/>
      <c r="KJS38" s="713"/>
      <c r="KJT38" s="713"/>
      <c r="KJU38" s="713"/>
      <c r="KJV38" s="713"/>
      <c r="KJW38" s="713"/>
      <c r="KJX38" s="713"/>
      <c r="KJY38" s="713"/>
      <c r="KJZ38" s="713"/>
      <c r="KKA38" s="713"/>
      <c r="KKB38" s="713"/>
      <c r="KKC38" s="713"/>
      <c r="KKD38" s="713"/>
      <c r="KKE38" s="713"/>
      <c r="KKF38" s="713"/>
      <c r="KKG38" s="713"/>
      <c r="KKH38" s="713"/>
      <c r="KKI38" s="713"/>
      <c r="KKJ38" s="713"/>
      <c r="KKK38" s="713"/>
      <c r="KKL38" s="713"/>
      <c r="KKM38" s="713"/>
      <c r="KKN38" s="713"/>
      <c r="KKO38" s="713"/>
      <c r="KKP38" s="713"/>
      <c r="KKQ38" s="713"/>
      <c r="KKR38" s="713"/>
      <c r="KKS38" s="713"/>
      <c r="KKT38" s="713"/>
      <c r="KKU38" s="713"/>
      <c r="KKV38" s="713"/>
      <c r="KKW38" s="713"/>
      <c r="KKX38" s="713"/>
      <c r="KKY38" s="713"/>
      <c r="KKZ38" s="713"/>
      <c r="KLA38" s="713"/>
      <c r="KLB38" s="713"/>
      <c r="KLC38" s="713"/>
      <c r="KLD38" s="713"/>
      <c r="KLE38" s="713"/>
      <c r="KLF38" s="713"/>
      <c r="KLG38" s="713"/>
      <c r="KLH38" s="713"/>
      <c r="KLI38" s="713"/>
      <c r="KLJ38" s="713"/>
      <c r="KLK38" s="713"/>
      <c r="KLL38" s="713"/>
      <c r="KLM38" s="713"/>
      <c r="KLN38" s="713"/>
      <c r="KLO38" s="713"/>
      <c r="KLP38" s="713"/>
      <c r="KLQ38" s="713"/>
      <c r="KLR38" s="713"/>
      <c r="KLS38" s="713"/>
      <c r="KLT38" s="713"/>
      <c r="KLU38" s="713"/>
      <c r="KLV38" s="713"/>
      <c r="KLW38" s="713"/>
      <c r="KLX38" s="713"/>
      <c r="KLY38" s="713"/>
      <c r="KLZ38" s="713"/>
      <c r="KMA38" s="713"/>
      <c r="KMB38" s="713"/>
      <c r="KMC38" s="713"/>
      <c r="KMD38" s="713"/>
      <c r="KME38" s="713"/>
      <c r="KMF38" s="713"/>
      <c r="KMG38" s="713"/>
      <c r="KMH38" s="713"/>
      <c r="KMI38" s="713"/>
      <c r="KMJ38" s="713"/>
      <c r="KMK38" s="713"/>
      <c r="KML38" s="713"/>
      <c r="KMM38" s="713"/>
      <c r="KMN38" s="713"/>
      <c r="KMO38" s="713"/>
      <c r="KMP38" s="713"/>
      <c r="KMQ38" s="713"/>
      <c r="KMR38" s="713"/>
      <c r="KMS38" s="713"/>
      <c r="KMT38" s="713"/>
      <c r="KMU38" s="713"/>
      <c r="KMV38" s="713"/>
      <c r="KMW38" s="713"/>
      <c r="KMX38" s="713"/>
      <c r="KMY38" s="713"/>
      <c r="KMZ38" s="713"/>
      <c r="KNA38" s="713"/>
      <c r="KNB38" s="713"/>
      <c r="KNC38" s="713"/>
      <c r="KND38" s="713"/>
      <c r="KNE38" s="713"/>
      <c r="KNF38" s="713"/>
      <c r="KNG38" s="713"/>
      <c r="KNH38" s="713"/>
      <c r="KNI38" s="713"/>
      <c r="KNJ38" s="713"/>
      <c r="KNK38" s="713"/>
      <c r="KNL38" s="713"/>
      <c r="KNM38" s="713"/>
      <c r="KNN38" s="713"/>
      <c r="KNO38" s="713"/>
      <c r="KNP38" s="713"/>
      <c r="KNQ38" s="713"/>
      <c r="KNR38" s="713"/>
      <c r="KNS38" s="713"/>
      <c r="KNT38" s="713"/>
      <c r="KNU38" s="713"/>
      <c r="KNV38" s="713"/>
      <c r="KNW38" s="713"/>
      <c r="KNX38" s="713"/>
      <c r="KNY38" s="713"/>
      <c r="KNZ38" s="713"/>
      <c r="KOA38" s="713"/>
      <c r="KOB38" s="713"/>
      <c r="KOC38" s="713"/>
      <c r="KOD38" s="713"/>
      <c r="KOE38" s="713"/>
      <c r="KOF38" s="713"/>
      <c r="KOG38" s="713"/>
      <c r="KOH38" s="713"/>
      <c r="KOI38" s="713"/>
      <c r="KOJ38" s="713"/>
      <c r="KOK38" s="713"/>
      <c r="KOL38" s="713"/>
      <c r="KOM38" s="713"/>
      <c r="KON38" s="713"/>
      <c r="KOO38" s="713"/>
      <c r="KOP38" s="713"/>
      <c r="KOQ38" s="713"/>
      <c r="KOR38" s="713"/>
      <c r="KOS38" s="713"/>
      <c r="KOT38" s="713"/>
      <c r="KOU38" s="713"/>
      <c r="KOV38" s="713"/>
      <c r="KOW38" s="713"/>
      <c r="KOX38" s="713"/>
      <c r="KOY38" s="713"/>
      <c r="KOZ38" s="713"/>
      <c r="KPA38" s="713"/>
      <c r="KPB38" s="713"/>
      <c r="KPC38" s="713"/>
      <c r="KPD38" s="713"/>
      <c r="KPE38" s="713"/>
      <c r="KPF38" s="713"/>
      <c r="KPG38" s="713"/>
      <c r="KPH38" s="713"/>
      <c r="KPI38" s="713"/>
      <c r="KPJ38" s="713"/>
      <c r="KPK38" s="713"/>
      <c r="KPL38" s="713"/>
      <c r="KPM38" s="713"/>
      <c r="KPN38" s="713"/>
      <c r="KPO38" s="713"/>
      <c r="KPP38" s="713"/>
      <c r="KPQ38" s="713"/>
      <c r="KPR38" s="713"/>
      <c r="KPS38" s="713"/>
      <c r="KPT38" s="713"/>
      <c r="KPU38" s="713"/>
      <c r="KPV38" s="713"/>
      <c r="KPW38" s="713"/>
      <c r="KPX38" s="713"/>
      <c r="KPY38" s="713"/>
      <c r="KPZ38" s="713"/>
      <c r="KQA38" s="713"/>
      <c r="KQB38" s="713"/>
      <c r="KQC38" s="713"/>
      <c r="KQD38" s="713"/>
      <c r="KQE38" s="713"/>
      <c r="KQF38" s="713"/>
      <c r="KQG38" s="713"/>
      <c r="KQH38" s="713"/>
      <c r="KQI38" s="713"/>
      <c r="KQJ38" s="713"/>
      <c r="KQK38" s="713"/>
      <c r="KQL38" s="713"/>
      <c r="KQM38" s="713"/>
      <c r="KQN38" s="713"/>
      <c r="KQO38" s="713"/>
      <c r="KQP38" s="713"/>
      <c r="KQQ38" s="713"/>
      <c r="KQR38" s="713"/>
      <c r="KQS38" s="713"/>
      <c r="KQT38" s="713"/>
      <c r="KQU38" s="713"/>
      <c r="KQV38" s="713"/>
      <c r="KQW38" s="713"/>
      <c r="KQX38" s="713"/>
      <c r="KQY38" s="713"/>
      <c r="KQZ38" s="713"/>
      <c r="KRA38" s="713"/>
      <c r="KRB38" s="713"/>
      <c r="KRC38" s="713"/>
      <c r="KRD38" s="713"/>
      <c r="KRE38" s="713"/>
      <c r="KRF38" s="713"/>
      <c r="KRG38" s="713"/>
      <c r="KRH38" s="713"/>
      <c r="KRI38" s="713"/>
      <c r="KRJ38" s="713"/>
      <c r="KRK38" s="713"/>
      <c r="KRL38" s="713"/>
      <c r="KRM38" s="713"/>
      <c r="KRN38" s="713"/>
      <c r="KRO38" s="713"/>
      <c r="KRP38" s="713"/>
      <c r="KRQ38" s="713"/>
      <c r="KRR38" s="713"/>
      <c r="KRS38" s="713"/>
      <c r="KRT38" s="713"/>
      <c r="KRU38" s="713"/>
      <c r="KRV38" s="713"/>
      <c r="KRW38" s="713"/>
      <c r="KRX38" s="713"/>
      <c r="KRY38" s="713"/>
      <c r="KRZ38" s="713"/>
      <c r="KSA38" s="713"/>
      <c r="KSB38" s="713"/>
      <c r="KSC38" s="713"/>
      <c r="KSD38" s="713"/>
      <c r="KSE38" s="713"/>
      <c r="KSF38" s="713"/>
      <c r="KSG38" s="713"/>
      <c r="KSH38" s="713"/>
      <c r="KSI38" s="713"/>
      <c r="KSJ38" s="713"/>
      <c r="KSK38" s="713"/>
      <c r="KSL38" s="713"/>
      <c r="KSM38" s="713"/>
      <c r="KSN38" s="713"/>
      <c r="KSO38" s="713"/>
      <c r="KSP38" s="713"/>
      <c r="KSQ38" s="713"/>
      <c r="KSR38" s="713"/>
      <c r="KSS38" s="713"/>
      <c r="KST38" s="713"/>
      <c r="KSU38" s="713"/>
      <c r="KSV38" s="713"/>
      <c r="KSW38" s="713"/>
      <c r="KSX38" s="713"/>
      <c r="KSY38" s="713"/>
      <c r="KSZ38" s="713"/>
      <c r="KTA38" s="713"/>
      <c r="KTB38" s="713"/>
      <c r="KTC38" s="713"/>
      <c r="KTD38" s="713"/>
      <c r="KTE38" s="713"/>
      <c r="KTF38" s="713"/>
      <c r="KTG38" s="713"/>
      <c r="KTH38" s="713"/>
      <c r="KTI38" s="713"/>
      <c r="KTJ38" s="713"/>
      <c r="KTK38" s="713"/>
      <c r="KTL38" s="713"/>
      <c r="KTM38" s="713"/>
      <c r="KTN38" s="713"/>
      <c r="KTO38" s="713"/>
      <c r="KTP38" s="713"/>
      <c r="KTQ38" s="713"/>
      <c r="KTR38" s="713"/>
      <c r="KTS38" s="713"/>
      <c r="KTT38" s="713"/>
      <c r="KTU38" s="713"/>
      <c r="KTV38" s="713"/>
      <c r="KTW38" s="713"/>
      <c r="KTX38" s="713"/>
      <c r="KTY38" s="713"/>
      <c r="KTZ38" s="713"/>
      <c r="KUA38" s="713"/>
      <c r="KUB38" s="713"/>
      <c r="KUC38" s="713"/>
      <c r="KUD38" s="713"/>
      <c r="KUE38" s="713"/>
      <c r="KUF38" s="713"/>
      <c r="KUG38" s="713"/>
      <c r="KUH38" s="713"/>
      <c r="KUI38" s="713"/>
      <c r="KUJ38" s="713"/>
      <c r="KUK38" s="713"/>
      <c r="KUL38" s="713"/>
      <c r="KUM38" s="713"/>
      <c r="KUN38" s="713"/>
      <c r="KUO38" s="713"/>
      <c r="KUP38" s="713"/>
      <c r="KUQ38" s="713"/>
      <c r="KUR38" s="713"/>
      <c r="KUS38" s="713"/>
      <c r="KUT38" s="713"/>
      <c r="KUU38" s="713"/>
      <c r="KUV38" s="713"/>
      <c r="KUW38" s="713"/>
      <c r="KUX38" s="713"/>
      <c r="KUY38" s="713"/>
      <c r="KUZ38" s="713"/>
      <c r="KVA38" s="713"/>
      <c r="KVB38" s="713"/>
      <c r="KVC38" s="713"/>
      <c r="KVD38" s="713"/>
      <c r="KVE38" s="713"/>
      <c r="KVF38" s="713"/>
      <c r="KVG38" s="713"/>
      <c r="KVH38" s="713"/>
      <c r="KVI38" s="713"/>
      <c r="KVJ38" s="713"/>
      <c r="KVK38" s="713"/>
      <c r="KVL38" s="713"/>
      <c r="KVM38" s="713"/>
      <c r="KVN38" s="713"/>
      <c r="KVO38" s="713"/>
      <c r="KVP38" s="713"/>
      <c r="KVQ38" s="713"/>
      <c r="KVR38" s="713"/>
      <c r="KVS38" s="713"/>
      <c r="KVT38" s="713"/>
      <c r="KVU38" s="713"/>
      <c r="KVV38" s="713"/>
      <c r="KVW38" s="713"/>
      <c r="KVX38" s="713"/>
      <c r="KVY38" s="713"/>
      <c r="KVZ38" s="713"/>
      <c r="KWA38" s="713"/>
      <c r="KWB38" s="713"/>
      <c r="KWC38" s="713"/>
      <c r="KWD38" s="713"/>
      <c r="KWE38" s="713"/>
      <c r="KWF38" s="713"/>
      <c r="KWG38" s="713"/>
      <c r="KWH38" s="713"/>
      <c r="KWI38" s="713"/>
      <c r="KWJ38" s="713"/>
      <c r="KWK38" s="713"/>
      <c r="KWL38" s="713"/>
      <c r="KWM38" s="713"/>
      <c r="KWN38" s="713"/>
      <c r="KWO38" s="713"/>
      <c r="KWP38" s="713"/>
      <c r="KWQ38" s="713"/>
      <c r="KWR38" s="713"/>
      <c r="KWS38" s="713"/>
      <c r="KWT38" s="713"/>
      <c r="KWU38" s="713"/>
      <c r="KWV38" s="713"/>
      <c r="KWW38" s="713"/>
      <c r="KWX38" s="713"/>
      <c r="KWY38" s="713"/>
      <c r="KWZ38" s="713"/>
      <c r="KXA38" s="713"/>
      <c r="KXB38" s="713"/>
      <c r="KXC38" s="713"/>
      <c r="KXD38" s="713"/>
      <c r="KXE38" s="713"/>
      <c r="KXF38" s="713"/>
      <c r="KXG38" s="713"/>
      <c r="KXH38" s="713"/>
      <c r="KXI38" s="713"/>
      <c r="KXJ38" s="713"/>
      <c r="KXK38" s="713"/>
      <c r="KXL38" s="713"/>
      <c r="KXM38" s="713"/>
      <c r="KXN38" s="713"/>
      <c r="KXO38" s="713"/>
      <c r="KXP38" s="713"/>
      <c r="KXQ38" s="713"/>
      <c r="KXR38" s="713"/>
      <c r="KXS38" s="713"/>
      <c r="KXT38" s="713"/>
      <c r="KXU38" s="713"/>
      <c r="KXV38" s="713"/>
      <c r="KXW38" s="713"/>
      <c r="KXX38" s="713"/>
      <c r="KXY38" s="713"/>
      <c r="KXZ38" s="713"/>
      <c r="KYA38" s="713"/>
      <c r="KYB38" s="713"/>
      <c r="KYC38" s="713"/>
      <c r="KYD38" s="713"/>
      <c r="KYE38" s="713"/>
      <c r="KYF38" s="713"/>
      <c r="KYG38" s="713"/>
      <c r="KYH38" s="713"/>
      <c r="KYI38" s="713"/>
      <c r="KYJ38" s="713"/>
      <c r="KYK38" s="713"/>
      <c r="KYL38" s="713"/>
      <c r="KYM38" s="713"/>
      <c r="KYN38" s="713"/>
      <c r="KYO38" s="713"/>
      <c r="KYP38" s="713"/>
      <c r="KYQ38" s="713"/>
      <c r="KYR38" s="713"/>
      <c r="KYS38" s="713"/>
      <c r="KYT38" s="713"/>
      <c r="KYU38" s="713"/>
      <c r="KYV38" s="713"/>
      <c r="KYW38" s="713"/>
      <c r="KYX38" s="713"/>
      <c r="KYY38" s="713"/>
      <c r="KYZ38" s="713"/>
      <c r="KZA38" s="713"/>
      <c r="KZB38" s="713"/>
      <c r="KZC38" s="713"/>
      <c r="KZD38" s="713"/>
      <c r="KZE38" s="713"/>
      <c r="KZF38" s="713"/>
      <c r="KZG38" s="713"/>
      <c r="KZH38" s="713"/>
      <c r="KZI38" s="713"/>
      <c r="KZJ38" s="713"/>
      <c r="KZK38" s="713"/>
      <c r="KZL38" s="713"/>
      <c r="KZM38" s="713"/>
      <c r="KZN38" s="713"/>
      <c r="KZO38" s="713"/>
      <c r="KZP38" s="713"/>
      <c r="KZQ38" s="713"/>
      <c r="KZR38" s="713"/>
      <c r="KZS38" s="713"/>
      <c r="KZT38" s="713"/>
      <c r="KZU38" s="713"/>
      <c r="KZV38" s="713"/>
      <c r="KZW38" s="713"/>
      <c r="KZX38" s="713"/>
      <c r="KZY38" s="713"/>
      <c r="KZZ38" s="713"/>
      <c r="LAA38" s="713"/>
      <c r="LAB38" s="713"/>
      <c r="LAC38" s="713"/>
      <c r="LAD38" s="713"/>
      <c r="LAE38" s="713"/>
      <c r="LAF38" s="713"/>
      <c r="LAG38" s="713"/>
      <c r="LAH38" s="713"/>
      <c r="LAI38" s="713"/>
      <c r="LAJ38" s="713"/>
      <c r="LAK38" s="713"/>
      <c r="LAL38" s="713"/>
      <c r="LAM38" s="713"/>
      <c r="LAN38" s="713"/>
      <c r="LAO38" s="713"/>
      <c r="LAP38" s="713"/>
      <c r="LAQ38" s="713"/>
      <c r="LAR38" s="713"/>
      <c r="LAS38" s="713"/>
      <c r="LAT38" s="713"/>
      <c r="LAU38" s="713"/>
      <c r="LAV38" s="713"/>
      <c r="LAW38" s="713"/>
      <c r="LAX38" s="713"/>
      <c r="LAY38" s="713"/>
      <c r="LAZ38" s="713"/>
      <c r="LBA38" s="713"/>
      <c r="LBB38" s="713"/>
      <c r="LBC38" s="713"/>
      <c r="LBD38" s="713"/>
      <c r="LBE38" s="713"/>
      <c r="LBF38" s="713"/>
      <c r="LBG38" s="713"/>
      <c r="LBH38" s="713"/>
      <c r="LBI38" s="713"/>
      <c r="LBJ38" s="713"/>
      <c r="LBK38" s="713"/>
      <c r="LBL38" s="713"/>
      <c r="LBM38" s="713"/>
      <c r="LBN38" s="713"/>
      <c r="LBO38" s="713"/>
      <c r="LBP38" s="713"/>
      <c r="LBQ38" s="713"/>
      <c r="LBR38" s="713"/>
      <c r="LBS38" s="713"/>
      <c r="LBT38" s="713"/>
      <c r="LBU38" s="713"/>
      <c r="LBV38" s="713"/>
      <c r="LBW38" s="713"/>
      <c r="LBX38" s="713"/>
      <c r="LBY38" s="713"/>
      <c r="LBZ38" s="713"/>
      <c r="LCA38" s="713"/>
      <c r="LCB38" s="713"/>
      <c r="LCC38" s="713"/>
      <c r="LCD38" s="713"/>
      <c r="LCE38" s="713"/>
      <c r="LCF38" s="713"/>
      <c r="LCG38" s="713"/>
      <c r="LCH38" s="713"/>
      <c r="LCI38" s="713"/>
      <c r="LCJ38" s="713"/>
      <c r="LCK38" s="713"/>
      <c r="LCL38" s="713"/>
      <c r="LCM38" s="713"/>
      <c r="LCN38" s="713"/>
      <c r="LCO38" s="713"/>
      <c r="LCP38" s="713"/>
      <c r="LCQ38" s="713"/>
      <c r="LCR38" s="713"/>
      <c r="LCS38" s="713"/>
      <c r="LCT38" s="713"/>
      <c r="LCU38" s="713"/>
      <c r="LCV38" s="713"/>
      <c r="LCW38" s="713"/>
      <c r="LCX38" s="713"/>
      <c r="LCY38" s="713"/>
      <c r="LCZ38" s="713"/>
      <c r="LDA38" s="713"/>
      <c r="LDB38" s="713"/>
      <c r="LDC38" s="713"/>
      <c r="LDD38" s="713"/>
      <c r="LDE38" s="713"/>
      <c r="LDF38" s="713"/>
      <c r="LDG38" s="713"/>
      <c r="LDH38" s="713"/>
      <c r="LDI38" s="713"/>
      <c r="LDJ38" s="713"/>
      <c r="LDK38" s="713"/>
      <c r="LDL38" s="713"/>
      <c r="LDM38" s="713"/>
      <c r="LDN38" s="713"/>
      <c r="LDO38" s="713"/>
      <c r="LDP38" s="713"/>
      <c r="LDQ38" s="713"/>
      <c r="LDR38" s="713"/>
      <c r="LDS38" s="713"/>
      <c r="LDT38" s="713"/>
      <c r="LDU38" s="713"/>
      <c r="LDV38" s="713"/>
      <c r="LDW38" s="713"/>
      <c r="LDX38" s="713"/>
      <c r="LDY38" s="713"/>
      <c r="LDZ38" s="713"/>
      <c r="LEA38" s="713"/>
      <c r="LEB38" s="713"/>
      <c r="LEC38" s="713"/>
      <c r="LED38" s="713"/>
      <c r="LEE38" s="713"/>
      <c r="LEF38" s="713"/>
      <c r="LEG38" s="713"/>
      <c r="LEH38" s="713"/>
      <c r="LEI38" s="713"/>
      <c r="LEJ38" s="713"/>
      <c r="LEK38" s="713"/>
      <c r="LEL38" s="713"/>
      <c r="LEM38" s="713"/>
      <c r="LEN38" s="713"/>
      <c r="LEO38" s="713"/>
      <c r="LEP38" s="713"/>
      <c r="LEQ38" s="713"/>
      <c r="LER38" s="713"/>
      <c r="LES38" s="713"/>
      <c r="LET38" s="713"/>
      <c r="LEU38" s="713"/>
      <c r="LEV38" s="713"/>
      <c r="LEW38" s="713"/>
      <c r="LEX38" s="713"/>
      <c r="LEY38" s="713"/>
      <c r="LEZ38" s="713"/>
      <c r="LFA38" s="713"/>
      <c r="LFB38" s="713"/>
      <c r="LFC38" s="713"/>
      <c r="LFD38" s="713"/>
      <c r="LFE38" s="713"/>
      <c r="LFF38" s="713"/>
      <c r="LFG38" s="713"/>
      <c r="LFH38" s="713"/>
      <c r="LFI38" s="713"/>
      <c r="LFJ38" s="713"/>
      <c r="LFK38" s="713"/>
      <c r="LFL38" s="713"/>
      <c r="LFM38" s="713"/>
      <c r="LFN38" s="713"/>
      <c r="LFO38" s="713"/>
      <c r="LFP38" s="713"/>
      <c r="LFQ38" s="713"/>
      <c r="LFR38" s="713"/>
      <c r="LFS38" s="713"/>
      <c r="LFT38" s="713"/>
      <c r="LFU38" s="713"/>
      <c r="LFV38" s="713"/>
      <c r="LFW38" s="713"/>
      <c r="LFX38" s="713"/>
      <c r="LFY38" s="713"/>
      <c r="LFZ38" s="713"/>
      <c r="LGA38" s="713"/>
      <c r="LGB38" s="713"/>
      <c r="LGC38" s="713"/>
      <c r="LGD38" s="713"/>
      <c r="LGE38" s="713"/>
      <c r="LGF38" s="713"/>
      <c r="LGG38" s="713"/>
      <c r="LGH38" s="713"/>
      <c r="LGI38" s="713"/>
      <c r="LGJ38" s="713"/>
      <c r="LGK38" s="713"/>
      <c r="LGL38" s="713"/>
      <c r="LGM38" s="713"/>
      <c r="LGN38" s="713"/>
      <c r="LGO38" s="713"/>
      <c r="LGP38" s="713"/>
      <c r="LGQ38" s="713"/>
      <c r="LGR38" s="713"/>
      <c r="LGS38" s="713"/>
      <c r="LGT38" s="713"/>
      <c r="LGU38" s="713"/>
      <c r="LGV38" s="713"/>
      <c r="LGW38" s="713"/>
      <c r="LGX38" s="713"/>
      <c r="LGY38" s="713"/>
      <c r="LGZ38" s="713"/>
      <c r="LHA38" s="713"/>
      <c r="LHB38" s="713"/>
      <c r="LHC38" s="713"/>
      <c r="LHD38" s="713"/>
      <c r="LHE38" s="713"/>
      <c r="LHF38" s="713"/>
      <c r="LHG38" s="713"/>
      <c r="LHH38" s="713"/>
      <c r="LHI38" s="713"/>
      <c r="LHJ38" s="713"/>
      <c r="LHK38" s="713"/>
      <c r="LHL38" s="713"/>
      <c r="LHM38" s="713"/>
      <c r="LHN38" s="713"/>
      <c r="LHO38" s="713"/>
      <c r="LHP38" s="713"/>
      <c r="LHQ38" s="713"/>
      <c r="LHR38" s="713"/>
      <c r="LHS38" s="713"/>
      <c r="LHT38" s="713"/>
      <c r="LHU38" s="713"/>
      <c r="LHV38" s="713"/>
      <c r="LHW38" s="713"/>
      <c r="LHX38" s="713"/>
      <c r="LHY38" s="713"/>
      <c r="LHZ38" s="713"/>
      <c r="LIA38" s="713"/>
      <c r="LIB38" s="713"/>
      <c r="LIC38" s="713"/>
      <c r="LID38" s="713"/>
      <c r="LIE38" s="713"/>
      <c r="LIF38" s="713"/>
      <c r="LIG38" s="713"/>
      <c r="LIH38" s="713"/>
      <c r="LII38" s="713"/>
      <c r="LIJ38" s="713"/>
      <c r="LIK38" s="713"/>
      <c r="LIL38" s="713"/>
      <c r="LIM38" s="713"/>
      <c r="LIN38" s="713"/>
      <c r="LIO38" s="713"/>
      <c r="LIP38" s="713"/>
      <c r="LIQ38" s="713"/>
      <c r="LIR38" s="713"/>
      <c r="LIS38" s="713"/>
      <c r="LIT38" s="713"/>
      <c r="LIU38" s="713"/>
      <c r="LIV38" s="713"/>
      <c r="LIW38" s="713"/>
      <c r="LIX38" s="713"/>
      <c r="LIY38" s="713"/>
      <c r="LIZ38" s="713"/>
      <c r="LJA38" s="713"/>
      <c r="LJB38" s="713"/>
      <c r="LJC38" s="713"/>
      <c r="LJD38" s="713"/>
      <c r="LJE38" s="713"/>
      <c r="LJF38" s="713"/>
      <c r="LJG38" s="713"/>
      <c r="LJH38" s="713"/>
      <c r="LJI38" s="713"/>
      <c r="LJJ38" s="713"/>
      <c r="LJK38" s="713"/>
      <c r="LJL38" s="713"/>
      <c r="LJM38" s="713"/>
      <c r="LJN38" s="713"/>
      <c r="LJO38" s="713"/>
      <c r="LJP38" s="713"/>
      <c r="LJQ38" s="713"/>
      <c r="LJR38" s="713"/>
      <c r="LJS38" s="713"/>
      <c r="LJT38" s="713"/>
      <c r="LJU38" s="713"/>
      <c r="LJV38" s="713"/>
      <c r="LJW38" s="713"/>
      <c r="LJX38" s="713"/>
      <c r="LJY38" s="713"/>
      <c r="LJZ38" s="713"/>
      <c r="LKA38" s="713"/>
      <c r="LKB38" s="713"/>
      <c r="LKC38" s="713"/>
      <c r="LKD38" s="713"/>
      <c r="LKE38" s="713"/>
      <c r="LKF38" s="713"/>
      <c r="LKG38" s="713"/>
      <c r="LKH38" s="713"/>
      <c r="LKI38" s="713"/>
      <c r="LKJ38" s="713"/>
      <c r="LKK38" s="713"/>
      <c r="LKL38" s="713"/>
      <c r="LKM38" s="713"/>
      <c r="LKN38" s="713"/>
      <c r="LKO38" s="713"/>
      <c r="LKP38" s="713"/>
      <c r="LKQ38" s="713"/>
      <c r="LKR38" s="713"/>
      <c r="LKS38" s="713"/>
      <c r="LKT38" s="713"/>
      <c r="LKU38" s="713"/>
      <c r="LKV38" s="713"/>
      <c r="LKW38" s="713"/>
      <c r="LKX38" s="713"/>
      <c r="LKY38" s="713"/>
      <c r="LKZ38" s="713"/>
      <c r="LLA38" s="713"/>
      <c r="LLB38" s="713"/>
      <c r="LLC38" s="713"/>
      <c r="LLD38" s="713"/>
      <c r="LLE38" s="713"/>
      <c r="LLF38" s="713"/>
      <c r="LLG38" s="713"/>
      <c r="LLH38" s="713"/>
      <c r="LLI38" s="713"/>
      <c r="LLJ38" s="713"/>
      <c r="LLK38" s="713"/>
      <c r="LLL38" s="713"/>
      <c r="LLM38" s="713"/>
      <c r="LLN38" s="713"/>
      <c r="LLO38" s="713"/>
      <c r="LLP38" s="713"/>
      <c r="LLQ38" s="713"/>
      <c r="LLR38" s="713"/>
      <c r="LLS38" s="713"/>
      <c r="LLT38" s="713"/>
      <c r="LLU38" s="713"/>
      <c r="LLV38" s="713"/>
      <c r="LLW38" s="713"/>
      <c r="LLX38" s="713"/>
      <c r="LLY38" s="713"/>
      <c r="LLZ38" s="713"/>
      <c r="LMA38" s="713"/>
      <c r="LMB38" s="713"/>
      <c r="LMC38" s="713"/>
      <c r="LMD38" s="713"/>
      <c r="LME38" s="713"/>
      <c r="LMF38" s="713"/>
      <c r="LMG38" s="713"/>
      <c r="LMH38" s="713"/>
      <c r="LMI38" s="713"/>
      <c r="LMJ38" s="713"/>
      <c r="LMK38" s="713"/>
      <c r="LML38" s="713"/>
      <c r="LMM38" s="713"/>
      <c r="LMN38" s="713"/>
      <c r="LMO38" s="713"/>
      <c r="LMP38" s="713"/>
      <c r="LMQ38" s="713"/>
      <c r="LMR38" s="713"/>
      <c r="LMS38" s="713"/>
      <c r="LMT38" s="713"/>
      <c r="LMU38" s="713"/>
      <c r="LMV38" s="713"/>
      <c r="LMW38" s="713"/>
      <c r="LMX38" s="713"/>
      <c r="LMY38" s="713"/>
      <c r="LMZ38" s="713"/>
      <c r="LNA38" s="713"/>
      <c r="LNB38" s="713"/>
      <c r="LNC38" s="713"/>
      <c r="LND38" s="713"/>
      <c r="LNE38" s="713"/>
      <c r="LNF38" s="713"/>
      <c r="LNG38" s="713"/>
      <c r="LNH38" s="713"/>
      <c r="LNI38" s="713"/>
      <c r="LNJ38" s="713"/>
      <c r="LNK38" s="713"/>
      <c r="LNL38" s="713"/>
      <c r="LNM38" s="713"/>
      <c r="LNN38" s="713"/>
      <c r="LNO38" s="713"/>
      <c r="LNP38" s="713"/>
      <c r="LNQ38" s="713"/>
      <c r="LNR38" s="713"/>
      <c r="LNS38" s="713"/>
      <c r="LNT38" s="713"/>
      <c r="LNU38" s="713"/>
      <c r="LNV38" s="713"/>
      <c r="LNW38" s="713"/>
      <c r="LNX38" s="713"/>
      <c r="LNY38" s="713"/>
      <c r="LNZ38" s="713"/>
      <c r="LOA38" s="713"/>
      <c r="LOB38" s="713"/>
      <c r="LOC38" s="713"/>
      <c r="LOD38" s="713"/>
      <c r="LOE38" s="713"/>
      <c r="LOF38" s="713"/>
      <c r="LOG38" s="713"/>
      <c r="LOH38" s="713"/>
      <c r="LOI38" s="713"/>
      <c r="LOJ38" s="713"/>
      <c r="LOK38" s="713"/>
      <c r="LOL38" s="713"/>
      <c r="LOM38" s="713"/>
      <c r="LON38" s="713"/>
      <c r="LOO38" s="713"/>
      <c r="LOP38" s="713"/>
      <c r="LOQ38" s="713"/>
      <c r="LOR38" s="713"/>
      <c r="LOS38" s="713"/>
      <c r="LOT38" s="713"/>
      <c r="LOU38" s="713"/>
      <c r="LOV38" s="713"/>
      <c r="LOW38" s="713"/>
      <c r="LOX38" s="713"/>
      <c r="LOY38" s="713"/>
      <c r="LOZ38" s="713"/>
      <c r="LPA38" s="713"/>
      <c r="LPB38" s="713"/>
      <c r="LPC38" s="713"/>
      <c r="LPD38" s="713"/>
      <c r="LPE38" s="713"/>
      <c r="LPF38" s="713"/>
      <c r="LPG38" s="713"/>
      <c r="LPH38" s="713"/>
      <c r="LPI38" s="713"/>
      <c r="LPJ38" s="713"/>
      <c r="LPK38" s="713"/>
      <c r="LPL38" s="713"/>
      <c r="LPM38" s="713"/>
      <c r="LPN38" s="713"/>
      <c r="LPO38" s="713"/>
      <c r="LPP38" s="713"/>
      <c r="LPQ38" s="713"/>
      <c r="LPR38" s="713"/>
      <c r="LPS38" s="713"/>
      <c r="LPT38" s="713"/>
      <c r="LPU38" s="713"/>
      <c r="LPV38" s="713"/>
      <c r="LPW38" s="713"/>
      <c r="LPX38" s="713"/>
      <c r="LPY38" s="713"/>
      <c r="LPZ38" s="713"/>
      <c r="LQA38" s="713"/>
      <c r="LQB38" s="713"/>
      <c r="LQC38" s="713"/>
      <c r="LQD38" s="713"/>
      <c r="LQE38" s="713"/>
      <c r="LQF38" s="713"/>
      <c r="LQG38" s="713"/>
      <c r="LQH38" s="713"/>
      <c r="LQI38" s="713"/>
      <c r="LQJ38" s="713"/>
      <c r="LQK38" s="713"/>
      <c r="LQL38" s="713"/>
      <c r="LQM38" s="713"/>
      <c r="LQN38" s="713"/>
      <c r="LQO38" s="713"/>
      <c r="LQP38" s="713"/>
      <c r="LQQ38" s="713"/>
      <c r="LQR38" s="713"/>
      <c r="LQS38" s="713"/>
      <c r="LQT38" s="713"/>
      <c r="LQU38" s="713"/>
      <c r="LQV38" s="713"/>
      <c r="LQW38" s="713"/>
      <c r="LQX38" s="713"/>
      <c r="LQY38" s="713"/>
      <c r="LQZ38" s="713"/>
      <c r="LRA38" s="713"/>
      <c r="LRB38" s="713"/>
      <c r="LRC38" s="713"/>
      <c r="LRD38" s="713"/>
      <c r="LRE38" s="713"/>
      <c r="LRF38" s="713"/>
      <c r="LRG38" s="713"/>
      <c r="LRH38" s="713"/>
      <c r="LRI38" s="713"/>
      <c r="LRJ38" s="713"/>
      <c r="LRK38" s="713"/>
      <c r="LRL38" s="713"/>
      <c r="LRM38" s="713"/>
      <c r="LRN38" s="713"/>
      <c r="LRO38" s="713"/>
      <c r="LRP38" s="713"/>
      <c r="LRQ38" s="713"/>
      <c r="LRR38" s="713"/>
      <c r="LRS38" s="713"/>
      <c r="LRT38" s="713"/>
      <c r="LRU38" s="713"/>
      <c r="LRV38" s="713"/>
      <c r="LRW38" s="713"/>
      <c r="LRX38" s="713"/>
      <c r="LRY38" s="713"/>
      <c r="LRZ38" s="713"/>
      <c r="LSA38" s="713"/>
      <c r="LSB38" s="713"/>
      <c r="LSC38" s="713"/>
      <c r="LSD38" s="713"/>
      <c r="LSE38" s="713"/>
      <c r="LSF38" s="713"/>
      <c r="LSG38" s="713"/>
      <c r="LSH38" s="713"/>
      <c r="LSI38" s="713"/>
      <c r="LSJ38" s="713"/>
      <c r="LSK38" s="713"/>
      <c r="LSL38" s="713"/>
      <c r="LSM38" s="713"/>
      <c r="LSN38" s="713"/>
      <c r="LSO38" s="713"/>
      <c r="LSP38" s="713"/>
      <c r="LSQ38" s="713"/>
      <c r="LSR38" s="713"/>
      <c r="LSS38" s="713"/>
      <c r="LST38" s="713"/>
      <c r="LSU38" s="713"/>
      <c r="LSV38" s="713"/>
      <c r="LSW38" s="713"/>
      <c r="LSX38" s="713"/>
      <c r="LSY38" s="713"/>
      <c r="LSZ38" s="713"/>
      <c r="LTA38" s="713"/>
      <c r="LTB38" s="713"/>
      <c r="LTC38" s="713"/>
      <c r="LTD38" s="713"/>
      <c r="LTE38" s="713"/>
      <c r="LTF38" s="713"/>
      <c r="LTG38" s="713"/>
      <c r="LTH38" s="713"/>
      <c r="LTI38" s="713"/>
      <c r="LTJ38" s="713"/>
      <c r="LTK38" s="713"/>
      <c r="LTL38" s="713"/>
      <c r="LTM38" s="713"/>
      <c r="LTN38" s="713"/>
      <c r="LTO38" s="713"/>
      <c r="LTP38" s="713"/>
      <c r="LTQ38" s="713"/>
      <c r="LTR38" s="713"/>
      <c r="LTS38" s="713"/>
      <c r="LTT38" s="713"/>
      <c r="LTU38" s="713"/>
      <c r="LTV38" s="713"/>
      <c r="LTW38" s="713"/>
      <c r="LTX38" s="713"/>
      <c r="LTY38" s="713"/>
      <c r="LTZ38" s="713"/>
      <c r="LUA38" s="713"/>
      <c r="LUB38" s="713"/>
      <c r="LUC38" s="713"/>
      <c r="LUD38" s="713"/>
      <c r="LUE38" s="713"/>
      <c r="LUF38" s="713"/>
      <c r="LUG38" s="713"/>
      <c r="LUH38" s="713"/>
      <c r="LUI38" s="713"/>
      <c r="LUJ38" s="713"/>
      <c r="LUK38" s="713"/>
      <c r="LUL38" s="713"/>
      <c r="LUM38" s="713"/>
      <c r="LUN38" s="713"/>
      <c r="LUO38" s="713"/>
      <c r="LUP38" s="713"/>
      <c r="LUQ38" s="713"/>
      <c r="LUR38" s="713"/>
      <c r="LUS38" s="713"/>
      <c r="LUT38" s="713"/>
      <c r="LUU38" s="713"/>
      <c r="LUV38" s="713"/>
      <c r="LUW38" s="713"/>
      <c r="LUX38" s="713"/>
      <c r="LUY38" s="713"/>
      <c r="LUZ38" s="713"/>
      <c r="LVA38" s="713"/>
      <c r="LVB38" s="713"/>
      <c r="LVC38" s="713"/>
      <c r="LVD38" s="713"/>
      <c r="LVE38" s="713"/>
      <c r="LVF38" s="713"/>
      <c r="LVG38" s="713"/>
      <c r="LVH38" s="713"/>
      <c r="LVI38" s="713"/>
      <c r="LVJ38" s="713"/>
      <c r="LVK38" s="713"/>
      <c r="LVL38" s="713"/>
      <c r="LVM38" s="713"/>
      <c r="LVN38" s="713"/>
      <c r="LVO38" s="713"/>
      <c r="LVP38" s="713"/>
      <c r="LVQ38" s="713"/>
      <c r="LVR38" s="713"/>
      <c r="LVS38" s="713"/>
      <c r="LVT38" s="713"/>
      <c r="LVU38" s="713"/>
      <c r="LVV38" s="713"/>
      <c r="LVW38" s="713"/>
      <c r="LVX38" s="713"/>
      <c r="LVY38" s="713"/>
      <c r="LVZ38" s="713"/>
      <c r="LWA38" s="713"/>
      <c r="LWB38" s="713"/>
      <c r="LWC38" s="713"/>
      <c r="LWD38" s="713"/>
      <c r="LWE38" s="713"/>
      <c r="LWF38" s="713"/>
      <c r="LWG38" s="713"/>
      <c r="LWH38" s="713"/>
      <c r="LWI38" s="713"/>
      <c r="LWJ38" s="713"/>
      <c r="LWK38" s="713"/>
      <c r="LWL38" s="713"/>
      <c r="LWM38" s="713"/>
      <c r="LWN38" s="713"/>
      <c r="LWO38" s="713"/>
      <c r="LWP38" s="713"/>
      <c r="LWQ38" s="713"/>
      <c r="LWR38" s="713"/>
      <c r="LWS38" s="713"/>
      <c r="LWT38" s="713"/>
      <c r="LWU38" s="713"/>
      <c r="LWV38" s="713"/>
      <c r="LWW38" s="713"/>
      <c r="LWX38" s="713"/>
      <c r="LWY38" s="713"/>
      <c r="LWZ38" s="713"/>
      <c r="LXA38" s="713"/>
      <c r="LXB38" s="713"/>
      <c r="LXC38" s="713"/>
      <c r="LXD38" s="713"/>
      <c r="LXE38" s="713"/>
      <c r="LXF38" s="713"/>
      <c r="LXG38" s="713"/>
      <c r="LXH38" s="713"/>
      <c r="LXI38" s="713"/>
      <c r="LXJ38" s="713"/>
      <c r="LXK38" s="713"/>
      <c r="LXL38" s="713"/>
      <c r="LXM38" s="713"/>
      <c r="LXN38" s="713"/>
      <c r="LXO38" s="713"/>
      <c r="LXP38" s="713"/>
      <c r="LXQ38" s="713"/>
      <c r="LXR38" s="713"/>
      <c r="LXS38" s="713"/>
      <c r="LXT38" s="713"/>
      <c r="LXU38" s="713"/>
      <c r="LXV38" s="713"/>
      <c r="LXW38" s="713"/>
      <c r="LXX38" s="713"/>
      <c r="LXY38" s="713"/>
      <c r="LXZ38" s="713"/>
      <c r="LYA38" s="713"/>
      <c r="LYB38" s="713"/>
      <c r="LYC38" s="713"/>
      <c r="LYD38" s="713"/>
      <c r="LYE38" s="713"/>
      <c r="LYF38" s="713"/>
      <c r="LYG38" s="713"/>
      <c r="LYH38" s="713"/>
      <c r="LYI38" s="713"/>
      <c r="LYJ38" s="713"/>
      <c r="LYK38" s="713"/>
      <c r="LYL38" s="713"/>
      <c r="LYM38" s="713"/>
      <c r="LYN38" s="713"/>
      <c r="LYO38" s="713"/>
      <c r="LYP38" s="713"/>
      <c r="LYQ38" s="713"/>
      <c r="LYR38" s="713"/>
      <c r="LYS38" s="713"/>
      <c r="LYT38" s="713"/>
      <c r="LYU38" s="713"/>
      <c r="LYV38" s="713"/>
      <c r="LYW38" s="713"/>
      <c r="LYX38" s="713"/>
      <c r="LYY38" s="713"/>
      <c r="LYZ38" s="713"/>
      <c r="LZA38" s="713"/>
      <c r="LZB38" s="713"/>
      <c r="LZC38" s="713"/>
      <c r="LZD38" s="713"/>
      <c r="LZE38" s="713"/>
      <c r="LZF38" s="713"/>
      <c r="LZG38" s="713"/>
      <c r="LZH38" s="713"/>
      <c r="LZI38" s="713"/>
      <c r="LZJ38" s="713"/>
      <c r="LZK38" s="713"/>
      <c r="LZL38" s="713"/>
      <c r="LZM38" s="713"/>
      <c r="LZN38" s="713"/>
      <c r="LZO38" s="713"/>
      <c r="LZP38" s="713"/>
      <c r="LZQ38" s="713"/>
      <c r="LZR38" s="713"/>
      <c r="LZS38" s="713"/>
      <c r="LZT38" s="713"/>
      <c r="LZU38" s="713"/>
      <c r="LZV38" s="713"/>
      <c r="LZW38" s="713"/>
      <c r="LZX38" s="713"/>
      <c r="LZY38" s="713"/>
      <c r="LZZ38" s="713"/>
      <c r="MAA38" s="713"/>
      <c r="MAB38" s="713"/>
      <c r="MAC38" s="713"/>
      <c r="MAD38" s="713"/>
      <c r="MAE38" s="713"/>
      <c r="MAF38" s="713"/>
      <c r="MAG38" s="713"/>
      <c r="MAH38" s="713"/>
      <c r="MAI38" s="713"/>
      <c r="MAJ38" s="713"/>
      <c r="MAK38" s="713"/>
      <c r="MAL38" s="713"/>
      <c r="MAM38" s="713"/>
      <c r="MAN38" s="713"/>
      <c r="MAO38" s="713"/>
      <c r="MAP38" s="713"/>
      <c r="MAQ38" s="713"/>
      <c r="MAR38" s="713"/>
      <c r="MAS38" s="713"/>
      <c r="MAT38" s="713"/>
      <c r="MAU38" s="713"/>
      <c r="MAV38" s="713"/>
      <c r="MAW38" s="713"/>
      <c r="MAX38" s="713"/>
      <c r="MAY38" s="713"/>
      <c r="MAZ38" s="713"/>
      <c r="MBA38" s="713"/>
      <c r="MBB38" s="713"/>
      <c r="MBC38" s="713"/>
      <c r="MBD38" s="713"/>
      <c r="MBE38" s="713"/>
      <c r="MBF38" s="713"/>
      <c r="MBG38" s="713"/>
      <c r="MBH38" s="713"/>
      <c r="MBI38" s="713"/>
      <c r="MBJ38" s="713"/>
      <c r="MBK38" s="713"/>
      <c r="MBL38" s="713"/>
      <c r="MBM38" s="713"/>
      <c r="MBN38" s="713"/>
      <c r="MBO38" s="713"/>
      <c r="MBP38" s="713"/>
      <c r="MBQ38" s="713"/>
      <c r="MBR38" s="713"/>
      <c r="MBS38" s="713"/>
      <c r="MBT38" s="713"/>
      <c r="MBU38" s="713"/>
      <c r="MBV38" s="713"/>
      <c r="MBW38" s="713"/>
      <c r="MBX38" s="713"/>
      <c r="MBY38" s="713"/>
      <c r="MBZ38" s="713"/>
      <c r="MCA38" s="713"/>
      <c r="MCB38" s="713"/>
      <c r="MCC38" s="713"/>
      <c r="MCD38" s="713"/>
      <c r="MCE38" s="713"/>
      <c r="MCF38" s="713"/>
      <c r="MCG38" s="713"/>
      <c r="MCH38" s="713"/>
      <c r="MCI38" s="713"/>
      <c r="MCJ38" s="713"/>
      <c r="MCK38" s="713"/>
      <c r="MCL38" s="713"/>
      <c r="MCM38" s="713"/>
      <c r="MCN38" s="713"/>
      <c r="MCO38" s="713"/>
      <c r="MCP38" s="713"/>
      <c r="MCQ38" s="713"/>
      <c r="MCR38" s="713"/>
      <c r="MCS38" s="713"/>
      <c r="MCT38" s="713"/>
      <c r="MCU38" s="713"/>
      <c r="MCV38" s="713"/>
      <c r="MCW38" s="713"/>
      <c r="MCX38" s="713"/>
      <c r="MCY38" s="713"/>
      <c r="MCZ38" s="713"/>
      <c r="MDA38" s="713"/>
      <c r="MDB38" s="713"/>
      <c r="MDC38" s="713"/>
      <c r="MDD38" s="713"/>
      <c r="MDE38" s="713"/>
      <c r="MDF38" s="713"/>
      <c r="MDG38" s="713"/>
      <c r="MDH38" s="713"/>
      <c r="MDI38" s="713"/>
      <c r="MDJ38" s="713"/>
      <c r="MDK38" s="713"/>
      <c r="MDL38" s="713"/>
      <c r="MDM38" s="713"/>
      <c r="MDN38" s="713"/>
      <c r="MDO38" s="713"/>
      <c r="MDP38" s="713"/>
      <c r="MDQ38" s="713"/>
      <c r="MDR38" s="713"/>
      <c r="MDS38" s="713"/>
      <c r="MDT38" s="713"/>
      <c r="MDU38" s="713"/>
      <c r="MDV38" s="713"/>
      <c r="MDW38" s="713"/>
      <c r="MDX38" s="713"/>
      <c r="MDY38" s="713"/>
      <c r="MDZ38" s="713"/>
      <c r="MEA38" s="713"/>
      <c r="MEB38" s="713"/>
      <c r="MEC38" s="713"/>
      <c r="MED38" s="713"/>
      <c r="MEE38" s="713"/>
      <c r="MEF38" s="713"/>
      <c r="MEG38" s="713"/>
      <c r="MEH38" s="713"/>
      <c r="MEI38" s="713"/>
      <c r="MEJ38" s="713"/>
      <c r="MEK38" s="713"/>
      <c r="MEL38" s="713"/>
      <c r="MEM38" s="713"/>
      <c r="MEN38" s="713"/>
      <c r="MEO38" s="713"/>
      <c r="MEP38" s="713"/>
      <c r="MEQ38" s="713"/>
      <c r="MER38" s="713"/>
      <c r="MES38" s="713"/>
      <c r="MET38" s="713"/>
      <c r="MEU38" s="713"/>
      <c r="MEV38" s="713"/>
      <c r="MEW38" s="713"/>
      <c r="MEX38" s="713"/>
      <c r="MEY38" s="713"/>
      <c r="MEZ38" s="713"/>
      <c r="MFA38" s="713"/>
      <c r="MFB38" s="713"/>
      <c r="MFC38" s="713"/>
      <c r="MFD38" s="713"/>
      <c r="MFE38" s="713"/>
      <c r="MFF38" s="713"/>
      <c r="MFG38" s="713"/>
      <c r="MFH38" s="713"/>
      <c r="MFI38" s="713"/>
      <c r="MFJ38" s="713"/>
      <c r="MFK38" s="713"/>
      <c r="MFL38" s="713"/>
      <c r="MFM38" s="713"/>
      <c r="MFN38" s="713"/>
      <c r="MFO38" s="713"/>
      <c r="MFP38" s="713"/>
      <c r="MFQ38" s="713"/>
      <c r="MFR38" s="713"/>
      <c r="MFS38" s="713"/>
      <c r="MFT38" s="713"/>
      <c r="MFU38" s="713"/>
      <c r="MFV38" s="713"/>
      <c r="MFW38" s="713"/>
      <c r="MFX38" s="713"/>
      <c r="MFY38" s="713"/>
      <c r="MFZ38" s="713"/>
      <c r="MGA38" s="713"/>
      <c r="MGB38" s="713"/>
      <c r="MGC38" s="713"/>
      <c r="MGD38" s="713"/>
      <c r="MGE38" s="713"/>
      <c r="MGF38" s="713"/>
      <c r="MGG38" s="713"/>
      <c r="MGH38" s="713"/>
      <c r="MGI38" s="713"/>
      <c r="MGJ38" s="713"/>
      <c r="MGK38" s="713"/>
      <c r="MGL38" s="713"/>
      <c r="MGM38" s="713"/>
      <c r="MGN38" s="713"/>
      <c r="MGO38" s="713"/>
      <c r="MGP38" s="713"/>
      <c r="MGQ38" s="713"/>
      <c r="MGR38" s="713"/>
      <c r="MGS38" s="713"/>
      <c r="MGT38" s="713"/>
      <c r="MGU38" s="713"/>
      <c r="MGV38" s="713"/>
      <c r="MGW38" s="713"/>
      <c r="MGX38" s="713"/>
      <c r="MGY38" s="713"/>
      <c r="MGZ38" s="713"/>
      <c r="MHA38" s="713"/>
      <c r="MHB38" s="713"/>
      <c r="MHC38" s="713"/>
      <c r="MHD38" s="713"/>
      <c r="MHE38" s="713"/>
      <c r="MHF38" s="713"/>
      <c r="MHG38" s="713"/>
      <c r="MHH38" s="713"/>
      <c r="MHI38" s="713"/>
      <c r="MHJ38" s="713"/>
      <c r="MHK38" s="713"/>
      <c r="MHL38" s="713"/>
      <c r="MHM38" s="713"/>
      <c r="MHN38" s="713"/>
      <c r="MHO38" s="713"/>
      <c r="MHP38" s="713"/>
      <c r="MHQ38" s="713"/>
      <c r="MHR38" s="713"/>
      <c r="MHS38" s="713"/>
      <c r="MHT38" s="713"/>
      <c r="MHU38" s="713"/>
      <c r="MHV38" s="713"/>
      <c r="MHW38" s="713"/>
      <c r="MHX38" s="713"/>
      <c r="MHY38" s="713"/>
      <c r="MHZ38" s="713"/>
      <c r="MIA38" s="713"/>
      <c r="MIB38" s="713"/>
      <c r="MIC38" s="713"/>
      <c r="MID38" s="713"/>
      <c r="MIE38" s="713"/>
      <c r="MIF38" s="713"/>
      <c r="MIG38" s="713"/>
      <c r="MIH38" s="713"/>
      <c r="MII38" s="713"/>
      <c r="MIJ38" s="713"/>
      <c r="MIK38" s="713"/>
      <c r="MIL38" s="713"/>
      <c r="MIM38" s="713"/>
      <c r="MIN38" s="713"/>
      <c r="MIO38" s="713"/>
      <c r="MIP38" s="713"/>
      <c r="MIQ38" s="713"/>
      <c r="MIR38" s="713"/>
      <c r="MIS38" s="713"/>
      <c r="MIT38" s="713"/>
      <c r="MIU38" s="713"/>
      <c r="MIV38" s="713"/>
      <c r="MIW38" s="713"/>
      <c r="MIX38" s="713"/>
      <c r="MIY38" s="713"/>
      <c r="MIZ38" s="713"/>
      <c r="MJA38" s="713"/>
      <c r="MJB38" s="713"/>
      <c r="MJC38" s="713"/>
      <c r="MJD38" s="713"/>
      <c r="MJE38" s="713"/>
      <c r="MJF38" s="713"/>
      <c r="MJG38" s="713"/>
      <c r="MJH38" s="713"/>
      <c r="MJI38" s="713"/>
      <c r="MJJ38" s="713"/>
      <c r="MJK38" s="713"/>
      <c r="MJL38" s="713"/>
      <c r="MJM38" s="713"/>
      <c r="MJN38" s="713"/>
      <c r="MJO38" s="713"/>
      <c r="MJP38" s="713"/>
      <c r="MJQ38" s="713"/>
      <c r="MJR38" s="713"/>
      <c r="MJS38" s="713"/>
      <c r="MJT38" s="713"/>
      <c r="MJU38" s="713"/>
      <c r="MJV38" s="713"/>
      <c r="MJW38" s="713"/>
      <c r="MJX38" s="713"/>
      <c r="MJY38" s="713"/>
      <c r="MJZ38" s="713"/>
      <c r="MKA38" s="713"/>
      <c r="MKB38" s="713"/>
      <c r="MKC38" s="713"/>
      <c r="MKD38" s="713"/>
      <c r="MKE38" s="713"/>
      <c r="MKF38" s="713"/>
      <c r="MKG38" s="713"/>
      <c r="MKH38" s="713"/>
      <c r="MKI38" s="713"/>
      <c r="MKJ38" s="713"/>
      <c r="MKK38" s="713"/>
      <c r="MKL38" s="713"/>
      <c r="MKM38" s="713"/>
      <c r="MKN38" s="713"/>
      <c r="MKO38" s="713"/>
      <c r="MKP38" s="713"/>
      <c r="MKQ38" s="713"/>
      <c r="MKR38" s="713"/>
      <c r="MKS38" s="713"/>
      <c r="MKT38" s="713"/>
      <c r="MKU38" s="713"/>
      <c r="MKV38" s="713"/>
      <c r="MKW38" s="713"/>
      <c r="MKX38" s="713"/>
      <c r="MKY38" s="713"/>
      <c r="MKZ38" s="713"/>
      <c r="MLA38" s="713"/>
      <c r="MLB38" s="713"/>
      <c r="MLC38" s="713"/>
      <c r="MLD38" s="713"/>
      <c r="MLE38" s="713"/>
      <c r="MLF38" s="713"/>
      <c r="MLG38" s="713"/>
      <c r="MLH38" s="713"/>
      <c r="MLI38" s="713"/>
      <c r="MLJ38" s="713"/>
      <c r="MLK38" s="713"/>
      <c r="MLL38" s="713"/>
      <c r="MLM38" s="713"/>
      <c r="MLN38" s="713"/>
      <c r="MLO38" s="713"/>
      <c r="MLP38" s="713"/>
      <c r="MLQ38" s="713"/>
      <c r="MLR38" s="713"/>
      <c r="MLS38" s="713"/>
      <c r="MLT38" s="713"/>
      <c r="MLU38" s="713"/>
      <c r="MLV38" s="713"/>
      <c r="MLW38" s="713"/>
      <c r="MLX38" s="713"/>
      <c r="MLY38" s="713"/>
      <c r="MLZ38" s="713"/>
      <c r="MMA38" s="713"/>
      <c r="MMB38" s="713"/>
      <c r="MMC38" s="713"/>
      <c r="MMD38" s="713"/>
      <c r="MME38" s="713"/>
      <c r="MMF38" s="713"/>
      <c r="MMG38" s="713"/>
      <c r="MMH38" s="713"/>
      <c r="MMI38" s="713"/>
      <c r="MMJ38" s="713"/>
      <c r="MMK38" s="713"/>
      <c r="MML38" s="713"/>
      <c r="MMM38" s="713"/>
      <c r="MMN38" s="713"/>
      <c r="MMO38" s="713"/>
      <c r="MMP38" s="713"/>
      <c r="MMQ38" s="713"/>
      <c r="MMR38" s="713"/>
      <c r="MMS38" s="713"/>
      <c r="MMT38" s="713"/>
      <c r="MMU38" s="713"/>
      <c r="MMV38" s="713"/>
      <c r="MMW38" s="713"/>
      <c r="MMX38" s="713"/>
      <c r="MMY38" s="713"/>
      <c r="MMZ38" s="713"/>
      <c r="MNA38" s="713"/>
      <c r="MNB38" s="713"/>
      <c r="MNC38" s="713"/>
      <c r="MND38" s="713"/>
      <c r="MNE38" s="713"/>
      <c r="MNF38" s="713"/>
      <c r="MNG38" s="713"/>
      <c r="MNH38" s="713"/>
      <c r="MNI38" s="713"/>
      <c r="MNJ38" s="713"/>
      <c r="MNK38" s="713"/>
      <c r="MNL38" s="713"/>
      <c r="MNM38" s="713"/>
      <c r="MNN38" s="713"/>
      <c r="MNO38" s="713"/>
      <c r="MNP38" s="713"/>
      <c r="MNQ38" s="713"/>
      <c r="MNR38" s="713"/>
      <c r="MNS38" s="713"/>
      <c r="MNT38" s="713"/>
      <c r="MNU38" s="713"/>
      <c r="MNV38" s="713"/>
      <c r="MNW38" s="713"/>
      <c r="MNX38" s="713"/>
      <c r="MNY38" s="713"/>
      <c r="MNZ38" s="713"/>
      <c r="MOA38" s="713"/>
      <c r="MOB38" s="713"/>
      <c r="MOC38" s="713"/>
      <c r="MOD38" s="713"/>
      <c r="MOE38" s="713"/>
      <c r="MOF38" s="713"/>
      <c r="MOG38" s="713"/>
      <c r="MOH38" s="713"/>
      <c r="MOI38" s="713"/>
      <c r="MOJ38" s="713"/>
      <c r="MOK38" s="713"/>
      <c r="MOL38" s="713"/>
      <c r="MOM38" s="713"/>
      <c r="MON38" s="713"/>
      <c r="MOO38" s="713"/>
      <c r="MOP38" s="713"/>
      <c r="MOQ38" s="713"/>
      <c r="MOR38" s="713"/>
      <c r="MOS38" s="713"/>
      <c r="MOT38" s="713"/>
      <c r="MOU38" s="713"/>
      <c r="MOV38" s="713"/>
      <c r="MOW38" s="713"/>
      <c r="MOX38" s="713"/>
      <c r="MOY38" s="713"/>
      <c r="MOZ38" s="713"/>
      <c r="MPA38" s="713"/>
      <c r="MPB38" s="713"/>
      <c r="MPC38" s="713"/>
      <c r="MPD38" s="713"/>
      <c r="MPE38" s="713"/>
      <c r="MPF38" s="713"/>
      <c r="MPG38" s="713"/>
      <c r="MPH38" s="713"/>
      <c r="MPI38" s="713"/>
      <c r="MPJ38" s="713"/>
      <c r="MPK38" s="713"/>
      <c r="MPL38" s="713"/>
      <c r="MPM38" s="713"/>
      <c r="MPN38" s="713"/>
      <c r="MPO38" s="713"/>
      <c r="MPP38" s="713"/>
      <c r="MPQ38" s="713"/>
      <c r="MPR38" s="713"/>
      <c r="MPS38" s="713"/>
      <c r="MPT38" s="713"/>
      <c r="MPU38" s="713"/>
      <c r="MPV38" s="713"/>
      <c r="MPW38" s="713"/>
      <c r="MPX38" s="713"/>
      <c r="MPY38" s="713"/>
      <c r="MPZ38" s="713"/>
      <c r="MQA38" s="713"/>
      <c r="MQB38" s="713"/>
      <c r="MQC38" s="713"/>
      <c r="MQD38" s="713"/>
      <c r="MQE38" s="713"/>
      <c r="MQF38" s="713"/>
      <c r="MQG38" s="713"/>
      <c r="MQH38" s="713"/>
      <c r="MQI38" s="713"/>
      <c r="MQJ38" s="713"/>
      <c r="MQK38" s="713"/>
      <c r="MQL38" s="713"/>
      <c r="MQM38" s="713"/>
      <c r="MQN38" s="713"/>
      <c r="MQO38" s="713"/>
      <c r="MQP38" s="713"/>
      <c r="MQQ38" s="713"/>
      <c r="MQR38" s="713"/>
      <c r="MQS38" s="713"/>
      <c r="MQT38" s="713"/>
      <c r="MQU38" s="713"/>
      <c r="MQV38" s="713"/>
      <c r="MQW38" s="713"/>
      <c r="MQX38" s="713"/>
      <c r="MQY38" s="713"/>
      <c r="MQZ38" s="713"/>
      <c r="MRA38" s="713"/>
      <c r="MRB38" s="713"/>
      <c r="MRC38" s="713"/>
      <c r="MRD38" s="713"/>
      <c r="MRE38" s="713"/>
      <c r="MRF38" s="713"/>
      <c r="MRG38" s="713"/>
      <c r="MRH38" s="713"/>
      <c r="MRI38" s="713"/>
      <c r="MRJ38" s="713"/>
      <c r="MRK38" s="713"/>
      <c r="MRL38" s="713"/>
      <c r="MRM38" s="713"/>
      <c r="MRN38" s="713"/>
      <c r="MRO38" s="713"/>
      <c r="MRP38" s="713"/>
      <c r="MRQ38" s="713"/>
      <c r="MRR38" s="713"/>
      <c r="MRS38" s="713"/>
      <c r="MRT38" s="713"/>
      <c r="MRU38" s="713"/>
      <c r="MRV38" s="713"/>
      <c r="MRW38" s="713"/>
      <c r="MRX38" s="713"/>
      <c r="MRY38" s="713"/>
      <c r="MRZ38" s="713"/>
      <c r="MSA38" s="713"/>
      <c r="MSB38" s="713"/>
      <c r="MSC38" s="713"/>
      <c r="MSD38" s="713"/>
      <c r="MSE38" s="713"/>
      <c r="MSF38" s="713"/>
      <c r="MSG38" s="713"/>
      <c r="MSH38" s="713"/>
      <c r="MSI38" s="713"/>
      <c r="MSJ38" s="713"/>
      <c r="MSK38" s="713"/>
      <c r="MSL38" s="713"/>
      <c r="MSM38" s="713"/>
      <c r="MSN38" s="713"/>
      <c r="MSO38" s="713"/>
      <c r="MSP38" s="713"/>
      <c r="MSQ38" s="713"/>
      <c r="MSR38" s="713"/>
      <c r="MSS38" s="713"/>
      <c r="MST38" s="713"/>
      <c r="MSU38" s="713"/>
      <c r="MSV38" s="713"/>
      <c r="MSW38" s="713"/>
      <c r="MSX38" s="713"/>
      <c r="MSY38" s="713"/>
      <c r="MSZ38" s="713"/>
      <c r="MTA38" s="713"/>
      <c r="MTB38" s="713"/>
      <c r="MTC38" s="713"/>
      <c r="MTD38" s="713"/>
      <c r="MTE38" s="713"/>
      <c r="MTF38" s="713"/>
      <c r="MTG38" s="713"/>
      <c r="MTH38" s="713"/>
      <c r="MTI38" s="713"/>
      <c r="MTJ38" s="713"/>
      <c r="MTK38" s="713"/>
      <c r="MTL38" s="713"/>
      <c r="MTM38" s="713"/>
      <c r="MTN38" s="713"/>
      <c r="MTO38" s="713"/>
      <c r="MTP38" s="713"/>
      <c r="MTQ38" s="713"/>
      <c r="MTR38" s="713"/>
      <c r="MTS38" s="713"/>
      <c r="MTT38" s="713"/>
      <c r="MTU38" s="713"/>
      <c r="MTV38" s="713"/>
      <c r="MTW38" s="713"/>
      <c r="MTX38" s="713"/>
      <c r="MTY38" s="713"/>
      <c r="MTZ38" s="713"/>
      <c r="MUA38" s="713"/>
      <c r="MUB38" s="713"/>
      <c r="MUC38" s="713"/>
      <c r="MUD38" s="713"/>
      <c r="MUE38" s="713"/>
      <c r="MUF38" s="713"/>
      <c r="MUG38" s="713"/>
      <c r="MUH38" s="713"/>
      <c r="MUI38" s="713"/>
      <c r="MUJ38" s="713"/>
      <c r="MUK38" s="713"/>
      <c r="MUL38" s="713"/>
      <c r="MUM38" s="713"/>
      <c r="MUN38" s="713"/>
      <c r="MUO38" s="713"/>
      <c r="MUP38" s="713"/>
      <c r="MUQ38" s="713"/>
      <c r="MUR38" s="713"/>
      <c r="MUS38" s="713"/>
      <c r="MUT38" s="713"/>
      <c r="MUU38" s="713"/>
      <c r="MUV38" s="713"/>
      <c r="MUW38" s="713"/>
      <c r="MUX38" s="713"/>
      <c r="MUY38" s="713"/>
      <c r="MUZ38" s="713"/>
      <c r="MVA38" s="713"/>
      <c r="MVB38" s="713"/>
      <c r="MVC38" s="713"/>
      <c r="MVD38" s="713"/>
      <c r="MVE38" s="713"/>
      <c r="MVF38" s="713"/>
      <c r="MVG38" s="713"/>
      <c r="MVH38" s="713"/>
      <c r="MVI38" s="713"/>
      <c r="MVJ38" s="713"/>
      <c r="MVK38" s="713"/>
      <c r="MVL38" s="713"/>
      <c r="MVM38" s="713"/>
      <c r="MVN38" s="713"/>
      <c r="MVO38" s="713"/>
      <c r="MVP38" s="713"/>
      <c r="MVQ38" s="713"/>
      <c r="MVR38" s="713"/>
      <c r="MVS38" s="713"/>
      <c r="MVT38" s="713"/>
      <c r="MVU38" s="713"/>
      <c r="MVV38" s="713"/>
      <c r="MVW38" s="713"/>
      <c r="MVX38" s="713"/>
      <c r="MVY38" s="713"/>
      <c r="MVZ38" s="713"/>
      <c r="MWA38" s="713"/>
      <c r="MWB38" s="713"/>
      <c r="MWC38" s="713"/>
      <c r="MWD38" s="713"/>
      <c r="MWE38" s="713"/>
      <c r="MWF38" s="713"/>
      <c r="MWG38" s="713"/>
      <c r="MWH38" s="713"/>
      <c r="MWI38" s="713"/>
      <c r="MWJ38" s="713"/>
      <c r="MWK38" s="713"/>
      <c r="MWL38" s="713"/>
      <c r="MWM38" s="713"/>
      <c r="MWN38" s="713"/>
      <c r="MWO38" s="713"/>
      <c r="MWP38" s="713"/>
      <c r="MWQ38" s="713"/>
      <c r="MWR38" s="713"/>
      <c r="MWS38" s="713"/>
      <c r="MWT38" s="713"/>
      <c r="MWU38" s="713"/>
      <c r="MWV38" s="713"/>
      <c r="MWW38" s="713"/>
      <c r="MWX38" s="713"/>
      <c r="MWY38" s="713"/>
      <c r="MWZ38" s="713"/>
      <c r="MXA38" s="713"/>
      <c r="MXB38" s="713"/>
      <c r="MXC38" s="713"/>
      <c r="MXD38" s="713"/>
      <c r="MXE38" s="713"/>
      <c r="MXF38" s="713"/>
      <c r="MXG38" s="713"/>
      <c r="MXH38" s="713"/>
      <c r="MXI38" s="713"/>
      <c r="MXJ38" s="713"/>
      <c r="MXK38" s="713"/>
      <c r="MXL38" s="713"/>
      <c r="MXM38" s="713"/>
      <c r="MXN38" s="713"/>
      <c r="MXO38" s="713"/>
      <c r="MXP38" s="713"/>
      <c r="MXQ38" s="713"/>
      <c r="MXR38" s="713"/>
      <c r="MXS38" s="713"/>
      <c r="MXT38" s="713"/>
      <c r="MXU38" s="713"/>
      <c r="MXV38" s="713"/>
      <c r="MXW38" s="713"/>
      <c r="MXX38" s="713"/>
      <c r="MXY38" s="713"/>
      <c r="MXZ38" s="713"/>
      <c r="MYA38" s="713"/>
      <c r="MYB38" s="713"/>
      <c r="MYC38" s="713"/>
      <c r="MYD38" s="713"/>
      <c r="MYE38" s="713"/>
      <c r="MYF38" s="713"/>
      <c r="MYG38" s="713"/>
      <c r="MYH38" s="713"/>
      <c r="MYI38" s="713"/>
      <c r="MYJ38" s="713"/>
      <c r="MYK38" s="713"/>
      <c r="MYL38" s="713"/>
      <c r="MYM38" s="713"/>
      <c r="MYN38" s="713"/>
      <c r="MYO38" s="713"/>
      <c r="MYP38" s="713"/>
      <c r="MYQ38" s="713"/>
      <c r="MYR38" s="713"/>
      <c r="MYS38" s="713"/>
      <c r="MYT38" s="713"/>
      <c r="MYU38" s="713"/>
      <c r="MYV38" s="713"/>
      <c r="MYW38" s="713"/>
      <c r="MYX38" s="713"/>
      <c r="MYY38" s="713"/>
      <c r="MYZ38" s="713"/>
      <c r="MZA38" s="713"/>
      <c r="MZB38" s="713"/>
      <c r="MZC38" s="713"/>
      <c r="MZD38" s="713"/>
      <c r="MZE38" s="713"/>
      <c r="MZF38" s="713"/>
      <c r="MZG38" s="713"/>
      <c r="MZH38" s="713"/>
      <c r="MZI38" s="713"/>
      <c r="MZJ38" s="713"/>
      <c r="MZK38" s="713"/>
      <c r="MZL38" s="713"/>
      <c r="MZM38" s="713"/>
      <c r="MZN38" s="713"/>
      <c r="MZO38" s="713"/>
      <c r="MZP38" s="713"/>
      <c r="MZQ38" s="713"/>
      <c r="MZR38" s="713"/>
      <c r="MZS38" s="713"/>
      <c r="MZT38" s="713"/>
      <c r="MZU38" s="713"/>
      <c r="MZV38" s="713"/>
      <c r="MZW38" s="713"/>
      <c r="MZX38" s="713"/>
      <c r="MZY38" s="713"/>
      <c r="MZZ38" s="713"/>
      <c r="NAA38" s="713"/>
      <c r="NAB38" s="713"/>
      <c r="NAC38" s="713"/>
      <c r="NAD38" s="713"/>
      <c r="NAE38" s="713"/>
      <c r="NAF38" s="713"/>
      <c r="NAG38" s="713"/>
      <c r="NAH38" s="713"/>
      <c r="NAI38" s="713"/>
      <c r="NAJ38" s="713"/>
      <c r="NAK38" s="713"/>
      <c r="NAL38" s="713"/>
      <c r="NAM38" s="713"/>
      <c r="NAN38" s="713"/>
      <c r="NAO38" s="713"/>
      <c r="NAP38" s="713"/>
      <c r="NAQ38" s="713"/>
      <c r="NAR38" s="713"/>
      <c r="NAS38" s="713"/>
      <c r="NAT38" s="713"/>
      <c r="NAU38" s="713"/>
      <c r="NAV38" s="713"/>
      <c r="NAW38" s="713"/>
      <c r="NAX38" s="713"/>
      <c r="NAY38" s="713"/>
      <c r="NAZ38" s="713"/>
      <c r="NBA38" s="713"/>
      <c r="NBB38" s="713"/>
      <c r="NBC38" s="713"/>
      <c r="NBD38" s="713"/>
      <c r="NBE38" s="713"/>
      <c r="NBF38" s="713"/>
      <c r="NBG38" s="713"/>
      <c r="NBH38" s="713"/>
      <c r="NBI38" s="713"/>
      <c r="NBJ38" s="713"/>
      <c r="NBK38" s="713"/>
      <c r="NBL38" s="713"/>
      <c r="NBM38" s="713"/>
      <c r="NBN38" s="713"/>
      <c r="NBO38" s="713"/>
      <c r="NBP38" s="713"/>
      <c r="NBQ38" s="713"/>
      <c r="NBR38" s="713"/>
      <c r="NBS38" s="713"/>
      <c r="NBT38" s="713"/>
      <c r="NBU38" s="713"/>
      <c r="NBV38" s="713"/>
      <c r="NBW38" s="713"/>
      <c r="NBX38" s="713"/>
      <c r="NBY38" s="713"/>
      <c r="NBZ38" s="713"/>
      <c r="NCA38" s="713"/>
      <c r="NCB38" s="713"/>
      <c r="NCC38" s="713"/>
      <c r="NCD38" s="713"/>
      <c r="NCE38" s="713"/>
      <c r="NCF38" s="713"/>
      <c r="NCG38" s="713"/>
      <c r="NCH38" s="713"/>
      <c r="NCI38" s="713"/>
      <c r="NCJ38" s="713"/>
      <c r="NCK38" s="713"/>
      <c r="NCL38" s="713"/>
      <c r="NCM38" s="713"/>
      <c r="NCN38" s="713"/>
      <c r="NCO38" s="713"/>
      <c r="NCP38" s="713"/>
      <c r="NCQ38" s="713"/>
      <c r="NCR38" s="713"/>
      <c r="NCS38" s="713"/>
      <c r="NCT38" s="713"/>
      <c r="NCU38" s="713"/>
      <c r="NCV38" s="713"/>
      <c r="NCW38" s="713"/>
      <c r="NCX38" s="713"/>
      <c r="NCY38" s="713"/>
      <c r="NCZ38" s="713"/>
      <c r="NDA38" s="713"/>
      <c r="NDB38" s="713"/>
      <c r="NDC38" s="713"/>
      <c r="NDD38" s="713"/>
      <c r="NDE38" s="713"/>
      <c r="NDF38" s="713"/>
      <c r="NDG38" s="713"/>
      <c r="NDH38" s="713"/>
      <c r="NDI38" s="713"/>
      <c r="NDJ38" s="713"/>
      <c r="NDK38" s="713"/>
      <c r="NDL38" s="713"/>
      <c r="NDM38" s="713"/>
      <c r="NDN38" s="713"/>
      <c r="NDO38" s="713"/>
      <c r="NDP38" s="713"/>
      <c r="NDQ38" s="713"/>
      <c r="NDR38" s="713"/>
      <c r="NDS38" s="713"/>
      <c r="NDT38" s="713"/>
      <c r="NDU38" s="713"/>
      <c r="NDV38" s="713"/>
      <c r="NDW38" s="713"/>
      <c r="NDX38" s="713"/>
      <c r="NDY38" s="713"/>
      <c r="NDZ38" s="713"/>
      <c r="NEA38" s="713"/>
      <c r="NEB38" s="713"/>
      <c r="NEC38" s="713"/>
      <c r="NED38" s="713"/>
      <c r="NEE38" s="713"/>
      <c r="NEF38" s="713"/>
      <c r="NEG38" s="713"/>
      <c r="NEH38" s="713"/>
      <c r="NEI38" s="713"/>
      <c r="NEJ38" s="713"/>
      <c r="NEK38" s="713"/>
      <c r="NEL38" s="713"/>
      <c r="NEM38" s="713"/>
      <c r="NEN38" s="713"/>
      <c r="NEO38" s="713"/>
      <c r="NEP38" s="713"/>
      <c r="NEQ38" s="713"/>
      <c r="NER38" s="713"/>
      <c r="NES38" s="713"/>
      <c r="NET38" s="713"/>
      <c r="NEU38" s="713"/>
      <c r="NEV38" s="713"/>
      <c r="NEW38" s="713"/>
      <c r="NEX38" s="713"/>
      <c r="NEY38" s="713"/>
      <c r="NEZ38" s="713"/>
      <c r="NFA38" s="713"/>
      <c r="NFB38" s="713"/>
      <c r="NFC38" s="713"/>
      <c r="NFD38" s="713"/>
      <c r="NFE38" s="713"/>
      <c r="NFF38" s="713"/>
      <c r="NFG38" s="713"/>
      <c r="NFH38" s="713"/>
      <c r="NFI38" s="713"/>
      <c r="NFJ38" s="713"/>
      <c r="NFK38" s="713"/>
      <c r="NFL38" s="713"/>
      <c r="NFM38" s="713"/>
      <c r="NFN38" s="713"/>
      <c r="NFO38" s="713"/>
      <c r="NFP38" s="713"/>
      <c r="NFQ38" s="713"/>
      <c r="NFR38" s="713"/>
      <c r="NFS38" s="713"/>
      <c r="NFT38" s="713"/>
      <c r="NFU38" s="713"/>
      <c r="NFV38" s="713"/>
      <c r="NFW38" s="713"/>
      <c r="NFX38" s="713"/>
      <c r="NFY38" s="713"/>
      <c r="NFZ38" s="713"/>
      <c r="NGA38" s="713"/>
      <c r="NGB38" s="713"/>
      <c r="NGC38" s="713"/>
      <c r="NGD38" s="713"/>
      <c r="NGE38" s="713"/>
      <c r="NGF38" s="713"/>
      <c r="NGG38" s="713"/>
      <c r="NGH38" s="713"/>
      <c r="NGI38" s="713"/>
      <c r="NGJ38" s="713"/>
      <c r="NGK38" s="713"/>
      <c r="NGL38" s="713"/>
      <c r="NGM38" s="713"/>
      <c r="NGN38" s="713"/>
      <c r="NGO38" s="713"/>
      <c r="NGP38" s="713"/>
      <c r="NGQ38" s="713"/>
      <c r="NGR38" s="713"/>
      <c r="NGS38" s="713"/>
      <c r="NGT38" s="713"/>
      <c r="NGU38" s="713"/>
      <c r="NGV38" s="713"/>
      <c r="NGW38" s="713"/>
      <c r="NGX38" s="713"/>
      <c r="NGY38" s="713"/>
      <c r="NGZ38" s="713"/>
      <c r="NHA38" s="713"/>
      <c r="NHB38" s="713"/>
      <c r="NHC38" s="713"/>
      <c r="NHD38" s="713"/>
      <c r="NHE38" s="713"/>
      <c r="NHF38" s="713"/>
      <c r="NHG38" s="713"/>
      <c r="NHH38" s="713"/>
      <c r="NHI38" s="713"/>
      <c r="NHJ38" s="713"/>
      <c r="NHK38" s="713"/>
      <c r="NHL38" s="713"/>
      <c r="NHM38" s="713"/>
      <c r="NHN38" s="713"/>
      <c r="NHO38" s="713"/>
      <c r="NHP38" s="713"/>
      <c r="NHQ38" s="713"/>
      <c r="NHR38" s="713"/>
      <c r="NHS38" s="713"/>
      <c r="NHT38" s="713"/>
      <c r="NHU38" s="713"/>
      <c r="NHV38" s="713"/>
      <c r="NHW38" s="713"/>
      <c r="NHX38" s="713"/>
      <c r="NHY38" s="713"/>
      <c r="NHZ38" s="713"/>
      <c r="NIA38" s="713"/>
      <c r="NIB38" s="713"/>
      <c r="NIC38" s="713"/>
      <c r="NID38" s="713"/>
      <c r="NIE38" s="713"/>
      <c r="NIF38" s="713"/>
      <c r="NIG38" s="713"/>
      <c r="NIH38" s="713"/>
      <c r="NII38" s="713"/>
      <c r="NIJ38" s="713"/>
      <c r="NIK38" s="713"/>
      <c r="NIL38" s="713"/>
      <c r="NIM38" s="713"/>
      <c r="NIN38" s="713"/>
      <c r="NIO38" s="713"/>
      <c r="NIP38" s="713"/>
      <c r="NIQ38" s="713"/>
      <c r="NIR38" s="713"/>
      <c r="NIS38" s="713"/>
      <c r="NIT38" s="713"/>
      <c r="NIU38" s="713"/>
      <c r="NIV38" s="713"/>
      <c r="NIW38" s="713"/>
      <c r="NIX38" s="713"/>
      <c r="NIY38" s="713"/>
      <c r="NIZ38" s="713"/>
      <c r="NJA38" s="713"/>
      <c r="NJB38" s="713"/>
      <c r="NJC38" s="713"/>
      <c r="NJD38" s="713"/>
      <c r="NJE38" s="713"/>
      <c r="NJF38" s="713"/>
      <c r="NJG38" s="713"/>
      <c r="NJH38" s="713"/>
      <c r="NJI38" s="713"/>
      <c r="NJJ38" s="713"/>
      <c r="NJK38" s="713"/>
      <c r="NJL38" s="713"/>
      <c r="NJM38" s="713"/>
      <c r="NJN38" s="713"/>
      <c r="NJO38" s="713"/>
      <c r="NJP38" s="713"/>
      <c r="NJQ38" s="713"/>
      <c r="NJR38" s="713"/>
      <c r="NJS38" s="713"/>
      <c r="NJT38" s="713"/>
      <c r="NJU38" s="713"/>
      <c r="NJV38" s="713"/>
      <c r="NJW38" s="713"/>
      <c r="NJX38" s="713"/>
      <c r="NJY38" s="713"/>
      <c r="NJZ38" s="713"/>
      <c r="NKA38" s="713"/>
      <c r="NKB38" s="713"/>
      <c r="NKC38" s="713"/>
      <c r="NKD38" s="713"/>
      <c r="NKE38" s="713"/>
      <c r="NKF38" s="713"/>
      <c r="NKG38" s="713"/>
      <c r="NKH38" s="713"/>
      <c r="NKI38" s="713"/>
      <c r="NKJ38" s="713"/>
      <c r="NKK38" s="713"/>
      <c r="NKL38" s="713"/>
      <c r="NKM38" s="713"/>
      <c r="NKN38" s="713"/>
      <c r="NKO38" s="713"/>
      <c r="NKP38" s="713"/>
      <c r="NKQ38" s="713"/>
      <c r="NKR38" s="713"/>
      <c r="NKS38" s="713"/>
      <c r="NKT38" s="713"/>
      <c r="NKU38" s="713"/>
      <c r="NKV38" s="713"/>
      <c r="NKW38" s="713"/>
      <c r="NKX38" s="713"/>
      <c r="NKY38" s="713"/>
      <c r="NKZ38" s="713"/>
      <c r="NLA38" s="713"/>
      <c r="NLB38" s="713"/>
      <c r="NLC38" s="713"/>
      <c r="NLD38" s="713"/>
      <c r="NLE38" s="713"/>
      <c r="NLF38" s="713"/>
      <c r="NLG38" s="713"/>
      <c r="NLH38" s="713"/>
      <c r="NLI38" s="713"/>
      <c r="NLJ38" s="713"/>
      <c r="NLK38" s="713"/>
      <c r="NLL38" s="713"/>
      <c r="NLM38" s="713"/>
      <c r="NLN38" s="713"/>
      <c r="NLO38" s="713"/>
      <c r="NLP38" s="713"/>
      <c r="NLQ38" s="713"/>
      <c r="NLR38" s="713"/>
      <c r="NLS38" s="713"/>
      <c r="NLT38" s="713"/>
      <c r="NLU38" s="713"/>
      <c r="NLV38" s="713"/>
      <c r="NLW38" s="713"/>
      <c r="NLX38" s="713"/>
      <c r="NLY38" s="713"/>
      <c r="NLZ38" s="713"/>
      <c r="NMA38" s="713"/>
      <c r="NMB38" s="713"/>
      <c r="NMC38" s="713"/>
      <c r="NMD38" s="713"/>
      <c r="NME38" s="713"/>
      <c r="NMF38" s="713"/>
      <c r="NMG38" s="713"/>
      <c r="NMH38" s="713"/>
      <c r="NMI38" s="713"/>
      <c r="NMJ38" s="713"/>
      <c r="NMK38" s="713"/>
      <c r="NML38" s="713"/>
      <c r="NMM38" s="713"/>
      <c r="NMN38" s="713"/>
      <c r="NMO38" s="713"/>
      <c r="NMP38" s="713"/>
      <c r="NMQ38" s="713"/>
      <c r="NMR38" s="713"/>
      <c r="NMS38" s="713"/>
      <c r="NMT38" s="713"/>
      <c r="NMU38" s="713"/>
      <c r="NMV38" s="713"/>
      <c r="NMW38" s="713"/>
      <c r="NMX38" s="713"/>
      <c r="NMY38" s="713"/>
      <c r="NMZ38" s="713"/>
      <c r="NNA38" s="713"/>
      <c r="NNB38" s="713"/>
      <c r="NNC38" s="713"/>
      <c r="NND38" s="713"/>
      <c r="NNE38" s="713"/>
      <c r="NNF38" s="713"/>
      <c r="NNG38" s="713"/>
      <c r="NNH38" s="713"/>
      <c r="NNI38" s="713"/>
      <c r="NNJ38" s="713"/>
      <c r="NNK38" s="713"/>
      <c r="NNL38" s="713"/>
      <c r="NNM38" s="713"/>
      <c r="NNN38" s="713"/>
      <c r="NNO38" s="713"/>
      <c r="NNP38" s="713"/>
      <c r="NNQ38" s="713"/>
      <c r="NNR38" s="713"/>
      <c r="NNS38" s="713"/>
      <c r="NNT38" s="713"/>
      <c r="NNU38" s="713"/>
      <c r="NNV38" s="713"/>
      <c r="NNW38" s="713"/>
      <c r="NNX38" s="713"/>
      <c r="NNY38" s="713"/>
      <c r="NNZ38" s="713"/>
      <c r="NOA38" s="713"/>
      <c r="NOB38" s="713"/>
      <c r="NOC38" s="713"/>
      <c r="NOD38" s="713"/>
      <c r="NOE38" s="713"/>
      <c r="NOF38" s="713"/>
      <c r="NOG38" s="713"/>
      <c r="NOH38" s="713"/>
      <c r="NOI38" s="713"/>
      <c r="NOJ38" s="713"/>
      <c r="NOK38" s="713"/>
      <c r="NOL38" s="713"/>
      <c r="NOM38" s="713"/>
      <c r="NON38" s="713"/>
      <c r="NOO38" s="713"/>
      <c r="NOP38" s="713"/>
      <c r="NOQ38" s="713"/>
      <c r="NOR38" s="713"/>
      <c r="NOS38" s="713"/>
      <c r="NOT38" s="713"/>
      <c r="NOU38" s="713"/>
      <c r="NOV38" s="713"/>
      <c r="NOW38" s="713"/>
      <c r="NOX38" s="713"/>
      <c r="NOY38" s="713"/>
      <c r="NOZ38" s="713"/>
      <c r="NPA38" s="713"/>
      <c r="NPB38" s="713"/>
      <c r="NPC38" s="713"/>
      <c r="NPD38" s="713"/>
      <c r="NPE38" s="713"/>
      <c r="NPF38" s="713"/>
      <c r="NPG38" s="713"/>
      <c r="NPH38" s="713"/>
      <c r="NPI38" s="713"/>
      <c r="NPJ38" s="713"/>
      <c r="NPK38" s="713"/>
      <c r="NPL38" s="713"/>
      <c r="NPM38" s="713"/>
      <c r="NPN38" s="713"/>
      <c r="NPO38" s="713"/>
      <c r="NPP38" s="713"/>
      <c r="NPQ38" s="713"/>
      <c r="NPR38" s="713"/>
      <c r="NPS38" s="713"/>
      <c r="NPT38" s="713"/>
      <c r="NPU38" s="713"/>
      <c r="NPV38" s="713"/>
      <c r="NPW38" s="713"/>
      <c r="NPX38" s="713"/>
      <c r="NPY38" s="713"/>
      <c r="NPZ38" s="713"/>
      <c r="NQA38" s="713"/>
      <c r="NQB38" s="713"/>
      <c r="NQC38" s="713"/>
      <c r="NQD38" s="713"/>
      <c r="NQE38" s="713"/>
      <c r="NQF38" s="713"/>
      <c r="NQG38" s="713"/>
      <c r="NQH38" s="713"/>
      <c r="NQI38" s="713"/>
      <c r="NQJ38" s="713"/>
      <c r="NQK38" s="713"/>
      <c r="NQL38" s="713"/>
      <c r="NQM38" s="713"/>
      <c r="NQN38" s="713"/>
      <c r="NQO38" s="713"/>
      <c r="NQP38" s="713"/>
      <c r="NQQ38" s="713"/>
      <c r="NQR38" s="713"/>
      <c r="NQS38" s="713"/>
      <c r="NQT38" s="713"/>
      <c r="NQU38" s="713"/>
      <c r="NQV38" s="713"/>
      <c r="NQW38" s="713"/>
      <c r="NQX38" s="713"/>
      <c r="NQY38" s="713"/>
      <c r="NQZ38" s="713"/>
      <c r="NRA38" s="713"/>
      <c r="NRB38" s="713"/>
      <c r="NRC38" s="713"/>
      <c r="NRD38" s="713"/>
      <c r="NRE38" s="713"/>
      <c r="NRF38" s="713"/>
      <c r="NRG38" s="713"/>
      <c r="NRH38" s="713"/>
      <c r="NRI38" s="713"/>
      <c r="NRJ38" s="713"/>
      <c r="NRK38" s="713"/>
      <c r="NRL38" s="713"/>
      <c r="NRM38" s="713"/>
      <c r="NRN38" s="713"/>
      <c r="NRO38" s="713"/>
      <c r="NRP38" s="713"/>
      <c r="NRQ38" s="713"/>
      <c r="NRR38" s="713"/>
      <c r="NRS38" s="713"/>
      <c r="NRT38" s="713"/>
      <c r="NRU38" s="713"/>
      <c r="NRV38" s="713"/>
      <c r="NRW38" s="713"/>
      <c r="NRX38" s="713"/>
      <c r="NRY38" s="713"/>
      <c r="NRZ38" s="713"/>
      <c r="NSA38" s="713"/>
      <c r="NSB38" s="713"/>
      <c r="NSC38" s="713"/>
      <c r="NSD38" s="713"/>
      <c r="NSE38" s="713"/>
      <c r="NSF38" s="713"/>
      <c r="NSG38" s="713"/>
      <c r="NSH38" s="713"/>
      <c r="NSI38" s="713"/>
      <c r="NSJ38" s="713"/>
      <c r="NSK38" s="713"/>
      <c r="NSL38" s="713"/>
      <c r="NSM38" s="713"/>
      <c r="NSN38" s="713"/>
      <c r="NSO38" s="713"/>
      <c r="NSP38" s="713"/>
      <c r="NSQ38" s="713"/>
      <c r="NSR38" s="713"/>
      <c r="NSS38" s="713"/>
      <c r="NST38" s="713"/>
      <c r="NSU38" s="713"/>
      <c r="NSV38" s="713"/>
      <c r="NSW38" s="713"/>
      <c r="NSX38" s="713"/>
      <c r="NSY38" s="713"/>
      <c r="NSZ38" s="713"/>
      <c r="NTA38" s="713"/>
      <c r="NTB38" s="713"/>
      <c r="NTC38" s="713"/>
      <c r="NTD38" s="713"/>
      <c r="NTE38" s="713"/>
      <c r="NTF38" s="713"/>
      <c r="NTG38" s="713"/>
      <c r="NTH38" s="713"/>
      <c r="NTI38" s="713"/>
      <c r="NTJ38" s="713"/>
      <c r="NTK38" s="713"/>
      <c r="NTL38" s="713"/>
      <c r="NTM38" s="713"/>
      <c r="NTN38" s="713"/>
      <c r="NTO38" s="713"/>
      <c r="NTP38" s="713"/>
      <c r="NTQ38" s="713"/>
      <c r="NTR38" s="713"/>
      <c r="NTS38" s="713"/>
      <c r="NTT38" s="713"/>
      <c r="NTU38" s="713"/>
      <c r="NTV38" s="713"/>
      <c r="NTW38" s="713"/>
      <c r="NTX38" s="713"/>
      <c r="NTY38" s="713"/>
      <c r="NTZ38" s="713"/>
      <c r="NUA38" s="713"/>
      <c r="NUB38" s="713"/>
      <c r="NUC38" s="713"/>
      <c r="NUD38" s="713"/>
      <c r="NUE38" s="713"/>
      <c r="NUF38" s="713"/>
      <c r="NUG38" s="713"/>
      <c r="NUH38" s="713"/>
      <c r="NUI38" s="713"/>
      <c r="NUJ38" s="713"/>
      <c r="NUK38" s="713"/>
      <c r="NUL38" s="713"/>
      <c r="NUM38" s="713"/>
      <c r="NUN38" s="713"/>
      <c r="NUO38" s="713"/>
      <c r="NUP38" s="713"/>
      <c r="NUQ38" s="713"/>
      <c r="NUR38" s="713"/>
      <c r="NUS38" s="713"/>
      <c r="NUT38" s="713"/>
      <c r="NUU38" s="713"/>
      <c r="NUV38" s="713"/>
      <c r="NUW38" s="713"/>
      <c r="NUX38" s="713"/>
      <c r="NUY38" s="713"/>
      <c r="NUZ38" s="713"/>
      <c r="NVA38" s="713"/>
      <c r="NVB38" s="713"/>
      <c r="NVC38" s="713"/>
      <c r="NVD38" s="713"/>
      <c r="NVE38" s="713"/>
      <c r="NVF38" s="713"/>
      <c r="NVG38" s="713"/>
      <c r="NVH38" s="713"/>
      <c r="NVI38" s="713"/>
      <c r="NVJ38" s="713"/>
      <c r="NVK38" s="713"/>
      <c r="NVL38" s="713"/>
      <c r="NVM38" s="713"/>
      <c r="NVN38" s="713"/>
      <c r="NVO38" s="713"/>
      <c r="NVP38" s="713"/>
      <c r="NVQ38" s="713"/>
      <c r="NVR38" s="713"/>
      <c r="NVS38" s="713"/>
      <c r="NVT38" s="713"/>
      <c r="NVU38" s="713"/>
      <c r="NVV38" s="713"/>
      <c r="NVW38" s="713"/>
      <c r="NVX38" s="713"/>
      <c r="NVY38" s="713"/>
      <c r="NVZ38" s="713"/>
      <c r="NWA38" s="713"/>
      <c r="NWB38" s="713"/>
      <c r="NWC38" s="713"/>
      <c r="NWD38" s="713"/>
      <c r="NWE38" s="713"/>
      <c r="NWF38" s="713"/>
      <c r="NWG38" s="713"/>
      <c r="NWH38" s="713"/>
      <c r="NWI38" s="713"/>
      <c r="NWJ38" s="713"/>
      <c r="NWK38" s="713"/>
      <c r="NWL38" s="713"/>
      <c r="NWM38" s="713"/>
      <c r="NWN38" s="713"/>
      <c r="NWO38" s="713"/>
      <c r="NWP38" s="713"/>
      <c r="NWQ38" s="713"/>
      <c r="NWR38" s="713"/>
      <c r="NWS38" s="713"/>
      <c r="NWT38" s="713"/>
      <c r="NWU38" s="713"/>
      <c r="NWV38" s="713"/>
      <c r="NWW38" s="713"/>
      <c r="NWX38" s="713"/>
      <c r="NWY38" s="713"/>
      <c r="NWZ38" s="713"/>
      <c r="NXA38" s="713"/>
      <c r="NXB38" s="713"/>
      <c r="NXC38" s="713"/>
      <c r="NXD38" s="713"/>
      <c r="NXE38" s="713"/>
      <c r="NXF38" s="713"/>
      <c r="NXG38" s="713"/>
      <c r="NXH38" s="713"/>
      <c r="NXI38" s="713"/>
      <c r="NXJ38" s="713"/>
      <c r="NXK38" s="713"/>
      <c r="NXL38" s="713"/>
      <c r="NXM38" s="713"/>
      <c r="NXN38" s="713"/>
      <c r="NXO38" s="713"/>
      <c r="NXP38" s="713"/>
      <c r="NXQ38" s="713"/>
      <c r="NXR38" s="713"/>
      <c r="NXS38" s="713"/>
      <c r="NXT38" s="713"/>
      <c r="NXU38" s="713"/>
      <c r="NXV38" s="713"/>
      <c r="NXW38" s="713"/>
      <c r="NXX38" s="713"/>
      <c r="NXY38" s="713"/>
      <c r="NXZ38" s="713"/>
      <c r="NYA38" s="713"/>
      <c r="NYB38" s="713"/>
      <c r="NYC38" s="713"/>
      <c r="NYD38" s="713"/>
      <c r="NYE38" s="713"/>
      <c r="NYF38" s="713"/>
      <c r="NYG38" s="713"/>
      <c r="NYH38" s="713"/>
      <c r="NYI38" s="713"/>
      <c r="NYJ38" s="713"/>
      <c r="NYK38" s="713"/>
      <c r="NYL38" s="713"/>
      <c r="NYM38" s="713"/>
      <c r="NYN38" s="713"/>
      <c r="NYO38" s="713"/>
      <c r="NYP38" s="713"/>
      <c r="NYQ38" s="713"/>
      <c r="NYR38" s="713"/>
      <c r="NYS38" s="713"/>
      <c r="NYT38" s="713"/>
      <c r="NYU38" s="713"/>
      <c r="NYV38" s="713"/>
      <c r="NYW38" s="713"/>
      <c r="NYX38" s="713"/>
      <c r="NYY38" s="713"/>
      <c r="NYZ38" s="713"/>
      <c r="NZA38" s="713"/>
      <c r="NZB38" s="713"/>
      <c r="NZC38" s="713"/>
      <c r="NZD38" s="713"/>
      <c r="NZE38" s="713"/>
      <c r="NZF38" s="713"/>
      <c r="NZG38" s="713"/>
      <c r="NZH38" s="713"/>
      <c r="NZI38" s="713"/>
      <c r="NZJ38" s="713"/>
      <c r="NZK38" s="713"/>
      <c r="NZL38" s="713"/>
      <c r="NZM38" s="713"/>
      <c r="NZN38" s="713"/>
      <c r="NZO38" s="713"/>
      <c r="NZP38" s="713"/>
      <c r="NZQ38" s="713"/>
      <c r="NZR38" s="713"/>
      <c r="NZS38" s="713"/>
      <c r="NZT38" s="713"/>
      <c r="NZU38" s="713"/>
      <c r="NZV38" s="713"/>
      <c r="NZW38" s="713"/>
      <c r="NZX38" s="713"/>
      <c r="NZY38" s="713"/>
      <c r="NZZ38" s="713"/>
      <c r="OAA38" s="713"/>
      <c r="OAB38" s="713"/>
      <c r="OAC38" s="713"/>
      <c r="OAD38" s="713"/>
      <c r="OAE38" s="713"/>
      <c r="OAF38" s="713"/>
      <c r="OAG38" s="713"/>
      <c r="OAH38" s="713"/>
      <c r="OAI38" s="713"/>
      <c r="OAJ38" s="713"/>
      <c r="OAK38" s="713"/>
      <c r="OAL38" s="713"/>
      <c r="OAM38" s="713"/>
      <c r="OAN38" s="713"/>
      <c r="OAO38" s="713"/>
      <c r="OAP38" s="713"/>
      <c r="OAQ38" s="713"/>
      <c r="OAR38" s="713"/>
      <c r="OAS38" s="713"/>
      <c r="OAT38" s="713"/>
      <c r="OAU38" s="713"/>
      <c r="OAV38" s="713"/>
      <c r="OAW38" s="713"/>
      <c r="OAX38" s="713"/>
      <c r="OAY38" s="713"/>
      <c r="OAZ38" s="713"/>
      <c r="OBA38" s="713"/>
      <c r="OBB38" s="713"/>
      <c r="OBC38" s="713"/>
      <c r="OBD38" s="713"/>
      <c r="OBE38" s="713"/>
      <c r="OBF38" s="713"/>
      <c r="OBG38" s="713"/>
      <c r="OBH38" s="713"/>
      <c r="OBI38" s="713"/>
      <c r="OBJ38" s="713"/>
      <c r="OBK38" s="713"/>
      <c r="OBL38" s="713"/>
      <c r="OBM38" s="713"/>
      <c r="OBN38" s="713"/>
      <c r="OBO38" s="713"/>
      <c r="OBP38" s="713"/>
      <c r="OBQ38" s="713"/>
      <c r="OBR38" s="713"/>
      <c r="OBS38" s="713"/>
      <c r="OBT38" s="713"/>
      <c r="OBU38" s="713"/>
      <c r="OBV38" s="713"/>
      <c r="OBW38" s="713"/>
      <c r="OBX38" s="713"/>
      <c r="OBY38" s="713"/>
      <c r="OBZ38" s="713"/>
      <c r="OCA38" s="713"/>
      <c r="OCB38" s="713"/>
      <c r="OCC38" s="713"/>
      <c r="OCD38" s="713"/>
      <c r="OCE38" s="713"/>
      <c r="OCF38" s="713"/>
      <c r="OCG38" s="713"/>
      <c r="OCH38" s="713"/>
      <c r="OCI38" s="713"/>
      <c r="OCJ38" s="713"/>
      <c r="OCK38" s="713"/>
      <c r="OCL38" s="713"/>
      <c r="OCM38" s="713"/>
      <c r="OCN38" s="713"/>
      <c r="OCO38" s="713"/>
      <c r="OCP38" s="713"/>
      <c r="OCQ38" s="713"/>
      <c r="OCR38" s="713"/>
      <c r="OCS38" s="713"/>
      <c r="OCT38" s="713"/>
      <c r="OCU38" s="713"/>
      <c r="OCV38" s="713"/>
      <c r="OCW38" s="713"/>
      <c r="OCX38" s="713"/>
      <c r="OCY38" s="713"/>
      <c r="OCZ38" s="713"/>
      <c r="ODA38" s="713"/>
      <c r="ODB38" s="713"/>
      <c r="ODC38" s="713"/>
      <c r="ODD38" s="713"/>
      <c r="ODE38" s="713"/>
      <c r="ODF38" s="713"/>
      <c r="ODG38" s="713"/>
      <c r="ODH38" s="713"/>
      <c r="ODI38" s="713"/>
      <c r="ODJ38" s="713"/>
      <c r="ODK38" s="713"/>
      <c r="ODL38" s="713"/>
      <c r="ODM38" s="713"/>
      <c r="ODN38" s="713"/>
      <c r="ODO38" s="713"/>
      <c r="ODP38" s="713"/>
      <c r="ODQ38" s="713"/>
      <c r="ODR38" s="713"/>
      <c r="ODS38" s="713"/>
      <c r="ODT38" s="713"/>
      <c r="ODU38" s="713"/>
      <c r="ODV38" s="713"/>
      <c r="ODW38" s="713"/>
      <c r="ODX38" s="713"/>
      <c r="ODY38" s="713"/>
      <c r="ODZ38" s="713"/>
      <c r="OEA38" s="713"/>
      <c r="OEB38" s="713"/>
      <c r="OEC38" s="713"/>
      <c r="OED38" s="713"/>
      <c r="OEE38" s="713"/>
      <c r="OEF38" s="713"/>
      <c r="OEG38" s="713"/>
      <c r="OEH38" s="713"/>
      <c r="OEI38" s="713"/>
      <c r="OEJ38" s="713"/>
      <c r="OEK38" s="713"/>
      <c r="OEL38" s="713"/>
      <c r="OEM38" s="713"/>
      <c r="OEN38" s="713"/>
      <c r="OEO38" s="713"/>
      <c r="OEP38" s="713"/>
      <c r="OEQ38" s="713"/>
      <c r="OER38" s="713"/>
      <c r="OES38" s="713"/>
      <c r="OET38" s="713"/>
      <c r="OEU38" s="713"/>
      <c r="OEV38" s="713"/>
      <c r="OEW38" s="713"/>
      <c r="OEX38" s="713"/>
      <c r="OEY38" s="713"/>
      <c r="OEZ38" s="713"/>
      <c r="OFA38" s="713"/>
      <c r="OFB38" s="713"/>
      <c r="OFC38" s="713"/>
      <c r="OFD38" s="713"/>
      <c r="OFE38" s="713"/>
      <c r="OFF38" s="713"/>
      <c r="OFG38" s="713"/>
      <c r="OFH38" s="713"/>
      <c r="OFI38" s="713"/>
      <c r="OFJ38" s="713"/>
      <c r="OFK38" s="713"/>
      <c r="OFL38" s="713"/>
      <c r="OFM38" s="713"/>
      <c r="OFN38" s="713"/>
      <c r="OFO38" s="713"/>
      <c r="OFP38" s="713"/>
      <c r="OFQ38" s="713"/>
      <c r="OFR38" s="713"/>
      <c r="OFS38" s="713"/>
      <c r="OFT38" s="713"/>
      <c r="OFU38" s="713"/>
      <c r="OFV38" s="713"/>
      <c r="OFW38" s="713"/>
      <c r="OFX38" s="713"/>
      <c r="OFY38" s="713"/>
      <c r="OFZ38" s="713"/>
      <c r="OGA38" s="713"/>
      <c r="OGB38" s="713"/>
      <c r="OGC38" s="713"/>
      <c r="OGD38" s="713"/>
      <c r="OGE38" s="713"/>
      <c r="OGF38" s="713"/>
      <c r="OGG38" s="713"/>
      <c r="OGH38" s="713"/>
      <c r="OGI38" s="713"/>
      <c r="OGJ38" s="713"/>
      <c r="OGK38" s="713"/>
      <c r="OGL38" s="713"/>
      <c r="OGM38" s="713"/>
      <c r="OGN38" s="713"/>
      <c r="OGO38" s="713"/>
      <c r="OGP38" s="713"/>
      <c r="OGQ38" s="713"/>
      <c r="OGR38" s="713"/>
      <c r="OGS38" s="713"/>
      <c r="OGT38" s="713"/>
      <c r="OGU38" s="713"/>
      <c r="OGV38" s="713"/>
      <c r="OGW38" s="713"/>
      <c r="OGX38" s="713"/>
      <c r="OGY38" s="713"/>
      <c r="OGZ38" s="713"/>
      <c r="OHA38" s="713"/>
      <c r="OHB38" s="713"/>
      <c r="OHC38" s="713"/>
      <c r="OHD38" s="713"/>
      <c r="OHE38" s="713"/>
      <c r="OHF38" s="713"/>
      <c r="OHG38" s="713"/>
      <c r="OHH38" s="713"/>
      <c r="OHI38" s="713"/>
      <c r="OHJ38" s="713"/>
      <c r="OHK38" s="713"/>
      <c r="OHL38" s="713"/>
      <c r="OHM38" s="713"/>
      <c r="OHN38" s="713"/>
      <c r="OHO38" s="713"/>
      <c r="OHP38" s="713"/>
      <c r="OHQ38" s="713"/>
      <c r="OHR38" s="713"/>
      <c r="OHS38" s="713"/>
      <c r="OHT38" s="713"/>
      <c r="OHU38" s="713"/>
      <c r="OHV38" s="713"/>
      <c r="OHW38" s="713"/>
      <c r="OHX38" s="713"/>
      <c r="OHY38" s="713"/>
      <c r="OHZ38" s="713"/>
      <c r="OIA38" s="713"/>
      <c r="OIB38" s="713"/>
      <c r="OIC38" s="713"/>
      <c r="OID38" s="713"/>
      <c r="OIE38" s="713"/>
      <c r="OIF38" s="713"/>
      <c r="OIG38" s="713"/>
      <c r="OIH38" s="713"/>
      <c r="OII38" s="713"/>
      <c r="OIJ38" s="713"/>
      <c r="OIK38" s="713"/>
      <c r="OIL38" s="713"/>
      <c r="OIM38" s="713"/>
      <c r="OIN38" s="713"/>
      <c r="OIO38" s="713"/>
      <c r="OIP38" s="713"/>
      <c r="OIQ38" s="713"/>
      <c r="OIR38" s="713"/>
      <c r="OIS38" s="713"/>
      <c r="OIT38" s="713"/>
      <c r="OIU38" s="713"/>
      <c r="OIV38" s="713"/>
      <c r="OIW38" s="713"/>
      <c r="OIX38" s="713"/>
      <c r="OIY38" s="713"/>
      <c r="OIZ38" s="713"/>
      <c r="OJA38" s="713"/>
      <c r="OJB38" s="713"/>
      <c r="OJC38" s="713"/>
      <c r="OJD38" s="713"/>
      <c r="OJE38" s="713"/>
      <c r="OJF38" s="713"/>
      <c r="OJG38" s="713"/>
      <c r="OJH38" s="713"/>
      <c r="OJI38" s="713"/>
      <c r="OJJ38" s="713"/>
      <c r="OJK38" s="713"/>
      <c r="OJL38" s="713"/>
      <c r="OJM38" s="713"/>
      <c r="OJN38" s="713"/>
      <c r="OJO38" s="713"/>
      <c r="OJP38" s="713"/>
      <c r="OJQ38" s="713"/>
      <c r="OJR38" s="713"/>
      <c r="OJS38" s="713"/>
      <c r="OJT38" s="713"/>
      <c r="OJU38" s="713"/>
      <c r="OJV38" s="713"/>
      <c r="OJW38" s="713"/>
      <c r="OJX38" s="713"/>
      <c r="OJY38" s="713"/>
      <c r="OJZ38" s="713"/>
      <c r="OKA38" s="713"/>
      <c r="OKB38" s="713"/>
      <c r="OKC38" s="713"/>
      <c r="OKD38" s="713"/>
      <c r="OKE38" s="713"/>
      <c r="OKF38" s="713"/>
      <c r="OKG38" s="713"/>
      <c r="OKH38" s="713"/>
      <c r="OKI38" s="713"/>
      <c r="OKJ38" s="713"/>
      <c r="OKK38" s="713"/>
      <c r="OKL38" s="713"/>
      <c r="OKM38" s="713"/>
      <c r="OKN38" s="713"/>
      <c r="OKO38" s="713"/>
      <c r="OKP38" s="713"/>
      <c r="OKQ38" s="713"/>
      <c r="OKR38" s="713"/>
      <c r="OKS38" s="713"/>
      <c r="OKT38" s="713"/>
      <c r="OKU38" s="713"/>
      <c r="OKV38" s="713"/>
      <c r="OKW38" s="713"/>
      <c r="OKX38" s="713"/>
      <c r="OKY38" s="713"/>
      <c r="OKZ38" s="713"/>
      <c r="OLA38" s="713"/>
      <c r="OLB38" s="713"/>
      <c r="OLC38" s="713"/>
      <c r="OLD38" s="713"/>
      <c r="OLE38" s="713"/>
      <c r="OLF38" s="713"/>
      <c r="OLG38" s="713"/>
      <c r="OLH38" s="713"/>
      <c r="OLI38" s="713"/>
      <c r="OLJ38" s="713"/>
      <c r="OLK38" s="713"/>
      <c r="OLL38" s="713"/>
      <c r="OLM38" s="713"/>
      <c r="OLN38" s="713"/>
      <c r="OLO38" s="713"/>
      <c r="OLP38" s="713"/>
      <c r="OLQ38" s="713"/>
      <c r="OLR38" s="713"/>
      <c r="OLS38" s="713"/>
      <c r="OLT38" s="713"/>
      <c r="OLU38" s="713"/>
      <c r="OLV38" s="713"/>
      <c r="OLW38" s="713"/>
      <c r="OLX38" s="713"/>
      <c r="OLY38" s="713"/>
      <c r="OLZ38" s="713"/>
      <c r="OMA38" s="713"/>
      <c r="OMB38" s="713"/>
      <c r="OMC38" s="713"/>
      <c r="OMD38" s="713"/>
      <c r="OME38" s="713"/>
      <c r="OMF38" s="713"/>
      <c r="OMG38" s="713"/>
      <c r="OMH38" s="713"/>
      <c r="OMI38" s="713"/>
      <c r="OMJ38" s="713"/>
      <c r="OMK38" s="713"/>
      <c r="OML38" s="713"/>
      <c r="OMM38" s="713"/>
      <c r="OMN38" s="713"/>
      <c r="OMO38" s="713"/>
      <c r="OMP38" s="713"/>
      <c r="OMQ38" s="713"/>
      <c r="OMR38" s="713"/>
      <c r="OMS38" s="713"/>
      <c r="OMT38" s="713"/>
      <c r="OMU38" s="713"/>
      <c r="OMV38" s="713"/>
      <c r="OMW38" s="713"/>
      <c r="OMX38" s="713"/>
      <c r="OMY38" s="713"/>
      <c r="OMZ38" s="713"/>
      <c r="ONA38" s="713"/>
      <c r="ONB38" s="713"/>
      <c r="ONC38" s="713"/>
      <c r="OND38" s="713"/>
      <c r="ONE38" s="713"/>
      <c r="ONF38" s="713"/>
      <c r="ONG38" s="713"/>
      <c r="ONH38" s="713"/>
      <c r="ONI38" s="713"/>
      <c r="ONJ38" s="713"/>
      <c r="ONK38" s="713"/>
      <c r="ONL38" s="713"/>
      <c r="ONM38" s="713"/>
      <c r="ONN38" s="713"/>
      <c r="ONO38" s="713"/>
      <c r="ONP38" s="713"/>
      <c r="ONQ38" s="713"/>
      <c r="ONR38" s="713"/>
      <c r="ONS38" s="713"/>
      <c r="ONT38" s="713"/>
      <c r="ONU38" s="713"/>
      <c r="ONV38" s="713"/>
      <c r="ONW38" s="713"/>
      <c r="ONX38" s="713"/>
      <c r="ONY38" s="713"/>
      <c r="ONZ38" s="713"/>
      <c r="OOA38" s="713"/>
      <c r="OOB38" s="713"/>
      <c r="OOC38" s="713"/>
      <c r="OOD38" s="713"/>
      <c r="OOE38" s="713"/>
      <c r="OOF38" s="713"/>
      <c r="OOG38" s="713"/>
      <c r="OOH38" s="713"/>
      <c r="OOI38" s="713"/>
      <c r="OOJ38" s="713"/>
      <c r="OOK38" s="713"/>
      <c r="OOL38" s="713"/>
      <c r="OOM38" s="713"/>
      <c r="OON38" s="713"/>
      <c r="OOO38" s="713"/>
      <c r="OOP38" s="713"/>
      <c r="OOQ38" s="713"/>
      <c r="OOR38" s="713"/>
      <c r="OOS38" s="713"/>
      <c r="OOT38" s="713"/>
      <c r="OOU38" s="713"/>
      <c r="OOV38" s="713"/>
      <c r="OOW38" s="713"/>
      <c r="OOX38" s="713"/>
      <c r="OOY38" s="713"/>
      <c r="OOZ38" s="713"/>
      <c r="OPA38" s="713"/>
      <c r="OPB38" s="713"/>
      <c r="OPC38" s="713"/>
      <c r="OPD38" s="713"/>
      <c r="OPE38" s="713"/>
      <c r="OPF38" s="713"/>
      <c r="OPG38" s="713"/>
      <c r="OPH38" s="713"/>
      <c r="OPI38" s="713"/>
      <c r="OPJ38" s="713"/>
      <c r="OPK38" s="713"/>
      <c r="OPL38" s="713"/>
      <c r="OPM38" s="713"/>
      <c r="OPN38" s="713"/>
      <c r="OPO38" s="713"/>
      <c r="OPP38" s="713"/>
      <c r="OPQ38" s="713"/>
      <c r="OPR38" s="713"/>
      <c r="OPS38" s="713"/>
      <c r="OPT38" s="713"/>
      <c r="OPU38" s="713"/>
      <c r="OPV38" s="713"/>
      <c r="OPW38" s="713"/>
      <c r="OPX38" s="713"/>
      <c r="OPY38" s="713"/>
      <c r="OPZ38" s="713"/>
      <c r="OQA38" s="713"/>
      <c r="OQB38" s="713"/>
      <c r="OQC38" s="713"/>
      <c r="OQD38" s="713"/>
      <c r="OQE38" s="713"/>
      <c r="OQF38" s="713"/>
      <c r="OQG38" s="713"/>
      <c r="OQH38" s="713"/>
      <c r="OQI38" s="713"/>
      <c r="OQJ38" s="713"/>
      <c r="OQK38" s="713"/>
      <c r="OQL38" s="713"/>
      <c r="OQM38" s="713"/>
      <c r="OQN38" s="713"/>
      <c r="OQO38" s="713"/>
      <c r="OQP38" s="713"/>
      <c r="OQQ38" s="713"/>
      <c r="OQR38" s="713"/>
      <c r="OQS38" s="713"/>
      <c r="OQT38" s="713"/>
      <c r="OQU38" s="713"/>
      <c r="OQV38" s="713"/>
      <c r="OQW38" s="713"/>
      <c r="OQX38" s="713"/>
      <c r="OQY38" s="713"/>
      <c r="OQZ38" s="713"/>
      <c r="ORA38" s="713"/>
      <c r="ORB38" s="713"/>
      <c r="ORC38" s="713"/>
      <c r="ORD38" s="713"/>
      <c r="ORE38" s="713"/>
      <c r="ORF38" s="713"/>
      <c r="ORG38" s="713"/>
      <c r="ORH38" s="713"/>
      <c r="ORI38" s="713"/>
      <c r="ORJ38" s="713"/>
      <c r="ORK38" s="713"/>
      <c r="ORL38" s="713"/>
      <c r="ORM38" s="713"/>
      <c r="ORN38" s="713"/>
      <c r="ORO38" s="713"/>
      <c r="ORP38" s="713"/>
      <c r="ORQ38" s="713"/>
      <c r="ORR38" s="713"/>
      <c r="ORS38" s="713"/>
      <c r="ORT38" s="713"/>
      <c r="ORU38" s="713"/>
      <c r="ORV38" s="713"/>
      <c r="ORW38" s="713"/>
      <c r="ORX38" s="713"/>
      <c r="ORY38" s="713"/>
      <c r="ORZ38" s="713"/>
      <c r="OSA38" s="713"/>
      <c r="OSB38" s="713"/>
      <c r="OSC38" s="713"/>
      <c r="OSD38" s="713"/>
      <c r="OSE38" s="713"/>
      <c r="OSF38" s="713"/>
      <c r="OSG38" s="713"/>
      <c r="OSH38" s="713"/>
      <c r="OSI38" s="713"/>
      <c r="OSJ38" s="713"/>
      <c r="OSK38" s="713"/>
      <c r="OSL38" s="713"/>
      <c r="OSM38" s="713"/>
      <c r="OSN38" s="713"/>
      <c r="OSO38" s="713"/>
      <c r="OSP38" s="713"/>
      <c r="OSQ38" s="713"/>
      <c r="OSR38" s="713"/>
      <c r="OSS38" s="713"/>
      <c r="OST38" s="713"/>
      <c r="OSU38" s="713"/>
      <c r="OSV38" s="713"/>
      <c r="OSW38" s="713"/>
      <c r="OSX38" s="713"/>
      <c r="OSY38" s="713"/>
      <c r="OSZ38" s="713"/>
      <c r="OTA38" s="713"/>
      <c r="OTB38" s="713"/>
      <c r="OTC38" s="713"/>
      <c r="OTD38" s="713"/>
      <c r="OTE38" s="713"/>
      <c r="OTF38" s="713"/>
      <c r="OTG38" s="713"/>
      <c r="OTH38" s="713"/>
      <c r="OTI38" s="713"/>
      <c r="OTJ38" s="713"/>
      <c r="OTK38" s="713"/>
      <c r="OTL38" s="713"/>
      <c r="OTM38" s="713"/>
      <c r="OTN38" s="713"/>
      <c r="OTO38" s="713"/>
      <c r="OTP38" s="713"/>
      <c r="OTQ38" s="713"/>
      <c r="OTR38" s="713"/>
      <c r="OTS38" s="713"/>
      <c r="OTT38" s="713"/>
      <c r="OTU38" s="713"/>
      <c r="OTV38" s="713"/>
      <c r="OTW38" s="713"/>
      <c r="OTX38" s="713"/>
      <c r="OTY38" s="713"/>
      <c r="OTZ38" s="713"/>
      <c r="OUA38" s="713"/>
      <c r="OUB38" s="713"/>
      <c r="OUC38" s="713"/>
      <c r="OUD38" s="713"/>
      <c r="OUE38" s="713"/>
      <c r="OUF38" s="713"/>
      <c r="OUG38" s="713"/>
      <c r="OUH38" s="713"/>
      <c r="OUI38" s="713"/>
      <c r="OUJ38" s="713"/>
      <c r="OUK38" s="713"/>
      <c r="OUL38" s="713"/>
      <c r="OUM38" s="713"/>
      <c r="OUN38" s="713"/>
      <c r="OUO38" s="713"/>
      <c r="OUP38" s="713"/>
      <c r="OUQ38" s="713"/>
      <c r="OUR38" s="713"/>
      <c r="OUS38" s="713"/>
      <c r="OUT38" s="713"/>
      <c r="OUU38" s="713"/>
      <c r="OUV38" s="713"/>
      <c r="OUW38" s="713"/>
      <c r="OUX38" s="713"/>
      <c r="OUY38" s="713"/>
      <c r="OUZ38" s="713"/>
      <c r="OVA38" s="713"/>
      <c r="OVB38" s="713"/>
      <c r="OVC38" s="713"/>
      <c r="OVD38" s="713"/>
      <c r="OVE38" s="713"/>
      <c r="OVF38" s="713"/>
      <c r="OVG38" s="713"/>
      <c r="OVH38" s="713"/>
      <c r="OVI38" s="713"/>
      <c r="OVJ38" s="713"/>
      <c r="OVK38" s="713"/>
      <c r="OVL38" s="713"/>
      <c r="OVM38" s="713"/>
      <c r="OVN38" s="713"/>
      <c r="OVO38" s="713"/>
      <c r="OVP38" s="713"/>
      <c r="OVQ38" s="713"/>
      <c r="OVR38" s="713"/>
      <c r="OVS38" s="713"/>
      <c r="OVT38" s="713"/>
      <c r="OVU38" s="713"/>
      <c r="OVV38" s="713"/>
      <c r="OVW38" s="713"/>
      <c r="OVX38" s="713"/>
      <c r="OVY38" s="713"/>
      <c r="OVZ38" s="713"/>
      <c r="OWA38" s="713"/>
      <c r="OWB38" s="713"/>
      <c r="OWC38" s="713"/>
      <c r="OWD38" s="713"/>
      <c r="OWE38" s="713"/>
      <c r="OWF38" s="713"/>
      <c r="OWG38" s="713"/>
      <c r="OWH38" s="713"/>
      <c r="OWI38" s="713"/>
      <c r="OWJ38" s="713"/>
      <c r="OWK38" s="713"/>
      <c r="OWL38" s="713"/>
      <c r="OWM38" s="713"/>
      <c r="OWN38" s="713"/>
      <c r="OWO38" s="713"/>
      <c r="OWP38" s="713"/>
      <c r="OWQ38" s="713"/>
      <c r="OWR38" s="713"/>
      <c r="OWS38" s="713"/>
      <c r="OWT38" s="713"/>
      <c r="OWU38" s="713"/>
      <c r="OWV38" s="713"/>
      <c r="OWW38" s="713"/>
      <c r="OWX38" s="713"/>
      <c r="OWY38" s="713"/>
      <c r="OWZ38" s="713"/>
      <c r="OXA38" s="713"/>
      <c r="OXB38" s="713"/>
      <c r="OXC38" s="713"/>
      <c r="OXD38" s="713"/>
      <c r="OXE38" s="713"/>
      <c r="OXF38" s="713"/>
      <c r="OXG38" s="713"/>
      <c r="OXH38" s="713"/>
      <c r="OXI38" s="713"/>
      <c r="OXJ38" s="713"/>
      <c r="OXK38" s="713"/>
      <c r="OXL38" s="713"/>
      <c r="OXM38" s="713"/>
      <c r="OXN38" s="713"/>
      <c r="OXO38" s="713"/>
      <c r="OXP38" s="713"/>
      <c r="OXQ38" s="713"/>
      <c r="OXR38" s="713"/>
      <c r="OXS38" s="713"/>
      <c r="OXT38" s="713"/>
      <c r="OXU38" s="713"/>
      <c r="OXV38" s="713"/>
      <c r="OXW38" s="713"/>
      <c r="OXX38" s="713"/>
      <c r="OXY38" s="713"/>
      <c r="OXZ38" s="713"/>
      <c r="OYA38" s="713"/>
      <c r="OYB38" s="713"/>
      <c r="OYC38" s="713"/>
      <c r="OYD38" s="713"/>
      <c r="OYE38" s="713"/>
      <c r="OYF38" s="713"/>
      <c r="OYG38" s="713"/>
      <c r="OYH38" s="713"/>
      <c r="OYI38" s="713"/>
      <c r="OYJ38" s="713"/>
      <c r="OYK38" s="713"/>
      <c r="OYL38" s="713"/>
      <c r="OYM38" s="713"/>
      <c r="OYN38" s="713"/>
      <c r="OYO38" s="713"/>
      <c r="OYP38" s="713"/>
      <c r="OYQ38" s="713"/>
      <c r="OYR38" s="713"/>
      <c r="OYS38" s="713"/>
      <c r="OYT38" s="713"/>
      <c r="OYU38" s="713"/>
      <c r="OYV38" s="713"/>
      <c r="OYW38" s="713"/>
      <c r="OYX38" s="713"/>
      <c r="OYY38" s="713"/>
      <c r="OYZ38" s="713"/>
      <c r="OZA38" s="713"/>
      <c r="OZB38" s="713"/>
      <c r="OZC38" s="713"/>
      <c r="OZD38" s="713"/>
      <c r="OZE38" s="713"/>
      <c r="OZF38" s="713"/>
      <c r="OZG38" s="713"/>
      <c r="OZH38" s="713"/>
      <c r="OZI38" s="713"/>
      <c r="OZJ38" s="713"/>
      <c r="OZK38" s="713"/>
      <c r="OZL38" s="713"/>
      <c r="OZM38" s="713"/>
      <c r="OZN38" s="713"/>
      <c r="OZO38" s="713"/>
      <c r="OZP38" s="713"/>
      <c r="OZQ38" s="713"/>
      <c r="OZR38" s="713"/>
      <c r="OZS38" s="713"/>
      <c r="OZT38" s="713"/>
      <c r="OZU38" s="713"/>
      <c r="OZV38" s="713"/>
      <c r="OZW38" s="713"/>
      <c r="OZX38" s="713"/>
      <c r="OZY38" s="713"/>
      <c r="OZZ38" s="713"/>
      <c r="PAA38" s="713"/>
      <c r="PAB38" s="713"/>
      <c r="PAC38" s="713"/>
      <c r="PAD38" s="713"/>
      <c r="PAE38" s="713"/>
      <c r="PAF38" s="713"/>
      <c r="PAG38" s="713"/>
      <c r="PAH38" s="713"/>
      <c r="PAI38" s="713"/>
      <c r="PAJ38" s="713"/>
      <c r="PAK38" s="713"/>
      <c r="PAL38" s="713"/>
      <c r="PAM38" s="713"/>
      <c r="PAN38" s="713"/>
      <c r="PAO38" s="713"/>
      <c r="PAP38" s="713"/>
      <c r="PAQ38" s="713"/>
      <c r="PAR38" s="713"/>
      <c r="PAS38" s="713"/>
      <c r="PAT38" s="713"/>
      <c r="PAU38" s="713"/>
      <c r="PAV38" s="713"/>
      <c r="PAW38" s="713"/>
      <c r="PAX38" s="713"/>
      <c r="PAY38" s="713"/>
      <c r="PAZ38" s="713"/>
      <c r="PBA38" s="713"/>
      <c r="PBB38" s="713"/>
      <c r="PBC38" s="713"/>
      <c r="PBD38" s="713"/>
      <c r="PBE38" s="713"/>
      <c r="PBF38" s="713"/>
      <c r="PBG38" s="713"/>
      <c r="PBH38" s="713"/>
      <c r="PBI38" s="713"/>
      <c r="PBJ38" s="713"/>
      <c r="PBK38" s="713"/>
      <c r="PBL38" s="713"/>
      <c r="PBM38" s="713"/>
      <c r="PBN38" s="713"/>
      <c r="PBO38" s="713"/>
      <c r="PBP38" s="713"/>
      <c r="PBQ38" s="713"/>
      <c r="PBR38" s="713"/>
      <c r="PBS38" s="713"/>
      <c r="PBT38" s="713"/>
      <c r="PBU38" s="713"/>
      <c r="PBV38" s="713"/>
      <c r="PBW38" s="713"/>
      <c r="PBX38" s="713"/>
      <c r="PBY38" s="713"/>
      <c r="PBZ38" s="713"/>
      <c r="PCA38" s="713"/>
      <c r="PCB38" s="713"/>
      <c r="PCC38" s="713"/>
      <c r="PCD38" s="713"/>
      <c r="PCE38" s="713"/>
      <c r="PCF38" s="713"/>
      <c r="PCG38" s="713"/>
      <c r="PCH38" s="713"/>
      <c r="PCI38" s="713"/>
      <c r="PCJ38" s="713"/>
      <c r="PCK38" s="713"/>
      <c r="PCL38" s="713"/>
      <c r="PCM38" s="713"/>
      <c r="PCN38" s="713"/>
      <c r="PCO38" s="713"/>
      <c r="PCP38" s="713"/>
      <c r="PCQ38" s="713"/>
      <c r="PCR38" s="713"/>
      <c r="PCS38" s="713"/>
      <c r="PCT38" s="713"/>
      <c r="PCU38" s="713"/>
      <c r="PCV38" s="713"/>
      <c r="PCW38" s="713"/>
      <c r="PCX38" s="713"/>
      <c r="PCY38" s="713"/>
      <c r="PCZ38" s="713"/>
      <c r="PDA38" s="713"/>
      <c r="PDB38" s="713"/>
      <c r="PDC38" s="713"/>
      <c r="PDD38" s="713"/>
      <c r="PDE38" s="713"/>
      <c r="PDF38" s="713"/>
      <c r="PDG38" s="713"/>
      <c r="PDH38" s="713"/>
      <c r="PDI38" s="713"/>
      <c r="PDJ38" s="713"/>
      <c r="PDK38" s="713"/>
      <c r="PDL38" s="713"/>
      <c r="PDM38" s="713"/>
      <c r="PDN38" s="713"/>
      <c r="PDO38" s="713"/>
      <c r="PDP38" s="713"/>
      <c r="PDQ38" s="713"/>
      <c r="PDR38" s="713"/>
      <c r="PDS38" s="713"/>
      <c r="PDT38" s="713"/>
      <c r="PDU38" s="713"/>
      <c r="PDV38" s="713"/>
      <c r="PDW38" s="713"/>
      <c r="PDX38" s="713"/>
      <c r="PDY38" s="713"/>
      <c r="PDZ38" s="713"/>
      <c r="PEA38" s="713"/>
      <c r="PEB38" s="713"/>
      <c r="PEC38" s="713"/>
      <c r="PED38" s="713"/>
      <c r="PEE38" s="713"/>
      <c r="PEF38" s="713"/>
      <c r="PEG38" s="713"/>
      <c r="PEH38" s="713"/>
      <c r="PEI38" s="713"/>
      <c r="PEJ38" s="713"/>
      <c r="PEK38" s="713"/>
      <c r="PEL38" s="713"/>
      <c r="PEM38" s="713"/>
      <c r="PEN38" s="713"/>
      <c r="PEO38" s="713"/>
      <c r="PEP38" s="713"/>
      <c r="PEQ38" s="713"/>
      <c r="PER38" s="713"/>
      <c r="PES38" s="713"/>
      <c r="PET38" s="713"/>
      <c r="PEU38" s="713"/>
      <c r="PEV38" s="713"/>
      <c r="PEW38" s="713"/>
      <c r="PEX38" s="713"/>
      <c r="PEY38" s="713"/>
      <c r="PEZ38" s="713"/>
      <c r="PFA38" s="713"/>
      <c r="PFB38" s="713"/>
      <c r="PFC38" s="713"/>
      <c r="PFD38" s="713"/>
      <c r="PFE38" s="713"/>
      <c r="PFF38" s="713"/>
      <c r="PFG38" s="713"/>
      <c r="PFH38" s="713"/>
      <c r="PFI38" s="713"/>
      <c r="PFJ38" s="713"/>
      <c r="PFK38" s="713"/>
      <c r="PFL38" s="713"/>
      <c r="PFM38" s="713"/>
      <c r="PFN38" s="713"/>
      <c r="PFO38" s="713"/>
      <c r="PFP38" s="713"/>
      <c r="PFQ38" s="713"/>
      <c r="PFR38" s="713"/>
      <c r="PFS38" s="713"/>
      <c r="PFT38" s="713"/>
      <c r="PFU38" s="713"/>
      <c r="PFV38" s="713"/>
      <c r="PFW38" s="713"/>
      <c r="PFX38" s="713"/>
      <c r="PFY38" s="713"/>
      <c r="PFZ38" s="713"/>
      <c r="PGA38" s="713"/>
      <c r="PGB38" s="713"/>
      <c r="PGC38" s="713"/>
      <c r="PGD38" s="713"/>
      <c r="PGE38" s="713"/>
      <c r="PGF38" s="713"/>
      <c r="PGG38" s="713"/>
      <c r="PGH38" s="713"/>
      <c r="PGI38" s="713"/>
      <c r="PGJ38" s="713"/>
      <c r="PGK38" s="713"/>
      <c r="PGL38" s="713"/>
      <c r="PGM38" s="713"/>
      <c r="PGN38" s="713"/>
      <c r="PGO38" s="713"/>
      <c r="PGP38" s="713"/>
      <c r="PGQ38" s="713"/>
      <c r="PGR38" s="713"/>
      <c r="PGS38" s="713"/>
      <c r="PGT38" s="713"/>
      <c r="PGU38" s="713"/>
      <c r="PGV38" s="713"/>
      <c r="PGW38" s="713"/>
      <c r="PGX38" s="713"/>
      <c r="PGY38" s="713"/>
      <c r="PGZ38" s="713"/>
      <c r="PHA38" s="713"/>
      <c r="PHB38" s="713"/>
      <c r="PHC38" s="713"/>
      <c r="PHD38" s="713"/>
      <c r="PHE38" s="713"/>
      <c r="PHF38" s="713"/>
      <c r="PHG38" s="713"/>
      <c r="PHH38" s="713"/>
      <c r="PHI38" s="713"/>
      <c r="PHJ38" s="713"/>
      <c r="PHK38" s="713"/>
      <c r="PHL38" s="713"/>
      <c r="PHM38" s="713"/>
      <c r="PHN38" s="713"/>
      <c r="PHO38" s="713"/>
      <c r="PHP38" s="713"/>
      <c r="PHQ38" s="713"/>
      <c r="PHR38" s="713"/>
      <c r="PHS38" s="713"/>
      <c r="PHT38" s="713"/>
      <c r="PHU38" s="713"/>
      <c r="PHV38" s="713"/>
      <c r="PHW38" s="713"/>
      <c r="PHX38" s="713"/>
      <c r="PHY38" s="713"/>
      <c r="PHZ38" s="713"/>
      <c r="PIA38" s="713"/>
      <c r="PIB38" s="713"/>
      <c r="PIC38" s="713"/>
      <c r="PID38" s="713"/>
      <c r="PIE38" s="713"/>
      <c r="PIF38" s="713"/>
      <c r="PIG38" s="713"/>
      <c r="PIH38" s="713"/>
      <c r="PII38" s="713"/>
      <c r="PIJ38" s="713"/>
      <c r="PIK38" s="713"/>
      <c r="PIL38" s="713"/>
      <c r="PIM38" s="713"/>
      <c r="PIN38" s="713"/>
      <c r="PIO38" s="713"/>
      <c r="PIP38" s="713"/>
      <c r="PIQ38" s="713"/>
      <c r="PIR38" s="713"/>
      <c r="PIS38" s="713"/>
      <c r="PIT38" s="713"/>
      <c r="PIU38" s="713"/>
      <c r="PIV38" s="713"/>
      <c r="PIW38" s="713"/>
      <c r="PIX38" s="713"/>
      <c r="PIY38" s="713"/>
      <c r="PIZ38" s="713"/>
      <c r="PJA38" s="713"/>
      <c r="PJB38" s="713"/>
      <c r="PJC38" s="713"/>
      <c r="PJD38" s="713"/>
      <c r="PJE38" s="713"/>
      <c r="PJF38" s="713"/>
      <c r="PJG38" s="713"/>
      <c r="PJH38" s="713"/>
      <c r="PJI38" s="713"/>
      <c r="PJJ38" s="713"/>
      <c r="PJK38" s="713"/>
      <c r="PJL38" s="713"/>
      <c r="PJM38" s="713"/>
      <c r="PJN38" s="713"/>
      <c r="PJO38" s="713"/>
      <c r="PJP38" s="713"/>
      <c r="PJQ38" s="713"/>
      <c r="PJR38" s="713"/>
      <c r="PJS38" s="713"/>
      <c r="PJT38" s="713"/>
      <c r="PJU38" s="713"/>
      <c r="PJV38" s="713"/>
      <c r="PJW38" s="713"/>
      <c r="PJX38" s="713"/>
      <c r="PJY38" s="713"/>
      <c r="PJZ38" s="713"/>
      <c r="PKA38" s="713"/>
      <c r="PKB38" s="713"/>
      <c r="PKC38" s="713"/>
      <c r="PKD38" s="713"/>
      <c r="PKE38" s="713"/>
      <c r="PKF38" s="713"/>
      <c r="PKG38" s="713"/>
      <c r="PKH38" s="713"/>
      <c r="PKI38" s="713"/>
      <c r="PKJ38" s="713"/>
      <c r="PKK38" s="713"/>
      <c r="PKL38" s="713"/>
      <c r="PKM38" s="713"/>
      <c r="PKN38" s="713"/>
      <c r="PKO38" s="713"/>
      <c r="PKP38" s="713"/>
      <c r="PKQ38" s="713"/>
      <c r="PKR38" s="713"/>
      <c r="PKS38" s="713"/>
      <c r="PKT38" s="713"/>
      <c r="PKU38" s="713"/>
      <c r="PKV38" s="713"/>
      <c r="PKW38" s="713"/>
      <c r="PKX38" s="713"/>
      <c r="PKY38" s="713"/>
      <c r="PKZ38" s="713"/>
      <c r="PLA38" s="713"/>
      <c r="PLB38" s="713"/>
      <c r="PLC38" s="713"/>
      <c r="PLD38" s="713"/>
      <c r="PLE38" s="713"/>
      <c r="PLF38" s="713"/>
      <c r="PLG38" s="713"/>
      <c r="PLH38" s="713"/>
      <c r="PLI38" s="713"/>
      <c r="PLJ38" s="713"/>
      <c r="PLK38" s="713"/>
      <c r="PLL38" s="713"/>
      <c r="PLM38" s="713"/>
      <c r="PLN38" s="713"/>
      <c r="PLO38" s="713"/>
      <c r="PLP38" s="713"/>
      <c r="PLQ38" s="713"/>
      <c r="PLR38" s="713"/>
      <c r="PLS38" s="713"/>
      <c r="PLT38" s="713"/>
      <c r="PLU38" s="713"/>
      <c r="PLV38" s="713"/>
      <c r="PLW38" s="713"/>
      <c r="PLX38" s="713"/>
      <c r="PLY38" s="713"/>
      <c r="PLZ38" s="713"/>
      <c r="PMA38" s="713"/>
      <c r="PMB38" s="713"/>
      <c r="PMC38" s="713"/>
      <c r="PMD38" s="713"/>
      <c r="PME38" s="713"/>
      <c r="PMF38" s="713"/>
      <c r="PMG38" s="713"/>
      <c r="PMH38" s="713"/>
      <c r="PMI38" s="713"/>
      <c r="PMJ38" s="713"/>
      <c r="PMK38" s="713"/>
      <c r="PML38" s="713"/>
      <c r="PMM38" s="713"/>
      <c r="PMN38" s="713"/>
      <c r="PMO38" s="713"/>
      <c r="PMP38" s="713"/>
      <c r="PMQ38" s="713"/>
      <c r="PMR38" s="713"/>
      <c r="PMS38" s="713"/>
      <c r="PMT38" s="713"/>
      <c r="PMU38" s="713"/>
      <c r="PMV38" s="713"/>
      <c r="PMW38" s="713"/>
      <c r="PMX38" s="713"/>
      <c r="PMY38" s="713"/>
      <c r="PMZ38" s="713"/>
      <c r="PNA38" s="713"/>
      <c r="PNB38" s="713"/>
      <c r="PNC38" s="713"/>
      <c r="PND38" s="713"/>
      <c r="PNE38" s="713"/>
      <c r="PNF38" s="713"/>
      <c r="PNG38" s="713"/>
      <c r="PNH38" s="713"/>
      <c r="PNI38" s="713"/>
      <c r="PNJ38" s="713"/>
      <c r="PNK38" s="713"/>
      <c r="PNL38" s="713"/>
      <c r="PNM38" s="713"/>
      <c r="PNN38" s="713"/>
      <c r="PNO38" s="713"/>
      <c r="PNP38" s="713"/>
      <c r="PNQ38" s="713"/>
      <c r="PNR38" s="713"/>
      <c r="PNS38" s="713"/>
      <c r="PNT38" s="713"/>
      <c r="PNU38" s="713"/>
      <c r="PNV38" s="713"/>
      <c r="PNW38" s="713"/>
      <c r="PNX38" s="713"/>
      <c r="PNY38" s="713"/>
      <c r="PNZ38" s="713"/>
      <c r="POA38" s="713"/>
      <c r="POB38" s="713"/>
      <c r="POC38" s="713"/>
      <c r="POD38" s="713"/>
      <c r="POE38" s="713"/>
      <c r="POF38" s="713"/>
      <c r="POG38" s="713"/>
      <c r="POH38" s="713"/>
      <c r="POI38" s="713"/>
      <c r="POJ38" s="713"/>
      <c r="POK38" s="713"/>
      <c r="POL38" s="713"/>
      <c r="POM38" s="713"/>
      <c r="PON38" s="713"/>
      <c r="POO38" s="713"/>
      <c r="POP38" s="713"/>
      <c r="POQ38" s="713"/>
      <c r="POR38" s="713"/>
      <c r="POS38" s="713"/>
      <c r="POT38" s="713"/>
      <c r="POU38" s="713"/>
      <c r="POV38" s="713"/>
      <c r="POW38" s="713"/>
      <c r="POX38" s="713"/>
      <c r="POY38" s="713"/>
      <c r="POZ38" s="713"/>
      <c r="PPA38" s="713"/>
      <c r="PPB38" s="713"/>
      <c r="PPC38" s="713"/>
      <c r="PPD38" s="713"/>
      <c r="PPE38" s="713"/>
      <c r="PPF38" s="713"/>
      <c r="PPG38" s="713"/>
      <c r="PPH38" s="713"/>
      <c r="PPI38" s="713"/>
      <c r="PPJ38" s="713"/>
      <c r="PPK38" s="713"/>
      <c r="PPL38" s="713"/>
      <c r="PPM38" s="713"/>
      <c r="PPN38" s="713"/>
      <c r="PPO38" s="713"/>
      <c r="PPP38" s="713"/>
      <c r="PPQ38" s="713"/>
      <c r="PPR38" s="713"/>
      <c r="PPS38" s="713"/>
      <c r="PPT38" s="713"/>
      <c r="PPU38" s="713"/>
      <c r="PPV38" s="713"/>
      <c r="PPW38" s="713"/>
      <c r="PPX38" s="713"/>
      <c r="PPY38" s="713"/>
      <c r="PPZ38" s="713"/>
      <c r="PQA38" s="713"/>
      <c r="PQB38" s="713"/>
      <c r="PQC38" s="713"/>
      <c r="PQD38" s="713"/>
      <c r="PQE38" s="713"/>
      <c r="PQF38" s="713"/>
      <c r="PQG38" s="713"/>
      <c r="PQH38" s="713"/>
      <c r="PQI38" s="713"/>
      <c r="PQJ38" s="713"/>
      <c r="PQK38" s="713"/>
      <c r="PQL38" s="713"/>
      <c r="PQM38" s="713"/>
      <c r="PQN38" s="713"/>
      <c r="PQO38" s="713"/>
      <c r="PQP38" s="713"/>
      <c r="PQQ38" s="713"/>
      <c r="PQR38" s="713"/>
      <c r="PQS38" s="713"/>
      <c r="PQT38" s="713"/>
      <c r="PQU38" s="713"/>
      <c r="PQV38" s="713"/>
      <c r="PQW38" s="713"/>
      <c r="PQX38" s="713"/>
      <c r="PQY38" s="713"/>
      <c r="PQZ38" s="713"/>
      <c r="PRA38" s="713"/>
      <c r="PRB38" s="713"/>
      <c r="PRC38" s="713"/>
      <c r="PRD38" s="713"/>
      <c r="PRE38" s="713"/>
      <c r="PRF38" s="713"/>
      <c r="PRG38" s="713"/>
      <c r="PRH38" s="713"/>
      <c r="PRI38" s="713"/>
      <c r="PRJ38" s="713"/>
      <c r="PRK38" s="713"/>
      <c r="PRL38" s="713"/>
      <c r="PRM38" s="713"/>
      <c r="PRN38" s="713"/>
      <c r="PRO38" s="713"/>
      <c r="PRP38" s="713"/>
      <c r="PRQ38" s="713"/>
      <c r="PRR38" s="713"/>
      <c r="PRS38" s="713"/>
      <c r="PRT38" s="713"/>
      <c r="PRU38" s="713"/>
      <c r="PRV38" s="713"/>
      <c r="PRW38" s="713"/>
      <c r="PRX38" s="713"/>
      <c r="PRY38" s="713"/>
      <c r="PRZ38" s="713"/>
      <c r="PSA38" s="713"/>
      <c r="PSB38" s="713"/>
      <c r="PSC38" s="713"/>
      <c r="PSD38" s="713"/>
      <c r="PSE38" s="713"/>
      <c r="PSF38" s="713"/>
      <c r="PSG38" s="713"/>
      <c r="PSH38" s="713"/>
      <c r="PSI38" s="713"/>
      <c r="PSJ38" s="713"/>
      <c r="PSK38" s="713"/>
      <c r="PSL38" s="713"/>
      <c r="PSM38" s="713"/>
      <c r="PSN38" s="713"/>
      <c r="PSO38" s="713"/>
      <c r="PSP38" s="713"/>
      <c r="PSQ38" s="713"/>
      <c r="PSR38" s="713"/>
      <c r="PSS38" s="713"/>
      <c r="PST38" s="713"/>
      <c r="PSU38" s="713"/>
      <c r="PSV38" s="713"/>
      <c r="PSW38" s="713"/>
      <c r="PSX38" s="713"/>
      <c r="PSY38" s="713"/>
      <c r="PSZ38" s="713"/>
      <c r="PTA38" s="713"/>
      <c r="PTB38" s="713"/>
      <c r="PTC38" s="713"/>
      <c r="PTD38" s="713"/>
      <c r="PTE38" s="713"/>
      <c r="PTF38" s="713"/>
      <c r="PTG38" s="713"/>
      <c r="PTH38" s="713"/>
      <c r="PTI38" s="713"/>
      <c r="PTJ38" s="713"/>
      <c r="PTK38" s="713"/>
      <c r="PTL38" s="713"/>
      <c r="PTM38" s="713"/>
      <c r="PTN38" s="713"/>
      <c r="PTO38" s="713"/>
      <c r="PTP38" s="713"/>
      <c r="PTQ38" s="713"/>
      <c r="PTR38" s="713"/>
      <c r="PTS38" s="713"/>
      <c r="PTT38" s="713"/>
      <c r="PTU38" s="713"/>
      <c r="PTV38" s="713"/>
      <c r="PTW38" s="713"/>
      <c r="PTX38" s="713"/>
      <c r="PTY38" s="713"/>
      <c r="PTZ38" s="713"/>
      <c r="PUA38" s="713"/>
      <c r="PUB38" s="713"/>
      <c r="PUC38" s="713"/>
      <c r="PUD38" s="713"/>
      <c r="PUE38" s="713"/>
      <c r="PUF38" s="713"/>
      <c r="PUG38" s="713"/>
      <c r="PUH38" s="713"/>
      <c r="PUI38" s="713"/>
      <c r="PUJ38" s="713"/>
      <c r="PUK38" s="713"/>
      <c r="PUL38" s="713"/>
      <c r="PUM38" s="713"/>
      <c r="PUN38" s="713"/>
      <c r="PUO38" s="713"/>
      <c r="PUP38" s="713"/>
      <c r="PUQ38" s="713"/>
      <c r="PUR38" s="713"/>
      <c r="PUS38" s="713"/>
      <c r="PUT38" s="713"/>
      <c r="PUU38" s="713"/>
      <c r="PUV38" s="713"/>
      <c r="PUW38" s="713"/>
      <c r="PUX38" s="713"/>
      <c r="PUY38" s="713"/>
      <c r="PUZ38" s="713"/>
      <c r="PVA38" s="713"/>
      <c r="PVB38" s="713"/>
      <c r="PVC38" s="713"/>
      <c r="PVD38" s="713"/>
      <c r="PVE38" s="713"/>
      <c r="PVF38" s="713"/>
      <c r="PVG38" s="713"/>
      <c r="PVH38" s="713"/>
      <c r="PVI38" s="713"/>
      <c r="PVJ38" s="713"/>
      <c r="PVK38" s="713"/>
      <c r="PVL38" s="713"/>
      <c r="PVM38" s="713"/>
      <c r="PVN38" s="713"/>
      <c r="PVO38" s="713"/>
      <c r="PVP38" s="713"/>
      <c r="PVQ38" s="713"/>
      <c r="PVR38" s="713"/>
      <c r="PVS38" s="713"/>
      <c r="PVT38" s="713"/>
      <c r="PVU38" s="713"/>
      <c r="PVV38" s="713"/>
      <c r="PVW38" s="713"/>
      <c r="PVX38" s="713"/>
      <c r="PVY38" s="713"/>
      <c r="PVZ38" s="713"/>
      <c r="PWA38" s="713"/>
      <c r="PWB38" s="713"/>
      <c r="PWC38" s="713"/>
      <c r="PWD38" s="713"/>
      <c r="PWE38" s="713"/>
      <c r="PWF38" s="713"/>
      <c r="PWG38" s="713"/>
      <c r="PWH38" s="713"/>
      <c r="PWI38" s="713"/>
      <c r="PWJ38" s="713"/>
      <c r="PWK38" s="713"/>
      <c r="PWL38" s="713"/>
      <c r="PWM38" s="713"/>
      <c r="PWN38" s="713"/>
      <c r="PWO38" s="713"/>
      <c r="PWP38" s="713"/>
      <c r="PWQ38" s="713"/>
      <c r="PWR38" s="713"/>
      <c r="PWS38" s="713"/>
      <c r="PWT38" s="713"/>
      <c r="PWU38" s="713"/>
      <c r="PWV38" s="713"/>
      <c r="PWW38" s="713"/>
      <c r="PWX38" s="713"/>
      <c r="PWY38" s="713"/>
      <c r="PWZ38" s="713"/>
      <c r="PXA38" s="713"/>
      <c r="PXB38" s="713"/>
      <c r="PXC38" s="713"/>
      <c r="PXD38" s="713"/>
      <c r="PXE38" s="713"/>
      <c r="PXF38" s="713"/>
      <c r="PXG38" s="713"/>
      <c r="PXH38" s="713"/>
      <c r="PXI38" s="713"/>
      <c r="PXJ38" s="713"/>
      <c r="PXK38" s="713"/>
      <c r="PXL38" s="713"/>
      <c r="PXM38" s="713"/>
      <c r="PXN38" s="713"/>
      <c r="PXO38" s="713"/>
      <c r="PXP38" s="713"/>
      <c r="PXQ38" s="713"/>
      <c r="PXR38" s="713"/>
      <c r="PXS38" s="713"/>
      <c r="PXT38" s="713"/>
      <c r="PXU38" s="713"/>
      <c r="PXV38" s="713"/>
      <c r="PXW38" s="713"/>
      <c r="PXX38" s="713"/>
      <c r="PXY38" s="713"/>
      <c r="PXZ38" s="713"/>
      <c r="PYA38" s="713"/>
      <c r="PYB38" s="713"/>
      <c r="PYC38" s="713"/>
      <c r="PYD38" s="713"/>
      <c r="PYE38" s="713"/>
      <c r="PYF38" s="713"/>
      <c r="PYG38" s="713"/>
      <c r="PYH38" s="713"/>
      <c r="PYI38" s="713"/>
      <c r="PYJ38" s="713"/>
      <c r="PYK38" s="713"/>
      <c r="PYL38" s="713"/>
      <c r="PYM38" s="713"/>
      <c r="PYN38" s="713"/>
      <c r="PYO38" s="713"/>
      <c r="PYP38" s="713"/>
      <c r="PYQ38" s="713"/>
      <c r="PYR38" s="713"/>
      <c r="PYS38" s="713"/>
      <c r="PYT38" s="713"/>
      <c r="PYU38" s="713"/>
      <c r="PYV38" s="713"/>
      <c r="PYW38" s="713"/>
      <c r="PYX38" s="713"/>
      <c r="PYY38" s="713"/>
      <c r="PYZ38" s="713"/>
      <c r="PZA38" s="713"/>
      <c r="PZB38" s="713"/>
      <c r="PZC38" s="713"/>
      <c r="PZD38" s="713"/>
      <c r="PZE38" s="713"/>
      <c r="PZF38" s="713"/>
      <c r="PZG38" s="713"/>
      <c r="PZH38" s="713"/>
      <c r="PZI38" s="713"/>
      <c r="PZJ38" s="713"/>
      <c r="PZK38" s="713"/>
      <c r="PZL38" s="713"/>
      <c r="PZM38" s="713"/>
      <c r="PZN38" s="713"/>
      <c r="PZO38" s="713"/>
      <c r="PZP38" s="713"/>
      <c r="PZQ38" s="713"/>
      <c r="PZR38" s="713"/>
      <c r="PZS38" s="713"/>
      <c r="PZT38" s="713"/>
      <c r="PZU38" s="713"/>
      <c r="PZV38" s="713"/>
      <c r="PZW38" s="713"/>
      <c r="PZX38" s="713"/>
      <c r="PZY38" s="713"/>
      <c r="PZZ38" s="713"/>
      <c r="QAA38" s="713"/>
      <c r="QAB38" s="713"/>
      <c r="QAC38" s="713"/>
      <c r="QAD38" s="713"/>
      <c r="QAE38" s="713"/>
      <c r="QAF38" s="713"/>
      <c r="QAG38" s="713"/>
      <c r="QAH38" s="713"/>
      <c r="QAI38" s="713"/>
      <c r="QAJ38" s="713"/>
      <c r="QAK38" s="713"/>
      <c r="QAL38" s="713"/>
      <c r="QAM38" s="713"/>
      <c r="QAN38" s="713"/>
      <c r="QAO38" s="713"/>
      <c r="QAP38" s="713"/>
      <c r="QAQ38" s="713"/>
      <c r="QAR38" s="713"/>
      <c r="QAS38" s="713"/>
      <c r="QAT38" s="713"/>
      <c r="QAU38" s="713"/>
      <c r="QAV38" s="713"/>
      <c r="QAW38" s="713"/>
      <c r="QAX38" s="713"/>
      <c r="QAY38" s="713"/>
      <c r="QAZ38" s="713"/>
      <c r="QBA38" s="713"/>
      <c r="QBB38" s="713"/>
      <c r="QBC38" s="713"/>
      <c r="QBD38" s="713"/>
      <c r="QBE38" s="713"/>
      <c r="QBF38" s="713"/>
      <c r="QBG38" s="713"/>
      <c r="QBH38" s="713"/>
      <c r="QBI38" s="713"/>
      <c r="QBJ38" s="713"/>
      <c r="QBK38" s="713"/>
      <c r="QBL38" s="713"/>
      <c r="QBM38" s="713"/>
      <c r="QBN38" s="713"/>
      <c r="QBO38" s="713"/>
      <c r="QBP38" s="713"/>
      <c r="QBQ38" s="713"/>
      <c r="QBR38" s="713"/>
      <c r="QBS38" s="713"/>
      <c r="QBT38" s="713"/>
      <c r="QBU38" s="713"/>
      <c r="QBV38" s="713"/>
      <c r="QBW38" s="713"/>
      <c r="QBX38" s="713"/>
      <c r="QBY38" s="713"/>
      <c r="QBZ38" s="713"/>
      <c r="QCA38" s="713"/>
      <c r="QCB38" s="713"/>
      <c r="QCC38" s="713"/>
      <c r="QCD38" s="713"/>
      <c r="QCE38" s="713"/>
      <c r="QCF38" s="713"/>
      <c r="QCG38" s="713"/>
      <c r="QCH38" s="713"/>
      <c r="QCI38" s="713"/>
      <c r="QCJ38" s="713"/>
      <c r="QCK38" s="713"/>
      <c r="QCL38" s="713"/>
      <c r="QCM38" s="713"/>
      <c r="QCN38" s="713"/>
      <c r="QCO38" s="713"/>
      <c r="QCP38" s="713"/>
      <c r="QCQ38" s="713"/>
      <c r="QCR38" s="713"/>
      <c r="QCS38" s="713"/>
      <c r="QCT38" s="713"/>
      <c r="QCU38" s="713"/>
      <c r="QCV38" s="713"/>
      <c r="QCW38" s="713"/>
      <c r="QCX38" s="713"/>
      <c r="QCY38" s="713"/>
      <c r="QCZ38" s="713"/>
      <c r="QDA38" s="713"/>
      <c r="QDB38" s="713"/>
      <c r="QDC38" s="713"/>
      <c r="QDD38" s="713"/>
      <c r="QDE38" s="713"/>
      <c r="QDF38" s="713"/>
      <c r="QDG38" s="713"/>
      <c r="QDH38" s="713"/>
      <c r="QDI38" s="713"/>
      <c r="QDJ38" s="713"/>
      <c r="QDK38" s="713"/>
      <c r="QDL38" s="713"/>
      <c r="QDM38" s="713"/>
      <c r="QDN38" s="713"/>
      <c r="QDO38" s="713"/>
      <c r="QDP38" s="713"/>
      <c r="QDQ38" s="713"/>
      <c r="QDR38" s="713"/>
      <c r="QDS38" s="713"/>
      <c r="QDT38" s="713"/>
      <c r="QDU38" s="713"/>
      <c r="QDV38" s="713"/>
      <c r="QDW38" s="713"/>
      <c r="QDX38" s="713"/>
      <c r="QDY38" s="713"/>
      <c r="QDZ38" s="713"/>
      <c r="QEA38" s="713"/>
      <c r="QEB38" s="713"/>
      <c r="QEC38" s="713"/>
      <c r="QED38" s="713"/>
      <c r="QEE38" s="713"/>
      <c r="QEF38" s="713"/>
      <c r="QEG38" s="713"/>
      <c r="QEH38" s="713"/>
      <c r="QEI38" s="713"/>
      <c r="QEJ38" s="713"/>
      <c r="QEK38" s="713"/>
      <c r="QEL38" s="713"/>
      <c r="QEM38" s="713"/>
      <c r="QEN38" s="713"/>
      <c r="QEO38" s="713"/>
      <c r="QEP38" s="713"/>
      <c r="QEQ38" s="713"/>
      <c r="QER38" s="713"/>
      <c r="QES38" s="713"/>
      <c r="QET38" s="713"/>
      <c r="QEU38" s="713"/>
      <c r="QEV38" s="713"/>
      <c r="QEW38" s="713"/>
      <c r="QEX38" s="713"/>
      <c r="QEY38" s="713"/>
      <c r="QEZ38" s="713"/>
      <c r="QFA38" s="713"/>
      <c r="QFB38" s="713"/>
      <c r="QFC38" s="713"/>
      <c r="QFD38" s="713"/>
      <c r="QFE38" s="713"/>
      <c r="QFF38" s="713"/>
      <c r="QFG38" s="713"/>
      <c r="QFH38" s="713"/>
      <c r="QFI38" s="713"/>
      <c r="QFJ38" s="713"/>
      <c r="QFK38" s="713"/>
      <c r="QFL38" s="713"/>
      <c r="QFM38" s="713"/>
      <c r="QFN38" s="713"/>
      <c r="QFO38" s="713"/>
      <c r="QFP38" s="713"/>
      <c r="QFQ38" s="713"/>
      <c r="QFR38" s="713"/>
      <c r="QFS38" s="713"/>
      <c r="QFT38" s="713"/>
      <c r="QFU38" s="713"/>
      <c r="QFV38" s="713"/>
      <c r="QFW38" s="713"/>
      <c r="QFX38" s="713"/>
      <c r="QFY38" s="713"/>
      <c r="QFZ38" s="713"/>
      <c r="QGA38" s="713"/>
      <c r="QGB38" s="713"/>
      <c r="QGC38" s="713"/>
      <c r="QGD38" s="713"/>
      <c r="QGE38" s="713"/>
      <c r="QGF38" s="713"/>
      <c r="QGG38" s="713"/>
      <c r="QGH38" s="713"/>
      <c r="QGI38" s="713"/>
      <c r="QGJ38" s="713"/>
      <c r="QGK38" s="713"/>
      <c r="QGL38" s="713"/>
      <c r="QGM38" s="713"/>
      <c r="QGN38" s="713"/>
      <c r="QGO38" s="713"/>
      <c r="QGP38" s="713"/>
      <c r="QGQ38" s="713"/>
      <c r="QGR38" s="713"/>
      <c r="QGS38" s="713"/>
      <c r="QGT38" s="713"/>
      <c r="QGU38" s="713"/>
      <c r="QGV38" s="713"/>
      <c r="QGW38" s="713"/>
      <c r="QGX38" s="713"/>
      <c r="QGY38" s="713"/>
      <c r="QGZ38" s="713"/>
      <c r="QHA38" s="713"/>
      <c r="QHB38" s="713"/>
      <c r="QHC38" s="713"/>
      <c r="QHD38" s="713"/>
      <c r="QHE38" s="713"/>
      <c r="QHF38" s="713"/>
      <c r="QHG38" s="713"/>
      <c r="QHH38" s="713"/>
      <c r="QHI38" s="713"/>
      <c r="QHJ38" s="713"/>
      <c r="QHK38" s="713"/>
      <c r="QHL38" s="713"/>
      <c r="QHM38" s="713"/>
      <c r="QHN38" s="713"/>
      <c r="QHO38" s="713"/>
      <c r="QHP38" s="713"/>
      <c r="QHQ38" s="713"/>
      <c r="QHR38" s="713"/>
      <c r="QHS38" s="713"/>
      <c r="QHT38" s="713"/>
      <c r="QHU38" s="713"/>
      <c r="QHV38" s="713"/>
      <c r="QHW38" s="713"/>
      <c r="QHX38" s="713"/>
      <c r="QHY38" s="713"/>
      <c r="QHZ38" s="713"/>
      <c r="QIA38" s="713"/>
      <c r="QIB38" s="713"/>
      <c r="QIC38" s="713"/>
      <c r="QID38" s="713"/>
      <c r="QIE38" s="713"/>
      <c r="QIF38" s="713"/>
      <c r="QIG38" s="713"/>
      <c r="QIH38" s="713"/>
      <c r="QII38" s="713"/>
      <c r="QIJ38" s="713"/>
      <c r="QIK38" s="713"/>
      <c r="QIL38" s="713"/>
      <c r="QIM38" s="713"/>
      <c r="QIN38" s="713"/>
      <c r="QIO38" s="713"/>
      <c r="QIP38" s="713"/>
      <c r="QIQ38" s="713"/>
      <c r="QIR38" s="713"/>
      <c r="QIS38" s="713"/>
      <c r="QIT38" s="713"/>
      <c r="QIU38" s="713"/>
      <c r="QIV38" s="713"/>
      <c r="QIW38" s="713"/>
      <c r="QIX38" s="713"/>
      <c r="QIY38" s="713"/>
      <c r="QIZ38" s="713"/>
      <c r="QJA38" s="713"/>
      <c r="QJB38" s="713"/>
      <c r="QJC38" s="713"/>
      <c r="QJD38" s="713"/>
      <c r="QJE38" s="713"/>
      <c r="QJF38" s="713"/>
      <c r="QJG38" s="713"/>
      <c r="QJH38" s="713"/>
      <c r="QJI38" s="713"/>
      <c r="QJJ38" s="713"/>
      <c r="QJK38" s="713"/>
      <c r="QJL38" s="713"/>
      <c r="QJM38" s="713"/>
      <c r="QJN38" s="713"/>
      <c r="QJO38" s="713"/>
      <c r="QJP38" s="713"/>
      <c r="QJQ38" s="713"/>
      <c r="QJR38" s="713"/>
      <c r="QJS38" s="713"/>
      <c r="QJT38" s="713"/>
      <c r="QJU38" s="713"/>
      <c r="QJV38" s="713"/>
      <c r="QJW38" s="713"/>
      <c r="QJX38" s="713"/>
      <c r="QJY38" s="713"/>
      <c r="QJZ38" s="713"/>
      <c r="QKA38" s="713"/>
      <c r="QKB38" s="713"/>
      <c r="QKC38" s="713"/>
      <c r="QKD38" s="713"/>
      <c r="QKE38" s="713"/>
      <c r="QKF38" s="713"/>
      <c r="QKG38" s="713"/>
      <c r="QKH38" s="713"/>
      <c r="QKI38" s="713"/>
      <c r="QKJ38" s="713"/>
      <c r="QKK38" s="713"/>
      <c r="QKL38" s="713"/>
      <c r="QKM38" s="713"/>
      <c r="QKN38" s="713"/>
      <c r="QKO38" s="713"/>
      <c r="QKP38" s="713"/>
      <c r="QKQ38" s="713"/>
      <c r="QKR38" s="713"/>
      <c r="QKS38" s="713"/>
      <c r="QKT38" s="713"/>
      <c r="QKU38" s="713"/>
      <c r="QKV38" s="713"/>
      <c r="QKW38" s="713"/>
      <c r="QKX38" s="713"/>
      <c r="QKY38" s="713"/>
      <c r="QKZ38" s="713"/>
      <c r="QLA38" s="713"/>
      <c r="QLB38" s="713"/>
      <c r="QLC38" s="713"/>
      <c r="QLD38" s="713"/>
      <c r="QLE38" s="713"/>
      <c r="QLF38" s="713"/>
      <c r="QLG38" s="713"/>
      <c r="QLH38" s="713"/>
      <c r="QLI38" s="713"/>
      <c r="QLJ38" s="713"/>
      <c r="QLK38" s="713"/>
      <c r="QLL38" s="713"/>
      <c r="QLM38" s="713"/>
      <c r="QLN38" s="713"/>
      <c r="QLO38" s="713"/>
      <c r="QLP38" s="713"/>
      <c r="QLQ38" s="713"/>
      <c r="QLR38" s="713"/>
      <c r="QLS38" s="713"/>
      <c r="QLT38" s="713"/>
      <c r="QLU38" s="713"/>
      <c r="QLV38" s="713"/>
      <c r="QLW38" s="713"/>
      <c r="QLX38" s="713"/>
      <c r="QLY38" s="713"/>
      <c r="QLZ38" s="713"/>
      <c r="QMA38" s="713"/>
      <c r="QMB38" s="713"/>
      <c r="QMC38" s="713"/>
      <c r="QMD38" s="713"/>
      <c r="QME38" s="713"/>
      <c r="QMF38" s="713"/>
      <c r="QMG38" s="713"/>
      <c r="QMH38" s="713"/>
      <c r="QMI38" s="713"/>
      <c r="QMJ38" s="713"/>
      <c r="QMK38" s="713"/>
      <c r="QML38" s="713"/>
      <c r="QMM38" s="713"/>
      <c r="QMN38" s="713"/>
      <c r="QMO38" s="713"/>
      <c r="QMP38" s="713"/>
      <c r="QMQ38" s="713"/>
      <c r="QMR38" s="713"/>
      <c r="QMS38" s="713"/>
      <c r="QMT38" s="713"/>
      <c r="QMU38" s="713"/>
      <c r="QMV38" s="713"/>
      <c r="QMW38" s="713"/>
      <c r="QMX38" s="713"/>
      <c r="QMY38" s="713"/>
      <c r="QMZ38" s="713"/>
      <c r="QNA38" s="713"/>
      <c r="QNB38" s="713"/>
      <c r="QNC38" s="713"/>
      <c r="QND38" s="713"/>
      <c r="QNE38" s="713"/>
      <c r="QNF38" s="713"/>
      <c r="QNG38" s="713"/>
      <c r="QNH38" s="713"/>
      <c r="QNI38" s="713"/>
      <c r="QNJ38" s="713"/>
      <c r="QNK38" s="713"/>
      <c r="QNL38" s="713"/>
      <c r="QNM38" s="713"/>
      <c r="QNN38" s="713"/>
      <c r="QNO38" s="713"/>
      <c r="QNP38" s="713"/>
      <c r="QNQ38" s="713"/>
      <c r="QNR38" s="713"/>
      <c r="QNS38" s="713"/>
      <c r="QNT38" s="713"/>
      <c r="QNU38" s="713"/>
      <c r="QNV38" s="713"/>
      <c r="QNW38" s="713"/>
      <c r="QNX38" s="713"/>
      <c r="QNY38" s="713"/>
      <c r="QNZ38" s="713"/>
      <c r="QOA38" s="713"/>
      <c r="QOB38" s="713"/>
      <c r="QOC38" s="713"/>
      <c r="QOD38" s="713"/>
      <c r="QOE38" s="713"/>
      <c r="QOF38" s="713"/>
      <c r="QOG38" s="713"/>
      <c r="QOH38" s="713"/>
      <c r="QOI38" s="713"/>
      <c r="QOJ38" s="713"/>
      <c r="QOK38" s="713"/>
      <c r="QOL38" s="713"/>
      <c r="QOM38" s="713"/>
      <c r="QON38" s="713"/>
      <c r="QOO38" s="713"/>
      <c r="QOP38" s="713"/>
      <c r="QOQ38" s="713"/>
      <c r="QOR38" s="713"/>
      <c r="QOS38" s="713"/>
      <c r="QOT38" s="713"/>
      <c r="QOU38" s="713"/>
      <c r="QOV38" s="713"/>
      <c r="QOW38" s="713"/>
      <c r="QOX38" s="713"/>
      <c r="QOY38" s="713"/>
      <c r="QOZ38" s="713"/>
      <c r="QPA38" s="713"/>
      <c r="QPB38" s="713"/>
      <c r="QPC38" s="713"/>
      <c r="QPD38" s="713"/>
      <c r="QPE38" s="713"/>
      <c r="QPF38" s="713"/>
      <c r="QPG38" s="713"/>
      <c r="QPH38" s="713"/>
      <c r="QPI38" s="713"/>
      <c r="QPJ38" s="713"/>
      <c r="QPK38" s="713"/>
      <c r="QPL38" s="713"/>
      <c r="QPM38" s="713"/>
      <c r="QPN38" s="713"/>
      <c r="QPO38" s="713"/>
      <c r="QPP38" s="713"/>
      <c r="QPQ38" s="713"/>
      <c r="QPR38" s="713"/>
      <c r="QPS38" s="713"/>
      <c r="QPT38" s="713"/>
      <c r="QPU38" s="713"/>
      <c r="QPV38" s="713"/>
      <c r="QPW38" s="713"/>
      <c r="QPX38" s="713"/>
      <c r="QPY38" s="713"/>
      <c r="QPZ38" s="713"/>
      <c r="QQA38" s="713"/>
      <c r="QQB38" s="713"/>
      <c r="QQC38" s="713"/>
      <c r="QQD38" s="713"/>
      <c r="QQE38" s="713"/>
      <c r="QQF38" s="713"/>
      <c r="QQG38" s="713"/>
      <c r="QQH38" s="713"/>
      <c r="QQI38" s="713"/>
      <c r="QQJ38" s="713"/>
      <c r="QQK38" s="713"/>
      <c r="QQL38" s="713"/>
      <c r="QQM38" s="713"/>
      <c r="QQN38" s="713"/>
      <c r="QQO38" s="713"/>
      <c r="QQP38" s="713"/>
      <c r="QQQ38" s="713"/>
      <c r="QQR38" s="713"/>
      <c r="QQS38" s="713"/>
      <c r="QQT38" s="713"/>
      <c r="QQU38" s="713"/>
      <c r="QQV38" s="713"/>
      <c r="QQW38" s="713"/>
      <c r="QQX38" s="713"/>
      <c r="QQY38" s="713"/>
      <c r="QQZ38" s="713"/>
      <c r="QRA38" s="713"/>
      <c r="QRB38" s="713"/>
      <c r="QRC38" s="713"/>
      <c r="QRD38" s="713"/>
      <c r="QRE38" s="713"/>
      <c r="QRF38" s="713"/>
      <c r="QRG38" s="713"/>
      <c r="QRH38" s="713"/>
      <c r="QRI38" s="713"/>
      <c r="QRJ38" s="713"/>
      <c r="QRK38" s="713"/>
      <c r="QRL38" s="713"/>
      <c r="QRM38" s="713"/>
      <c r="QRN38" s="713"/>
      <c r="QRO38" s="713"/>
      <c r="QRP38" s="713"/>
      <c r="QRQ38" s="713"/>
      <c r="QRR38" s="713"/>
      <c r="QRS38" s="713"/>
      <c r="QRT38" s="713"/>
      <c r="QRU38" s="713"/>
      <c r="QRV38" s="713"/>
      <c r="QRW38" s="713"/>
      <c r="QRX38" s="713"/>
      <c r="QRY38" s="713"/>
      <c r="QRZ38" s="713"/>
      <c r="QSA38" s="713"/>
      <c r="QSB38" s="713"/>
      <c r="QSC38" s="713"/>
      <c r="QSD38" s="713"/>
      <c r="QSE38" s="713"/>
      <c r="QSF38" s="713"/>
      <c r="QSG38" s="713"/>
      <c r="QSH38" s="713"/>
      <c r="QSI38" s="713"/>
      <c r="QSJ38" s="713"/>
      <c r="QSK38" s="713"/>
      <c r="QSL38" s="713"/>
      <c r="QSM38" s="713"/>
      <c r="QSN38" s="713"/>
      <c r="QSO38" s="713"/>
      <c r="QSP38" s="713"/>
      <c r="QSQ38" s="713"/>
      <c r="QSR38" s="713"/>
      <c r="QSS38" s="713"/>
      <c r="QST38" s="713"/>
      <c r="QSU38" s="713"/>
      <c r="QSV38" s="713"/>
      <c r="QSW38" s="713"/>
      <c r="QSX38" s="713"/>
      <c r="QSY38" s="713"/>
      <c r="QSZ38" s="713"/>
      <c r="QTA38" s="713"/>
      <c r="QTB38" s="713"/>
      <c r="QTC38" s="713"/>
      <c r="QTD38" s="713"/>
      <c r="QTE38" s="713"/>
      <c r="QTF38" s="713"/>
      <c r="QTG38" s="713"/>
      <c r="QTH38" s="713"/>
      <c r="QTI38" s="713"/>
      <c r="QTJ38" s="713"/>
      <c r="QTK38" s="713"/>
      <c r="QTL38" s="713"/>
      <c r="QTM38" s="713"/>
      <c r="QTN38" s="713"/>
      <c r="QTO38" s="713"/>
      <c r="QTP38" s="713"/>
      <c r="QTQ38" s="713"/>
      <c r="QTR38" s="713"/>
      <c r="QTS38" s="713"/>
      <c r="QTT38" s="713"/>
      <c r="QTU38" s="713"/>
      <c r="QTV38" s="713"/>
      <c r="QTW38" s="713"/>
      <c r="QTX38" s="713"/>
      <c r="QTY38" s="713"/>
      <c r="QTZ38" s="713"/>
      <c r="QUA38" s="713"/>
      <c r="QUB38" s="713"/>
      <c r="QUC38" s="713"/>
      <c r="QUD38" s="713"/>
      <c r="QUE38" s="713"/>
      <c r="QUF38" s="713"/>
      <c r="QUG38" s="713"/>
      <c r="QUH38" s="713"/>
      <c r="QUI38" s="713"/>
      <c r="QUJ38" s="713"/>
      <c r="QUK38" s="713"/>
      <c r="QUL38" s="713"/>
      <c r="QUM38" s="713"/>
      <c r="QUN38" s="713"/>
      <c r="QUO38" s="713"/>
      <c r="QUP38" s="713"/>
      <c r="QUQ38" s="713"/>
      <c r="QUR38" s="713"/>
      <c r="QUS38" s="713"/>
      <c r="QUT38" s="713"/>
      <c r="QUU38" s="713"/>
      <c r="QUV38" s="713"/>
      <c r="QUW38" s="713"/>
      <c r="QUX38" s="713"/>
      <c r="QUY38" s="713"/>
      <c r="QUZ38" s="713"/>
      <c r="QVA38" s="713"/>
      <c r="QVB38" s="713"/>
      <c r="QVC38" s="713"/>
      <c r="QVD38" s="713"/>
      <c r="QVE38" s="713"/>
      <c r="QVF38" s="713"/>
      <c r="QVG38" s="713"/>
      <c r="QVH38" s="713"/>
      <c r="QVI38" s="713"/>
      <c r="QVJ38" s="713"/>
      <c r="QVK38" s="713"/>
      <c r="QVL38" s="713"/>
      <c r="QVM38" s="713"/>
      <c r="QVN38" s="713"/>
      <c r="QVO38" s="713"/>
      <c r="QVP38" s="713"/>
      <c r="QVQ38" s="713"/>
      <c r="QVR38" s="713"/>
      <c r="QVS38" s="713"/>
      <c r="QVT38" s="713"/>
      <c r="QVU38" s="713"/>
      <c r="QVV38" s="713"/>
      <c r="QVW38" s="713"/>
      <c r="QVX38" s="713"/>
      <c r="QVY38" s="713"/>
      <c r="QVZ38" s="713"/>
      <c r="QWA38" s="713"/>
      <c r="QWB38" s="713"/>
      <c r="QWC38" s="713"/>
      <c r="QWD38" s="713"/>
      <c r="QWE38" s="713"/>
      <c r="QWF38" s="713"/>
      <c r="QWG38" s="713"/>
      <c r="QWH38" s="713"/>
      <c r="QWI38" s="713"/>
      <c r="QWJ38" s="713"/>
      <c r="QWK38" s="713"/>
      <c r="QWL38" s="713"/>
      <c r="QWM38" s="713"/>
      <c r="QWN38" s="713"/>
      <c r="QWO38" s="713"/>
      <c r="QWP38" s="713"/>
      <c r="QWQ38" s="713"/>
      <c r="QWR38" s="713"/>
      <c r="QWS38" s="713"/>
      <c r="QWT38" s="713"/>
      <c r="QWU38" s="713"/>
      <c r="QWV38" s="713"/>
      <c r="QWW38" s="713"/>
      <c r="QWX38" s="713"/>
      <c r="QWY38" s="713"/>
      <c r="QWZ38" s="713"/>
      <c r="QXA38" s="713"/>
      <c r="QXB38" s="713"/>
      <c r="QXC38" s="713"/>
      <c r="QXD38" s="713"/>
      <c r="QXE38" s="713"/>
      <c r="QXF38" s="713"/>
      <c r="QXG38" s="713"/>
      <c r="QXH38" s="713"/>
      <c r="QXI38" s="713"/>
      <c r="QXJ38" s="713"/>
      <c r="QXK38" s="713"/>
      <c r="QXL38" s="713"/>
      <c r="QXM38" s="713"/>
      <c r="QXN38" s="713"/>
      <c r="QXO38" s="713"/>
      <c r="QXP38" s="713"/>
      <c r="QXQ38" s="713"/>
      <c r="QXR38" s="713"/>
      <c r="QXS38" s="713"/>
      <c r="QXT38" s="713"/>
      <c r="QXU38" s="713"/>
      <c r="QXV38" s="713"/>
      <c r="QXW38" s="713"/>
      <c r="QXX38" s="713"/>
      <c r="QXY38" s="713"/>
      <c r="QXZ38" s="713"/>
      <c r="QYA38" s="713"/>
      <c r="QYB38" s="713"/>
      <c r="QYC38" s="713"/>
      <c r="QYD38" s="713"/>
      <c r="QYE38" s="713"/>
      <c r="QYF38" s="713"/>
      <c r="QYG38" s="713"/>
      <c r="QYH38" s="713"/>
      <c r="QYI38" s="713"/>
      <c r="QYJ38" s="713"/>
      <c r="QYK38" s="713"/>
      <c r="QYL38" s="713"/>
      <c r="QYM38" s="713"/>
      <c r="QYN38" s="713"/>
      <c r="QYO38" s="713"/>
      <c r="QYP38" s="713"/>
      <c r="QYQ38" s="713"/>
      <c r="QYR38" s="713"/>
      <c r="QYS38" s="713"/>
      <c r="QYT38" s="713"/>
      <c r="QYU38" s="713"/>
      <c r="QYV38" s="713"/>
      <c r="QYW38" s="713"/>
      <c r="QYX38" s="713"/>
      <c r="QYY38" s="713"/>
      <c r="QYZ38" s="713"/>
      <c r="QZA38" s="713"/>
      <c r="QZB38" s="713"/>
      <c r="QZC38" s="713"/>
      <c r="QZD38" s="713"/>
      <c r="QZE38" s="713"/>
      <c r="QZF38" s="713"/>
      <c r="QZG38" s="713"/>
      <c r="QZH38" s="713"/>
      <c r="QZI38" s="713"/>
      <c r="QZJ38" s="713"/>
      <c r="QZK38" s="713"/>
      <c r="QZL38" s="713"/>
      <c r="QZM38" s="713"/>
      <c r="QZN38" s="713"/>
      <c r="QZO38" s="713"/>
      <c r="QZP38" s="713"/>
      <c r="QZQ38" s="713"/>
      <c r="QZR38" s="713"/>
      <c r="QZS38" s="713"/>
      <c r="QZT38" s="713"/>
      <c r="QZU38" s="713"/>
      <c r="QZV38" s="713"/>
      <c r="QZW38" s="713"/>
      <c r="QZX38" s="713"/>
      <c r="QZY38" s="713"/>
      <c r="QZZ38" s="713"/>
      <c r="RAA38" s="713"/>
      <c r="RAB38" s="713"/>
      <c r="RAC38" s="713"/>
      <c r="RAD38" s="713"/>
      <c r="RAE38" s="713"/>
      <c r="RAF38" s="713"/>
      <c r="RAG38" s="713"/>
      <c r="RAH38" s="713"/>
      <c r="RAI38" s="713"/>
      <c r="RAJ38" s="713"/>
      <c r="RAK38" s="713"/>
      <c r="RAL38" s="713"/>
      <c r="RAM38" s="713"/>
      <c r="RAN38" s="713"/>
      <c r="RAO38" s="713"/>
      <c r="RAP38" s="713"/>
      <c r="RAQ38" s="713"/>
      <c r="RAR38" s="713"/>
      <c r="RAS38" s="713"/>
      <c r="RAT38" s="713"/>
      <c r="RAU38" s="713"/>
      <c r="RAV38" s="713"/>
      <c r="RAW38" s="713"/>
      <c r="RAX38" s="713"/>
      <c r="RAY38" s="713"/>
      <c r="RAZ38" s="713"/>
      <c r="RBA38" s="713"/>
      <c r="RBB38" s="713"/>
      <c r="RBC38" s="713"/>
      <c r="RBD38" s="713"/>
      <c r="RBE38" s="713"/>
      <c r="RBF38" s="713"/>
      <c r="RBG38" s="713"/>
      <c r="RBH38" s="713"/>
      <c r="RBI38" s="713"/>
      <c r="RBJ38" s="713"/>
      <c r="RBK38" s="713"/>
      <c r="RBL38" s="713"/>
      <c r="RBM38" s="713"/>
      <c r="RBN38" s="713"/>
      <c r="RBO38" s="713"/>
      <c r="RBP38" s="713"/>
      <c r="RBQ38" s="713"/>
      <c r="RBR38" s="713"/>
      <c r="RBS38" s="713"/>
      <c r="RBT38" s="713"/>
      <c r="RBU38" s="713"/>
      <c r="RBV38" s="713"/>
      <c r="RBW38" s="713"/>
      <c r="RBX38" s="713"/>
      <c r="RBY38" s="713"/>
      <c r="RBZ38" s="713"/>
      <c r="RCA38" s="713"/>
      <c r="RCB38" s="713"/>
      <c r="RCC38" s="713"/>
      <c r="RCD38" s="713"/>
      <c r="RCE38" s="713"/>
      <c r="RCF38" s="713"/>
      <c r="RCG38" s="713"/>
      <c r="RCH38" s="713"/>
      <c r="RCI38" s="713"/>
      <c r="RCJ38" s="713"/>
      <c r="RCK38" s="713"/>
      <c r="RCL38" s="713"/>
      <c r="RCM38" s="713"/>
      <c r="RCN38" s="713"/>
      <c r="RCO38" s="713"/>
      <c r="RCP38" s="713"/>
      <c r="RCQ38" s="713"/>
      <c r="RCR38" s="713"/>
      <c r="RCS38" s="713"/>
      <c r="RCT38" s="713"/>
      <c r="RCU38" s="713"/>
      <c r="RCV38" s="713"/>
      <c r="RCW38" s="713"/>
      <c r="RCX38" s="713"/>
      <c r="RCY38" s="713"/>
      <c r="RCZ38" s="713"/>
      <c r="RDA38" s="713"/>
      <c r="RDB38" s="713"/>
      <c r="RDC38" s="713"/>
      <c r="RDD38" s="713"/>
      <c r="RDE38" s="713"/>
      <c r="RDF38" s="713"/>
      <c r="RDG38" s="713"/>
      <c r="RDH38" s="713"/>
      <c r="RDI38" s="713"/>
      <c r="RDJ38" s="713"/>
      <c r="RDK38" s="713"/>
      <c r="RDL38" s="713"/>
      <c r="RDM38" s="713"/>
      <c r="RDN38" s="713"/>
      <c r="RDO38" s="713"/>
      <c r="RDP38" s="713"/>
      <c r="RDQ38" s="713"/>
      <c r="RDR38" s="713"/>
      <c r="RDS38" s="713"/>
      <c r="RDT38" s="713"/>
      <c r="RDU38" s="713"/>
      <c r="RDV38" s="713"/>
      <c r="RDW38" s="713"/>
      <c r="RDX38" s="713"/>
      <c r="RDY38" s="713"/>
      <c r="RDZ38" s="713"/>
      <c r="REA38" s="713"/>
      <c r="REB38" s="713"/>
      <c r="REC38" s="713"/>
      <c r="RED38" s="713"/>
      <c r="REE38" s="713"/>
      <c r="REF38" s="713"/>
      <c r="REG38" s="713"/>
      <c r="REH38" s="713"/>
      <c r="REI38" s="713"/>
      <c r="REJ38" s="713"/>
      <c r="REK38" s="713"/>
      <c r="REL38" s="713"/>
      <c r="REM38" s="713"/>
      <c r="REN38" s="713"/>
      <c r="REO38" s="713"/>
      <c r="REP38" s="713"/>
      <c r="REQ38" s="713"/>
      <c r="RER38" s="713"/>
      <c r="RES38" s="713"/>
      <c r="RET38" s="713"/>
      <c r="REU38" s="713"/>
      <c r="REV38" s="713"/>
      <c r="REW38" s="713"/>
      <c r="REX38" s="713"/>
      <c r="REY38" s="713"/>
      <c r="REZ38" s="713"/>
      <c r="RFA38" s="713"/>
      <c r="RFB38" s="713"/>
      <c r="RFC38" s="713"/>
      <c r="RFD38" s="713"/>
      <c r="RFE38" s="713"/>
      <c r="RFF38" s="713"/>
      <c r="RFG38" s="713"/>
      <c r="RFH38" s="713"/>
      <c r="RFI38" s="713"/>
      <c r="RFJ38" s="713"/>
      <c r="RFK38" s="713"/>
      <c r="RFL38" s="713"/>
      <c r="RFM38" s="713"/>
      <c r="RFN38" s="713"/>
      <c r="RFO38" s="713"/>
      <c r="RFP38" s="713"/>
      <c r="RFQ38" s="713"/>
      <c r="RFR38" s="713"/>
      <c r="RFS38" s="713"/>
      <c r="RFT38" s="713"/>
      <c r="RFU38" s="713"/>
      <c r="RFV38" s="713"/>
      <c r="RFW38" s="713"/>
      <c r="RFX38" s="713"/>
      <c r="RFY38" s="713"/>
      <c r="RFZ38" s="713"/>
      <c r="RGA38" s="713"/>
      <c r="RGB38" s="713"/>
      <c r="RGC38" s="713"/>
      <c r="RGD38" s="713"/>
      <c r="RGE38" s="713"/>
      <c r="RGF38" s="713"/>
      <c r="RGG38" s="713"/>
      <c r="RGH38" s="713"/>
      <c r="RGI38" s="713"/>
      <c r="RGJ38" s="713"/>
      <c r="RGK38" s="713"/>
      <c r="RGL38" s="713"/>
      <c r="RGM38" s="713"/>
      <c r="RGN38" s="713"/>
      <c r="RGO38" s="713"/>
      <c r="RGP38" s="713"/>
      <c r="RGQ38" s="713"/>
      <c r="RGR38" s="713"/>
      <c r="RGS38" s="713"/>
      <c r="RGT38" s="713"/>
      <c r="RGU38" s="713"/>
      <c r="RGV38" s="713"/>
      <c r="RGW38" s="713"/>
      <c r="RGX38" s="713"/>
      <c r="RGY38" s="713"/>
      <c r="RGZ38" s="713"/>
      <c r="RHA38" s="713"/>
      <c r="RHB38" s="713"/>
      <c r="RHC38" s="713"/>
      <c r="RHD38" s="713"/>
      <c r="RHE38" s="713"/>
      <c r="RHF38" s="713"/>
      <c r="RHG38" s="713"/>
      <c r="RHH38" s="713"/>
      <c r="RHI38" s="713"/>
      <c r="RHJ38" s="713"/>
      <c r="RHK38" s="713"/>
      <c r="RHL38" s="713"/>
      <c r="RHM38" s="713"/>
      <c r="RHN38" s="713"/>
      <c r="RHO38" s="713"/>
      <c r="RHP38" s="713"/>
      <c r="RHQ38" s="713"/>
      <c r="RHR38" s="713"/>
      <c r="RHS38" s="713"/>
      <c r="RHT38" s="713"/>
      <c r="RHU38" s="713"/>
      <c r="RHV38" s="713"/>
      <c r="RHW38" s="713"/>
      <c r="RHX38" s="713"/>
      <c r="RHY38" s="713"/>
      <c r="RHZ38" s="713"/>
      <c r="RIA38" s="713"/>
      <c r="RIB38" s="713"/>
      <c r="RIC38" s="713"/>
      <c r="RID38" s="713"/>
      <c r="RIE38" s="713"/>
      <c r="RIF38" s="713"/>
      <c r="RIG38" s="713"/>
      <c r="RIH38" s="713"/>
      <c r="RII38" s="713"/>
      <c r="RIJ38" s="713"/>
      <c r="RIK38" s="713"/>
      <c r="RIL38" s="713"/>
      <c r="RIM38" s="713"/>
      <c r="RIN38" s="713"/>
      <c r="RIO38" s="713"/>
      <c r="RIP38" s="713"/>
      <c r="RIQ38" s="713"/>
      <c r="RIR38" s="713"/>
      <c r="RIS38" s="713"/>
      <c r="RIT38" s="713"/>
      <c r="RIU38" s="713"/>
      <c r="RIV38" s="713"/>
      <c r="RIW38" s="713"/>
      <c r="RIX38" s="713"/>
      <c r="RIY38" s="713"/>
      <c r="RIZ38" s="713"/>
      <c r="RJA38" s="713"/>
      <c r="RJB38" s="713"/>
      <c r="RJC38" s="713"/>
      <c r="RJD38" s="713"/>
      <c r="RJE38" s="713"/>
      <c r="RJF38" s="713"/>
      <c r="RJG38" s="713"/>
      <c r="RJH38" s="713"/>
      <c r="RJI38" s="713"/>
      <c r="RJJ38" s="713"/>
      <c r="RJK38" s="713"/>
      <c r="RJL38" s="713"/>
      <c r="RJM38" s="713"/>
      <c r="RJN38" s="713"/>
      <c r="RJO38" s="713"/>
      <c r="RJP38" s="713"/>
      <c r="RJQ38" s="713"/>
      <c r="RJR38" s="713"/>
      <c r="RJS38" s="713"/>
      <c r="RJT38" s="713"/>
      <c r="RJU38" s="713"/>
      <c r="RJV38" s="713"/>
      <c r="RJW38" s="713"/>
      <c r="RJX38" s="713"/>
      <c r="RJY38" s="713"/>
      <c r="RJZ38" s="713"/>
      <c r="RKA38" s="713"/>
      <c r="RKB38" s="713"/>
      <c r="RKC38" s="713"/>
      <c r="RKD38" s="713"/>
      <c r="RKE38" s="713"/>
      <c r="RKF38" s="713"/>
      <c r="RKG38" s="713"/>
      <c r="RKH38" s="713"/>
      <c r="RKI38" s="713"/>
      <c r="RKJ38" s="713"/>
      <c r="RKK38" s="713"/>
      <c r="RKL38" s="713"/>
      <c r="RKM38" s="713"/>
      <c r="RKN38" s="713"/>
      <c r="RKO38" s="713"/>
      <c r="RKP38" s="713"/>
      <c r="RKQ38" s="713"/>
      <c r="RKR38" s="713"/>
      <c r="RKS38" s="713"/>
      <c r="RKT38" s="713"/>
      <c r="RKU38" s="713"/>
      <c r="RKV38" s="713"/>
      <c r="RKW38" s="713"/>
      <c r="RKX38" s="713"/>
      <c r="RKY38" s="713"/>
      <c r="RKZ38" s="713"/>
      <c r="RLA38" s="713"/>
      <c r="RLB38" s="713"/>
      <c r="RLC38" s="713"/>
      <c r="RLD38" s="713"/>
      <c r="RLE38" s="713"/>
      <c r="RLF38" s="713"/>
      <c r="RLG38" s="713"/>
      <c r="RLH38" s="713"/>
      <c r="RLI38" s="713"/>
      <c r="RLJ38" s="713"/>
      <c r="RLK38" s="713"/>
      <c r="RLL38" s="713"/>
      <c r="RLM38" s="713"/>
      <c r="RLN38" s="713"/>
      <c r="RLO38" s="713"/>
      <c r="RLP38" s="713"/>
      <c r="RLQ38" s="713"/>
      <c r="RLR38" s="713"/>
      <c r="RLS38" s="713"/>
      <c r="RLT38" s="713"/>
      <c r="RLU38" s="713"/>
      <c r="RLV38" s="713"/>
      <c r="RLW38" s="713"/>
      <c r="RLX38" s="713"/>
      <c r="RLY38" s="713"/>
      <c r="RLZ38" s="713"/>
      <c r="RMA38" s="713"/>
      <c r="RMB38" s="713"/>
      <c r="RMC38" s="713"/>
      <c r="RMD38" s="713"/>
      <c r="RME38" s="713"/>
      <c r="RMF38" s="713"/>
      <c r="RMG38" s="713"/>
      <c r="RMH38" s="713"/>
      <c r="RMI38" s="713"/>
      <c r="RMJ38" s="713"/>
      <c r="RMK38" s="713"/>
      <c r="RML38" s="713"/>
      <c r="RMM38" s="713"/>
      <c r="RMN38" s="713"/>
      <c r="RMO38" s="713"/>
      <c r="RMP38" s="713"/>
      <c r="RMQ38" s="713"/>
      <c r="RMR38" s="713"/>
      <c r="RMS38" s="713"/>
      <c r="RMT38" s="713"/>
      <c r="RMU38" s="713"/>
      <c r="RMV38" s="713"/>
      <c r="RMW38" s="713"/>
      <c r="RMX38" s="713"/>
      <c r="RMY38" s="713"/>
      <c r="RMZ38" s="713"/>
      <c r="RNA38" s="713"/>
      <c r="RNB38" s="713"/>
      <c r="RNC38" s="713"/>
      <c r="RND38" s="713"/>
      <c r="RNE38" s="713"/>
      <c r="RNF38" s="713"/>
      <c r="RNG38" s="713"/>
      <c r="RNH38" s="713"/>
      <c r="RNI38" s="713"/>
      <c r="RNJ38" s="713"/>
      <c r="RNK38" s="713"/>
      <c r="RNL38" s="713"/>
      <c r="RNM38" s="713"/>
      <c r="RNN38" s="713"/>
      <c r="RNO38" s="713"/>
      <c r="RNP38" s="713"/>
      <c r="RNQ38" s="713"/>
      <c r="RNR38" s="713"/>
      <c r="RNS38" s="713"/>
      <c r="RNT38" s="713"/>
      <c r="RNU38" s="713"/>
      <c r="RNV38" s="713"/>
      <c r="RNW38" s="713"/>
      <c r="RNX38" s="713"/>
      <c r="RNY38" s="713"/>
      <c r="RNZ38" s="713"/>
      <c r="ROA38" s="713"/>
      <c r="ROB38" s="713"/>
      <c r="ROC38" s="713"/>
      <c r="ROD38" s="713"/>
      <c r="ROE38" s="713"/>
      <c r="ROF38" s="713"/>
      <c r="ROG38" s="713"/>
      <c r="ROH38" s="713"/>
      <c r="ROI38" s="713"/>
      <c r="ROJ38" s="713"/>
      <c r="ROK38" s="713"/>
      <c r="ROL38" s="713"/>
      <c r="ROM38" s="713"/>
      <c r="RON38" s="713"/>
      <c r="ROO38" s="713"/>
      <c r="ROP38" s="713"/>
      <c r="ROQ38" s="713"/>
      <c r="ROR38" s="713"/>
      <c r="ROS38" s="713"/>
      <c r="ROT38" s="713"/>
      <c r="ROU38" s="713"/>
      <c r="ROV38" s="713"/>
      <c r="ROW38" s="713"/>
      <c r="ROX38" s="713"/>
      <c r="ROY38" s="713"/>
      <c r="ROZ38" s="713"/>
      <c r="RPA38" s="713"/>
      <c r="RPB38" s="713"/>
      <c r="RPC38" s="713"/>
      <c r="RPD38" s="713"/>
      <c r="RPE38" s="713"/>
      <c r="RPF38" s="713"/>
      <c r="RPG38" s="713"/>
      <c r="RPH38" s="713"/>
      <c r="RPI38" s="713"/>
      <c r="RPJ38" s="713"/>
      <c r="RPK38" s="713"/>
      <c r="RPL38" s="713"/>
      <c r="RPM38" s="713"/>
      <c r="RPN38" s="713"/>
      <c r="RPO38" s="713"/>
      <c r="RPP38" s="713"/>
      <c r="RPQ38" s="713"/>
      <c r="RPR38" s="713"/>
      <c r="RPS38" s="713"/>
      <c r="RPT38" s="713"/>
      <c r="RPU38" s="713"/>
      <c r="RPV38" s="713"/>
      <c r="RPW38" s="713"/>
      <c r="RPX38" s="713"/>
      <c r="RPY38" s="713"/>
      <c r="RPZ38" s="713"/>
      <c r="RQA38" s="713"/>
      <c r="RQB38" s="713"/>
      <c r="RQC38" s="713"/>
      <c r="RQD38" s="713"/>
      <c r="RQE38" s="713"/>
      <c r="RQF38" s="713"/>
      <c r="RQG38" s="713"/>
      <c r="RQH38" s="713"/>
      <c r="RQI38" s="713"/>
      <c r="RQJ38" s="713"/>
      <c r="RQK38" s="713"/>
      <c r="RQL38" s="713"/>
      <c r="RQM38" s="713"/>
      <c r="RQN38" s="713"/>
      <c r="RQO38" s="713"/>
      <c r="RQP38" s="713"/>
      <c r="RQQ38" s="713"/>
      <c r="RQR38" s="713"/>
      <c r="RQS38" s="713"/>
      <c r="RQT38" s="713"/>
      <c r="RQU38" s="713"/>
      <c r="RQV38" s="713"/>
      <c r="RQW38" s="713"/>
      <c r="RQX38" s="713"/>
      <c r="RQY38" s="713"/>
      <c r="RQZ38" s="713"/>
      <c r="RRA38" s="713"/>
      <c r="RRB38" s="713"/>
      <c r="RRC38" s="713"/>
      <c r="RRD38" s="713"/>
      <c r="RRE38" s="713"/>
      <c r="RRF38" s="713"/>
      <c r="RRG38" s="713"/>
      <c r="RRH38" s="713"/>
      <c r="RRI38" s="713"/>
      <c r="RRJ38" s="713"/>
      <c r="RRK38" s="713"/>
      <c r="RRL38" s="713"/>
      <c r="RRM38" s="713"/>
      <c r="RRN38" s="713"/>
      <c r="RRO38" s="713"/>
      <c r="RRP38" s="713"/>
      <c r="RRQ38" s="713"/>
      <c r="RRR38" s="713"/>
      <c r="RRS38" s="713"/>
      <c r="RRT38" s="713"/>
      <c r="RRU38" s="713"/>
      <c r="RRV38" s="713"/>
      <c r="RRW38" s="713"/>
      <c r="RRX38" s="713"/>
      <c r="RRY38" s="713"/>
      <c r="RRZ38" s="713"/>
      <c r="RSA38" s="713"/>
      <c r="RSB38" s="713"/>
      <c r="RSC38" s="713"/>
      <c r="RSD38" s="713"/>
      <c r="RSE38" s="713"/>
      <c r="RSF38" s="713"/>
      <c r="RSG38" s="713"/>
      <c r="RSH38" s="713"/>
      <c r="RSI38" s="713"/>
      <c r="RSJ38" s="713"/>
      <c r="RSK38" s="713"/>
      <c r="RSL38" s="713"/>
      <c r="RSM38" s="713"/>
      <c r="RSN38" s="713"/>
      <c r="RSO38" s="713"/>
      <c r="RSP38" s="713"/>
      <c r="RSQ38" s="713"/>
      <c r="RSR38" s="713"/>
      <c r="RSS38" s="713"/>
      <c r="RST38" s="713"/>
      <c r="RSU38" s="713"/>
      <c r="RSV38" s="713"/>
      <c r="RSW38" s="713"/>
      <c r="RSX38" s="713"/>
      <c r="RSY38" s="713"/>
      <c r="RSZ38" s="713"/>
      <c r="RTA38" s="713"/>
      <c r="RTB38" s="713"/>
      <c r="RTC38" s="713"/>
      <c r="RTD38" s="713"/>
      <c r="RTE38" s="713"/>
      <c r="RTF38" s="713"/>
      <c r="RTG38" s="713"/>
      <c r="RTH38" s="713"/>
      <c r="RTI38" s="713"/>
      <c r="RTJ38" s="713"/>
      <c r="RTK38" s="713"/>
      <c r="RTL38" s="713"/>
      <c r="RTM38" s="713"/>
      <c r="RTN38" s="713"/>
      <c r="RTO38" s="713"/>
      <c r="RTP38" s="713"/>
      <c r="RTQ38" s="713"/>
      <c r="RTR38" s="713"/>
      <c r="RTS38" s="713"/>
      <c r="RTT38" s="713"/>
      <c r="RTU38" s="713"/>
      <c r="RTV38" s="713"/>
      <c r="RTW38" s="713"/>
      <c r="RTX38" s="713"/>
      <c r="RTY38" s="713"/>
      <c r="RTZ38" s="713"/>
      <c r="RUA38" s="713"/>
      <c r="RUB38" s="713"/>
      <c r="RUC38" s="713"/>
      <c r="RUD38" s="713"/>
      <c r="RUE38" s="713"/>
      <c r="RUF38" s="713"/>
      <c r="RUG38" s="713"/>
      <c r="RUH38" s="713"/>
      <c r="RUI38" s="713"/>
      <c r="RUJ38" s="713"/>
      <c r="RUK38" s="713"/>
      <c r="RUL38" s="713"/>
      <c r="RUM38" s="713"/>
      <c r="RUN38" s="713"/>
      <c r="RUO38" s="713"/>
      <c r="RUP38" s="713"/>
      <c r="RUQ38" s="713"/>
      <c r="RUR38" s="713"/>
      <c r="RUS38" s="713"/>
      <c r="RUT38" s="713"/>
      <c r="RUU38" s="713"/>
      <c r="RUV38" s="713"/>
      <c r="RUW38" s="713"/>
      <c r="RUX38" s="713"/>
      <c r="RUY38" s="713"/>
      <c r="RUZ38" s="713"/>
      <c r="RVA38" s="713"/>
      <c r="RVB38" s="713"/>
      <c r="RVC38" s="713"/>
      <c r="RVD38" s="713"/>
      <c r="RVE38" s="713"/>
      <c r="RVF38" s="713"/>
      <c r="RVG38" s="713"/>
      <c r="RVH38" s="713"/>
      <c r="RVI38" s="713"/>
      <c r="RVJ38" s="713"/>
      <c r="RVK38" s="713"/>
      <c r="RVL38" s="713"/>
      <c r="RVM38" s="713"/>
      <c r="RVN38" s="713"/>
      <c r="RVO38" s="713"/>
      <c r="RVP38" s="713"/>
      <c r="RVQ38" s="713"/>
      <c r="RVR38" s="713"/>
      <c r="RVS38" s="713"/>
      <c r="RVT38" s="713"/>
      <c r="RVU38" s="713"/>
      <c r="RVV38" s="713"/>
      <c r="RVW38" s="713"/>
      <c r="RVX38" s="713"/>
      <c r="RVY38" s="713"/>
      <c r="RVZ38" s="713"/>
      <c r="RWA38" s="713"/>
      <c r="RWB38" s="713"/>
      <c r="RWC38" s="713"/>
      <c r="RWD38" s="713"/>
      <c r="RWE38" s="713"/>
      <c r="RWF38" s="713"/>
      <c r="RWG38" s="713"/>
      <c r="RWH38" s="713"/>
      <c r="RWI38" s="713"/>
      <c r="RWJ38" s="713"/>
      <c r="RWK38" s="713"/>
      <c r="RWL38" s="713"/>
      <c r="RWM38" s="713"/>
      <c r="RWN38" s="713"/>
      <c r="RWO38" s="713"/>
      <c r="RWP38" s="713"/>
      <c r="RWQ38" s="713"/>
      <c r="RWR38" s="713"/>
      <c r="RWS38" s="713"/>
      <c r="RWT38" s="713"/>
      <c r="RWU38" s="713"/>
      <c r="RWV38" s="713"/>
      <c r="RWW38" s="713"/>
      <c r="RWX38" s="713"/>
      <c r="RWY38" s="713"/>
      <c r="RWZ38" s="713"/>
      <c r="RXA38" s="713"/>
      <c r="RXB38" s="713"/>
      <c r="RXC38" s="713"/>
      <c r="RXD38" s="713"/>
      <c r="RXE38" s="713"/>
      <c r="RXF38" s="713"/>
      <c r="RXG38" s="713"/>
      <c r="RXH38" s="713"/>
      <c r="RXI38" s="713"/>
      <c r="RXJ38" s="713"/>
      <c r="RXK38" s="713"/>
      <c r="RXL38" s="713"/>
      <c r="RXM38" s="713"/>
      <c r="RXN38" s="713"/>
      <c r="RXO38" s="713"/>
      <c r="RXP38" s="713"/>
      <c r="RXQ38" s="713"/>
      <c r="RXR38" s="713"/>
      <c r="RXS38" s="713"/>
      <c r="RXT38" s="713"/>
      <c r="RXU38" s="713"/>
      <c r="RXV38" s="713"/>
      <c r="RXW38" s="713"/>
      <c r="RXX38" s="713"/>
      <c r="RXY38" s="713"/>
      <c r="RXZ38" s="713"/>
      <c r="RYA38" s="713"/>
      <c r="RYB38" s="713"/>
      <c r="RYC38" s="713"/>
      <c r="RYD38" s="713"/>
      <c r="RYE38" s="713"/>
      <c r="RYF38" s="713"/>
      <c r="RYG38" s="713"/>
      <c r="RYH38" s="713"/>
      <c r="RYI38" s="713"/>
      <c r="RYJ38" s="713"/>
      <c r="RYK38" s="713"/>
      <c r="RYL38" s="713"/>
      <c r="RYM38" s="713"/>
      <c r="RYN38" s="713"/>
      <c r="RYO38" s="713"/>
      <c r="RYP38" s="713"/>
      <c r="RYQ38" s="713"/>
      <c r="RYR38" s="713"/>
      <c r="RYS38" s="713"/>
      <c r="RYT38" s="713"/>
      <c r="RYU38" s="713"/>
      <c r="RYV38" s="713"/>
      <c r="RYW38" s="713"/>
      <c r="RYX38" s="713"/>
      <c r="RYY38" s="713"/>
      <c r="RYZ38" s="713"/>
      <c r="RZA38" s="713"/>
      <c r="RZB38" s="713"/>
      <c r="RZC38" s="713"/>
      <c r="RZD38" s="713"/>
      <c r="RZE38" s="713"/>
      <c r="RZF38" s="713"/>
      <c r="RZG38" s="713"/>
      <c r="RZH38" s="713"/>
      <c r="RZI38" s="713"/>
      <c r="RZJ38" s="713"/>
      <c r="RZK38" s="713"/>
      <c r="RZL38" s="713"/>
      <c r="RZM38" s="713"/>
      <c r="RZN38" s="713"/>
      <c r="RZO38" s="713"/>
      <c r="RZP38" s="713"/>
      <c r="RZQ38" s="713"/>
      <c r="RZR38" s="713"/>
      <c r="RZS38" s="713"/>
      <c r="RZT38" s="713"/>
      <c r="RZU38" s="713"/>
      <c r="RZV38" s="713"/>
      <c r="RZW38" s="713"/>
      <c r="RZX38" s="713"/>
      <c r="RZY38" s="713"/>
      <c r="RZZ38" s="713"/>
      <c r="SAA38" s="713"/>
      <c r="SAB38" s="713"/>
      <c r="SAC38" s="713"/>
      <c r="SAD38" s="713"/>
      <c r="SAE38" s="713"/>
      <c r="SAF38" s="713"/>
      <c r="SAG38" s="713"/>
      <c r="SAH38" s="713"/>
      <c r="SAI38" s="713"/>
      <c r="SAJ38" s="713"/>
      <c r="SAK38" s="713"/>
      <c r="SAL38" s="713"/>
      <c r="SAM38" s="713"/>
      <c r="SAN38" s="713"/>
      <c r="SAO38" s="713"/>
      <c r="SAP38" s="713"/>
      <c r="SAQ38" s="713"/>
      <c r="SAR38" s="713"/>
      <c r="SAS38" s="713"/>
      <c r="SAT38" s="713"/>
      <c r="SAU38" s="713"/>
      <c r="SAV38" s="713"/>
      <c r="SAW38" s="713"/>
      <c r="SAX38" s="713"/>
      <c r="SAY38" s="713"/>
      <c r="SAZ38" s="713"/>
      <c r="SBA38" s="713"/>
      <c r="SBB38" s="713"/>
      <c r="SBC38" s="713"/>
      <c r="SBD38" s="713"/>
      <c r="SBE38" s="713"/>
      <c r="SBF38" s="713"/>
      <c r="SBG38" s="713"/>
      <c r="SBH38" s="713"/>
      <c r="SBI38" s="713"/>
      <c r="SBJ38" s="713"/>
      <c r="SBK38" s="713"/>
      <c r="SBL38" s="713"/>
      <c r="SBM38" s="713"/>
      <c r="SBN38" s="713"/>
      <c r="SBO38" s="713"/>
      <c r="SBP38" s="713"/>
      <c r="SBQ38" s="713"/>
      <c r="SBR38" s="713"/>
      <c r="SBS38" s="713"/>
      <c r="SBT38" s="713"/>
      <c r="SBU38" s="713"/>
      <c r="SBV38" s="713"/>
      <c r="SBW38" s="713"/>
      <c r="SBX38" s="713"/>
      <c r="SBY38" s="713"/>
      <c r="SBZ38" s="713"/>
      <c r="SCA38" s="713"/>
      <c r="SCB38" s="713"/>
      <c r="SCC38" s="713"/>
      <c r="SCD38" s="713"/>
      <c r="SCE38" s="713"/>
      <c r="SCF38" s="713"/>
      <c r="SCG38" s="713"/>
      <c r="SCH38" s="713"/>
      <c r="SCI38" s="713"/>
      <c r="SCJ38" s="713"/>
      <c r="SCK38" s="713"/>
      <c r="SCL38" s="713"/>
      <c r="SCM38" s="713"/>
      <c r="SCN38" s="713"/>
      <c r="SCO38" s="713"/>
      <c r="SCP38" s="713"/>
      <c r="SCQ38" s="713"/>
      <c r="SCR38" s="713"/>
      <c r="SCS38" s="713"/>
      <c r="SCT38" s="713"/>
      <c r="SCU38" s="713"/>
      <c r="SCV38" s="713"/>
      <c r="SCW38" s="713"/>
      <c r="SCX38" s="713"/>
      <c r="SCY38" s="713"/>
      <c r="SCZ38" s="713"/>
      <c r="SDA38" s="713"/>
      <c r="SDB38" s="713"/>
      <c r="SDC38" s="713"/>
      <c r="SDD38" s="713"/>
      <c r="SDE38" s="713"/>
      <c r="SDF38" s="713"/>
      <c r="SDG38" s="713"/>
      <c r="SDH38" s="713"/>
      <c r="SDI38" s="713"/>
      <c r="SDJ38" s="713"/>
      <c r="SDK38" s="713"/>
      <c r="SDL38" s="713"/>
      <c r="SDM38" s="713"/>
      <c r="SDN38" s="713"/>
      <c r="SDO38" s="713"/>
      <c r="SDP38" s="713"/>
      <c r="SDQ38" s="713"/>
      <c r="SDR38" s="713"/>
      <c r="SDS38" s="713"/>
      <c r="SDT38" s="713"/>
      <c r="SDU38" s="713"/>
      <c r="SDV38" s="713"/>
      <c r="SDW38" s="713"/>
      <c r="SDX38" s="713"/>
      <c r="SDY38" s="713"/>
      <c r="SDZ38" s="713"/>
      <c r="SEA38" s="713"/>
      <c r="SEB38" s="713"/>
      <c r="SEC38" s="713"/>
      <c r="SED38" s="713"/>
      <c r="SEE38" s="713"/>
      <c r="SEF38" s="713"/>
      <c r="SEG38" s="713"/>
      <c r="SEH38" s="713"/>
      <c r="SEI38" s="713"/>
      <c r="SEJ38" s="713"/>
      <c r="SEK38" s="713"/>
      <c r="SEL38" s="713"/>
      <c r="SEM38" s="713"/>
      <c r="SEN38" s="713"/>
      <c r="SEO38" s="713"/>
      <c r="SEP38" s="713"/>
      <c r="SEQ38" s="713"/>
      <c r="SER38" s="713"/>
      <c r="SES38" s="713"/>
      <c r="SET38" s="713"/>
      <c r="SEU38" s="713"/>
      <c r="SEV38" s="713"/>
      <c r="SEW38" s="713"/>
      <c r="SEX38" s="713"/>
      <c r="SEY38" s="713"/>
      <c r="SEZ38" s="713"/>
      <c r="SFA38" s="713"/>
      <c r="SFB38" s="713"/>
      <c r="SFC38" s="713"/>
      <c r="SFD38" s="713"/>
      <c r="SFE38" s="713"/>
      <c r="SFF38" s="713"/>
      <c r="SFG38" s="713"/>
      <c r="SFH38" s="713"/>
      <c r="SFI38" s="713"/>
      <c r="SFJ38" s="713"/>
      <c r="SFK38" s="713"/>
      <c r="SFL38" s="713"/>
      <c r="SFM38" s="713"/>
      <c r="SFN38" s="713"/>
      <c r="SFO38" s="713"/>
      <c r="SFP38" s="713"/>
      <c r="SFQ38" s="713"/>
      <c r="SFR38" s="713"/>
      <c r="SFS38" s="713"/>
      <c r="SFT38" s="713"/>
      <c r="SFU38" s="713"/>
      <c r="SFV38" s="713"/>
      <c r="SFW38" s="713"/>
      <c r="SFX38" s="713"/>
      <c r="SFY38" s="713"/>
      <c r="SFZ38" s="713"/>
      <c r="SGA38" s="713"/>
      <c r="SGB38" s="713"/>
      <c r="SGC38" s="713"/>
      <c r="SGD38" s="713"/>
      <c r="SGE38" s="713"/>
      <c r="SGF38" s="713"/>
      <c r="SGG38" s="713"/>
      <c r="SGH38" s="713"/>
      <c r="SGI38" s="713"/>
      <c r="SGJ38" s="713"/>
      <c r="SGK38" s="713"/>
      <c r="SGL38" s="713"/>
      <c r="SGM38" s="713"/>
      <c r="SGN38" s="713"/>
      <c r="SGO38" s="713"/>
      <c r="SGP38" s="713"/>
      <c r="SGQ38" s="713"/>
      <c r="SGR38" s="713"/>
      <c r="SGS38" s="713"/>
      <c r="SGT38" s="713"/>
      <c r="SGU38" s="713"/>
      <c r="SGV38" s="713"/>
      <c r="SGW38" s="713"/>
      <c r="SGX38" s="713"/>
      <c r="SGY38" s="713"/>
      <c r="SGZ38" s="713"/>
      <c r="SHA38" s="713"/>
      <c r="SHB38" s="713"/>
      <c r="SHC38" s="713"/>
      <c r="SHD38" s="713"/>
      <c r="SHE38" s="713"/>
      <c r="SHF38" s="713"/>
      <c r="SHG38" s="713"/>
      <c r="SHH38" s="713"/>
      <c r="SHI38" s="713"/>
      <c r="SHJ38" s="713"/>
      <c r="SHK38" s="713"/>
      <c r="SHL38" s="713"/>
      <c r="SHM38" s="713"/>
      <c r="SHN38" s="713"/>
      <c r="SHO38" s="713"/>
      <c r="SHP38" s="713"/>
      <c r="SHQ38" s="713"/>
      <c r="SHR38" s="713"/>
      <c r="SHS38" s="713"/>
      <c r="SHT38" s="713"/>
      <c r="SHU38" s="713"/>
      <c r="SHV38" s="713"/>
      <c r="SHW38" s="713"/>
      <c r="SHX38" s="713"/>
      <c r="SHY38" s="713"/>
      <c r="SHZ38" s="713"/>
      <c r="SIA38" s="713"/>
      <c r="SIB38" s="713"/>
      <c r="SIC38" s="713"/>
      <c r="SID38" s="713"/>
      <c r="SIE38" s="713"/>
      <c r="SIF38" s="713"/>
      <c r="SIG38" s="713"/>
      <c r="SIH38" s="713"/>
      <c r="SII38" s="713"/>
      <c r="SIJ38" s="713"/>
      <c r="SIK38" s="713"/>
      <c r="SIL38" s="713"/>
      <c r="SIM38" s="713"/>
      <c r="SIN38" s="713"/>
      <c r="SIO38" s="713"/>
      <c r="SIP38" s="713"/>
      <c r="SIQ38" s="713"/>
      <c r="SIR38" s="713"/>
      <c r="SIS38" s="713"/>
      <c r="SIT38" s="713"/>
      <c r="SIU38" s="713"/>
      <c r="SIV38" s="713"/>
      <c r="SIW38" s="713"/>
      <c r="SIX38" s="713"/>
      <c r="SIY38" s="713"/>
      <c r="SIZ38" s="713"/>
      <c r="SJA38" s="713"/>
      <c r="SJB38" s="713"/>
      <c r="SJC38" s="713"/>
      <c r="SJD38" s="713"/>
      <c r="SJE38" s="713"/>
      <c r="SJF38" s="713"/>
      <c r="SJG38" s="713"/>
      <c r="SJH38" s="713"/>
      <c r="SJI38" s="713"/>
      <c r="SJJ38" s="713"/>
      <c r="SJK38" s="713"/>
      <c r="SJL38" s="713"/>
      <c r="SJM38" s="713"/>
      <c r="SJN38" s="713"/>
      <c r="SJO38" s="713"/>
      <c r="SJP38" s="713"/>
      <c r="SJQ38" s="713"/>
      <c r="SJR38" s="713"/>
      <c r="SJS38" s="713"/>
      <c r="SJT38" s="713"/>
      <c r="SJU38" s="713"/>
      <c r="SJV38" s="713"/>
      <c r="SJW38" s="713"/>
      <c r="SJX38" s="713"/>
      <c r="SJY38" s="713"/>
      <c r="SJZ38" s="713"/>
      <c r="SKA38" s="713"/>
      <c r="SKB38" s="713"/>
      <c r="SKC38" s="713"/>
      <c r="SKD38" s="713"/>
      <c r="SKE38" s="713"/>
      <c r="SKF38" s="713"/>
      <c r="SKG38" s="713"/>
      <c r="SKH38" s="713"/>
      <c r="SKI38" s="713"/>
      <c r="SKJ38" s="713"/>
      <c r="SKK38" s="713"/>
      <c r="SKL38" s="713"/>
      <c r="SKM38" s="713"/>
      <c r="SKN38" s="713"/>
      <c r="SKO38" s="713"/>
      <c r="SKP38" s="713"/>
      <c r="SKQ38" s="713"/>
      <c r="SKR38" s="713"/>
      <c r="SKS38" s="713"/>
      <c r="SKT38" s="713"/>
      <c r="SKU38" s="713"/>
      <c r="SKV38" s="713"/>
      <c r="SKW38" s="713"/>
      <c r="SKX38" s="713"/>
      <c r="SKY38" s="713"/>
      <c r="SKZ38" s="713"/>
      <c r="SLA38" s="713"/>
      <c r="SLB38" s="713"/>
      <c r="SLC38" s="713"/>
      <c r="SLD38" s="713"/>
      <c r="SLE38" s="713"/>
      <c r="SLF38" s="713"/>
      <c r="SLG38" s="713"/>
      <c r="SLH38" s="713"/>
      <c r="SLI38" s="713"/>
      <c r="SLJ38" s="713"/>
      <c r="SLK38" s="713"/>
      <c r="SLL38" s="713"/>
      <c r="SLM38" s="713"/>
      <c r="SLN38" s="713"/>
      <c r="SLO38" s="713"/>
      <c r="SLP38" s="713"/>
      <c r="SLQ38" s="713"/>
      <c r="SLR38" s="713"/>
      <c r="SLS38" s="713"/>
      <c r="SLT38" s="713"/>
      <c r="SLU38" s="713"/>
      <c r="SLV38" s="713"/>
      <c r="SLW38" s="713"/>
      <c r="SLX38" s="713"/>
      <c r="SLY38" s="713"/>
      <c r="SLZ38" s="713"/>
      <c r="SMA38" s="713"/>
      <c r="SMB38" s="713"/>
      <c r="SMC38" s="713"/>
      <c r="SMD38" s="713"/>
      <c r="SME38" s="713"/>
      <c r="SMF38" s="713"/>
      <c r="SMG38" s="713"/>
      <c r="SMH38" s="713"/>
      <c r="SMI38" s="713"/>
      <c r="SMJ38" s="713"/>
      <c r="SMK38" s="713"/>
      <c r="SML38" s="713"/>
      <c r="SMM38" s="713"/>
      <c r="SMN38" s="713"/>
      <c r="SMO38" s="713"/>
      <c r="SMP38" s="713"/>
      <c r="SMQ38" s="713"/>
      <c r="SMR38" s="713"/>
      <c r="SMS38" s="713"/>
      <c r="SMT38" s="713"/>
      <c r="SMU38" s="713"/>
      <c r="SMV38" s="713"/>
      <c r="SMW38" s="713"/>
      <c r="SMX38" s="713"/>
      <c r="SMY38" s="713"/>
      <c r="SMZ38" s="713"/>
      <c r="SNA38" s="713"/>
      <c r="SNB38" s="713"/>
      <c r="SNC38" s="713"/>
      <c r="SND38" s="713"/>
      <c r="SNE38" s="713"/>
      <c r="SNF38" s="713"/>
      <c r="SNG38" s="713"/>
      <c r="SNH38" s="713"/>
      <c r="SNI38" s="713"/>
      <c r="SNJ38" s="713"/>
      <c r="SNK38" s="713"/>
      <c r="SNL38" s="713"/>
      <c r="SNM38" s="713"/>
      <c r="SNN38" s="713"/>
      <c r="SNO38" s="713"/>
      <c r="SNP38" s="713"/>
      <c r="SNQ38" s="713"/>
      <c r="SNR38" s="713"/>
      <c r="SNS38" s="713"/>
      <c r="SNT38" s="713"/>
      <c r="SNU38" s="713"/>
      <c r="SNV38" s="713"/>
      <c r="SNW38" s="713"/>
      <c r="SNX38" s="713"/>
      <c r="SNY38" s="713"/>
      <c r="SNZ38" s="713"/>
      <c r="SOA38" s="713"/>
      <c r="SOB38" s="713"/>
      <c r="SOC38" s="713"/>
      <c r="SOD38" s="713"/>
      <c r="SOE38" s="713"/>
      <c r="SOF38" s="713"/>
      <c r="SOG38" s="713"/>
      <c r="SOH38" s="713"/>
      <c r="SOI38" s="713"/>
      <c r="SOJ38" s="713"/>
      <c r="SOK38" s="713"/>
      <c r="SOL38" s="713"/>
      <c r="SOM38" s="713"/>
      <c r="SON38" s="713"/>
      <c r="SOO38" s="713"/>
      <c r="SOP38" s="713"/>
      <c r="SOQ38" s="713"/>
      <c r="SOR38" s="713"/>
      <c r="SOS38" s="713"/>
      <c r="SOT38" s="713"/>
      <c r="SOU38" s="713"/>
      <c r="SOV38" s="713"/>
      <c r="SOW38" s="713"/>
      <c r="SOX38" s="713"/>
      <c r="SOY38" s="713"/>
      <c r="SOZ38" s="713"/>
      <c r="SPA38" s="713"/>
      <c r="SPB38" s="713"/>
      <c r="SPC38" s="713"/>
      <c r="SPD38" s="713"/>
      <c r="SPE38" s="713"/>
      <c r="SPF38" s="713"/>
      <c r="SPG38" s="713"/>
      <c r="SPH38" s="713"/>
      <c r="SPI38" s="713"/>
      <c r="SPJ38" s="713"/>
      <c r="SPK38" s="713"/>
      <c r="SPL38" s="713"/>
      <c r="SPM38" s="713"/>
      <c r="SPN38" s="713"/>
      <c r="SPO38" s="713"/>
      <c r="SPP38" s="713"/>
      <c r="SPQ38" s="713"/>
      <c r="SPR38" s="713"/>
      <c r="SPS38" s="713"/>
      <c r="SPT38" s="713"/>
      <c r="SPU38" s="713"/>
      <c r="SPV38" s="713"/>
      <c r="SPW38" s="713"/>
      <c r="SPX38" s="713"/>
      <c r="SPY38" s="713"/>
      <c r="SPZ38" s="713"/>
      <c r="SQA38" s="713"/>
      <c r="SQB38" s="713"/>
      <c r="SQC38" s="713"/>
      <c r="SQD38" s="713"/>
      <c r="SQE38" s="713"/>
      <c r="SQF38" s="713"/>
      <c r="SQG38" s="713"/>
      <c r="SQH38" s="713"/>
      <c r="SQI38" s="713"/>
      <c r="SQJ38" s="713"/>
      <c r="SQK38" s="713"/>
      <c r="SQL38" s="713"/>
      <c r="SQM38" s="713"/>
      <c r="SQN38" s="713"/>
      <c r="SQO38" s="713"/>
      <c r="SQP38" s="713"/>
      <c r="SQQ38" s="713"/>
      <c r="SQR38" s="713"/>
      <c r="SQS38" s="713"/>
      <c r="SQT38" s="713"/>
      <c r="SQU38" s="713"/>
      <c r="SQV38" s="713"/>
      <c r="SQW38" s="713"/>
      <c r="SQX38" s="713"/>
      <c r="SQY38" s="713"/>
      <c r="SQZ38" s="713"/>
      <c r="SRA38" s="713"/>
      <c r="SRB38" s="713"/>
      <c r="SRC38" s="713"/>
      <c r="SRD38" s="713"/>
      <c r="SRE38" s="713"/>
      <c r="SRF38" s="713"/>
      <c r="SRG38" s="713"/>
      <c r="SRH38" s="713"/>
      <c r="SRI38" s="713"/>
      <c r="SRJ38" s="713"/>
      <c r="SRK38" s="713"/>
      <c r="SRL38" s="713"/>
      <c r="SRM38" s="713"/>
      <c r="SRN38" s="713"/>
      <c r="SRO38" s="713"/>
      <c r="SRP38" s="713"/>
      <c r="SRQ38" s="713"/>
      <c r="SRR38" s="713"/>
      <c r="SRS38" s="713"/>
      <c r="SRT38" s="713"/>
      <c r="SRU38" s="713"/>
      <c r="SRV38" s="713"/>
      <c r="SRW38" s="713"/>
      <c r="SRX38" s="713"/>
      <c r="SRY38" s="713"/>
      <c r="SRZ38" s="713"/>
      <c r="SSA38" s="713"/>
      <c r="SSB38" s="713"/>
      <c r="SSC38" s="713"/>
      <c r="SSD38" s="713"/>
      <c r="SSE38" s="713"/>
      <c r="SSF38" s="713"/>
      <c r="SSG38" s="713"/>
      <c r="SSH38" s="713"/>
      <c r="SSI38" s="713"/>
      <c r="SSJ38" s="713"/>
      <c r="SSK38" s="713"/>
      <c r="SSL38" s="713"/>
      <c r="SSM38" s="713"/>
      <c r="SSN38" s="713"/>
      <c r="SSO38" s="713"/>
      <c r="SSP38" s="713"/>
      <c r="SSQ38" s="713"/>
      <c r="SSR38" s="713"/>
      <c r="SSS38" s="713"/>
      <c r="SST38" s="713"/>
      <c r="SSU38" s="713"/>
      <c r="SSV38" s="713"/>
      <c r="SSW38" s="713"/>
      <c r="SSX38" s="713"/>
      <c r="SSY38" s="713"/>
      <c r="SSZ38" s="713"/>
      <c r="STA38" s="713"/>
      <c r="STB38" s="713"/>
      <c r="STC38" s="713"/>
      <c r="STD38" s="713"/>
      <c r="STE38" s="713"/>
      <c r="STF38" s="713"/>
      <c r="STG38" s="713"/>
      <c r="STH38" s="713"/>
      <c r="STI38" s="713"/>
      <c r="STJ38" s="713"/>
      <c r="STK38" s="713"/>
      <c r="STL38" s="713"/>
      <c r="STM38" s="713"/>
      <c r="STN38" s="713"/>
      <c r="STO38" s="713"/>
      <c r="STP38" s="713"/>
      <c r="STQ38" s="713"/>
      <c r="STR38" s="713"/>
      <c r="STS38" s="713"/>
      <c r="STT38" s="713"/>
      <c r="STU38" s="713"/>
      <c r="STV38" s="713"/>
      <c r="STW38" s="713"/>
      <c r="STX38" s="713"/>
      <c r="STY38" s="713"/>
      <c r="STZ38" s="713"/>
      <c r="SUA38" s="713"/>
      <c r="SUB38" s="713"/>
      <c r="SUC38" s="713"/>
      <c r="SUD38" s="713"/>
      <c r="SUE38" s="713"/>
      <c r="SUF38" s="713"/>
      <c r="SUG38" s="713"/>
      <c r="SUH38" s="713"/>
      <c r="SUI38" s="713"/>
      <c r="SUJ38" s="713"/>
      <c r="SUK38" s="713"/>
      <c r="SUL38" s="713"/>
      <c r="SUM38" s="713"/>
      <c r="SUN38" s="713"/>
      <c r="SUO38" s="713"/>
      <c r="SUP38" s="713"/>
      <c r="SUQ38" s="713"/>
      <c r="SUR38" s="713"/>
      <c r="SUS38" s="713"/>
      <c r="SUT38" s="713"/>
      <c r="SUU38" s="713"/>
      <c r="SUV38" s="713"/>
      <c r="SUW38" s="713"/>
      <c r="SUX38" s="713"/>
      <c r="SUY38" s="713"/>
      <c r="SUZ38" s="713"/>
      <c r="SVA38" s="713"/>
      <c r="SVB38" s="713"/>
      <c r="SVC38" s="713"/>
      <c r="SVD38" s="713"/>
      <c r="SVE38" s="713"/>
      <c r="SVF38" s="713"/>
      <c r="SVG38" s="713"/>
      <c r="SVH38" s="713"/>
      <c r="SVI38" s="713"/>
      <c r="SVJ38" s="713"/>
      <c r="SVK38" s="713"/>
      <c r="SVL38" s="713"/>
      <c r="SVM38" s="713"/>
      <c r="SVN38" s="713"/>
      <c r="SVO38" s="713"/>
      <c r="SVP38" s="713"/>
      <c r="SVQ38" s="713"/>
      <c r="SVR38" s="713"/>
      <c r="SVS38" s="713"/>
      <c r="SVT38" s="713"/>
      <c r="SVU38" s="713"/>
      <c r="SVV38" s="713"/>
      <c r="SVW38" s="713"/>
      <c r="SVX38" s="713"/>
      <c r="SVY38" s="713"/>
      <c r="SVZ38" s="713"/>
      <c r="SWA38" s="713"/>
      <c r="SWB38" s="713"/>
      <c r="SWC38" s="713"/>
      <c r="SWD38" s="713"/>
      <c r="SWE38" s="713"/>
      <c r="SWF38" s="713"/>
      <c r="SWG38" s="713"/>
      <c r="SWH38" s="713"/>
      <c r="SWI38" s="713"/>
      <c r="SWJ38" s="713"/>
      <c r="SWK38" s="713"/>
      <c r="SWL38" s="713"/>
      <c r="SWM38" s="713"/>
      <c r="SWN38" s="713"/>
      <c r="SWO38" s="713"/>
      <c r="SWP38" s="713"/>
      <c r="SWQ38" s="713"/>
      <c r="SWR38" s="713"/>
      <c r="SWS38" s="713"/>
      <c r="SWT38" s="713"/>
      <c r="SWU38" s="713"/>
      <c r="SWV38" s="713"/>
      <c r="SWW38" s="713"/>
      <c r="SWX38" s="713"/>
      <c r="SWY38" s="713"/>
      <c r="SWZ38" s="713"/>
      <c r="SXA38" s="713"/>
      <c r="SXB38" s="713"/>
      <c r="SXC38" s="713"/>
      <c r="SXD38" s="713"/>
      <c r="SXE38" s="713"/>
      <c r="SXF38" s="713"/>
      <c r="SXG38" s="713"/>
      <c r="SXH38" s="713"/>
      <c r="SXI38" s="713"/>
      <c r="SXJ38" s="713"/>
      <c r="SXK38" s="713"/>
      <c r="SXL38" s="713"/>
      <c r="SXM38" s="713"/>
      <c r="SXN38" s="713"/>
      <c r="SXO38" s="713"/>
      <c r="SXP38" s="713"/>
      <c r="SXQ38" s="713"/>
      <c r="SXR38" s="713"/>
      <c r="SXS38" s="713"/>
      <c r="SXT38" s="713"/>
      <c r="SXU38" s="713"/>
      <c r="SXV38" s="713"/>
      <c r="SXW38" s="713"/>
      <c r="SXX38" s="713"/>
      <c r="SXY38" s="713"/>
      <c r="SXZ38" s="713"/>
      <c r="SYA38" s="713"/>
      <c r="SYB38" s="713"/>
      <c r="SYC38" s="713"/>
      <c r="SYD38" s="713"/>
      <c r="SYE38" s="713"/>
      <c r="SYF38" s="713"/>
      <c r="SYG38" s="713"/>
      <c r="SYH38" s="713"/>
      <c r="SYI38" s="713"/>
      <c r="SYJ38" s="713"/>
      <c r="SYK38" s="713"/>
      <c r="SYL38" s="713"/>
      <c r="SYM38" s="713"/>
      <c r="SYN38" s="713"/>
      <c r="SYO38" s="713"/>
      <c r="SYP38" s="713"/>
      <c r="SYQ38" s="713"/>
      <c r="SYR38" s="713"/>
      <c r="SYS38" s="713"/>
      <c r="SYT38" s="713"/>
      <c r="SYU38" s="713"/>
      <c r="SYV38" s="713"/>
      <c r="SYW38" s="713"/>
      <c r="SYX38" s="713"/>
      <c r="SYY38" s="713"/>
      <c r="SYZ38" s="713"/>
      <c r="SZA38" s="713"/>
      <c r="SZB38" s="713"/>
      <c r="SZC38" s="713"/>
      <c r="SZD38" s="713"/>
      <c r="SZE38" s="713"/>
      <c r="SZF38" s="713"/>
      <c r="SZG38" s="713"/>
      <c r="SZH38" s="713"/>
      <c r="SZI38" s="713"/>
      <c r="SZJ38" s="713"/>
      <c r="SZK38" s="713"/>
      <c r="SZL38" s="713"/>
      <c r="SZM38" s="713"/>
      <c r="SZN38" s="713"/>
      <c r="SZO38" s="713"/>
      <c r="SZP38" s="713"/>
      <c r="SZQ38" s="713"/>
      <c r="SZR38" s="713"/>
      <c r="SZS38" s="713"/>
      <c r="SZT38" s="713"/>
      <c r="SZU38" s="713"/>
      <c r="SZV38" s="713"/>
      <c r="SZW38" s="713"/>
      <c r="SZX38" s="713"/>
      <c r="SZY38" s="713"/>
      <c r="SZZ38" s="713"/>
      <c r="TAA38" s="713"/>
      <c r="TAB38" s="713"/>
      <c r="TAC38" s="713"/>
      <c r="TAD38" s="713"/>
      <c r="TAE38" s="713"/>
      <c r="TAF38" s="713"/>
      <c r="TAG38" s="713"/>
      <c r="TAH38" s="713"/>
      <c r="TAI38" s="713"/>
      <c r="TAJ38" s="713"/>
      <c r="TAK38" s="713"/>
      <c r="TAL38" s="713"/>
      <c r="TAM38" s="713"/>
      <c r="TAN38" s="713"/>
      <c r="TAO38" s="713"/>
      <c r="TAP38" s="713"/>
      <c r="TAQ38" s="713"/>
      <c r="TAR38" s="713"/>
      <c r="TAS38" s="713"/>
      <c r="TAT38" s="713"/>
      <c r="TAU38" s="713"/>
      <c r="TAV38" s="713"/>
      <c r="TAW38" s="713"/>
      <c r="TAX38" s="713"/>
      <c r="TAY38" s="713"/>
      <c r="TAZ38" s="713"/>
      <c r="TBA38" s="713"/>
      <c r="TBB38" s="713"/>
      <c r="TBC38" s="713"/>
      <c r="TBD38" s="713"/>
      <c r="TBE38" s="713"/>
      <c r="TBF38" s="713"/>
      <c r="TBG38" s="713"/>
      <c r="TBH38" s="713"/>
      <c r="TBI38" s="713"/>
      <c r="TBJ38" s="713"/>
      <c r="TBK38" s="713"/>
      <c r="TBL38" s="713"/>
      <c r="TBM38" s="713"/>
      <c r="TBN38" s="713"/>
      <c r="TBO38" s="713"/>
      <c r="TBP38" s="713"/>
      <c r="TBQ38" s="713"/>
      <c r="TBR38" s="713"/>
      <c r="TBS38" s="713"/>
      <c r="TBT38" s="713"/>
      <c r="TBU38" s="713"/>
      <c r="TBV38" s="713"/>
      <c r="TBW38" s="713"/>
      <c r="TBX38" s="713"/>
      <c r="TBY38" s="713"/>
      <c r="TBZ38" s="713"/>
      <c r="TCA38" s="713"/>
      <c r="TCB38" s="713"/>
      <c r="TCC38" s="713"/>
      <c r="TCD38" s="713"/>
      <c r="TCE38" s="713"/>
      <c r="TCF38" s="713"/>
      <c r="TCG38" s="713"/>
      <c r="TCH38" s="713"/>
      <c r="TCI38" s="713"/>
      <c r="TCJ38" s="713"/>
      <c r="TCK38" s="713"/>
      <c r="TCL38" s="713"/>
      <c r="TCM38" s="713"/>
      <c r="TCN38" s="713"/>
      <c r="TCO38" s="713"/>
      <c r="TCP38" s="713"/>
      <c r="TCQ38" s="713"/>
      <c r="TCR38" s="713"/>
      <c r="TCS38" s="713"/>
      <c r="TCT38" s="713"/>
      <c r="TCU38" s="713"/>
      <c r="TCV38" s="713"/>
      <c r="TCW38" s="713"/>
      <c r="TCX38" s="713"/>
      <c r="TCY38" s="713"/>
      <c r="TCZ38" s="713"/>
      <c r="TDA38" s="713"/>
      <c r="TDB38" s="713"/>
      <c r="TDC38" s="713"/>
      <c r="TDD38" s="713"/>
      <c r="TDE38" s="713"/>
      <c r="TDF38" s="713"/>
      <c r="TDG38" s="713"/>
      <c r="TDH38" s="713"/>
      <c r="TDI38" s="713"/>
      <c r="TDJ38" s="713"/>
      <c r="TDK38" s="713"/>
      <c r="TDL38" s="713"/>
      <c r="TDM38" s="713"/>
      <c r="TDN38" s="713"/>
      <c r="TDO38" s="713"/>
      <c r="TDP38" s="713"/>
      <c r="TDQ38" s="713"/>
      <c r="TDR38" s="713"/>
      <c r="TDS38" s="713"/>
      <c r="TDT38" s="713"/>
      <c r="TDU38" s="713"/>
      <c r="TDV38" s="713"/>
      <c r="TDW38" s="713"/>
      <c r="TDX38" s="713"/>
      <c r="TDY38" s="713"/>
      <c r="TDZ38" s="713"/>
      <c r="TEA38" s="713"/>
      <c r="TEB38" s="713"/>
      <c r="TEC38" s="713"/>
      <c r="TED38" s="713"/>
      <c r="TEE38" s="713"/>
      <c r="TEF38" s="713"/>
      <c r="TEG38" s="713"/>
      <c r="TEH38" s="713"/>
      <c r="TEI38" s="713"/>
      <c r="TEJ38" s="713"/>
      <c r="TEK38" s="713"/>
      <c r="TEL38" s="713"/>
      <c r="TEM38" s="713"/>
      <c r="TEN38" s="713"/>
      <c r="TEO38" s="713"/>
      <c r="TEP38" s="713"/>
      <c r="TEQ38" s="713"/>
      <c r="TER38" s="713"/>
      <c r="TES38" s="713"/>
      <c r="TET38" s="713"/>
      <c r="TEU38" s="713"/>
      <c r="TEV38" s="713"/>
      <c r="TEW38" s="713"/>
      <c r="TEX38" s="713"/>
      <c r="TEY38" s="713"/>
      <c r="TEZ38" s="713"/>
      <c r="TFA38" s="713"/>
      <c r="TFB38" s="713"/>
      <c r="TFC38" s="713"/>
      <c r="TFD38" s="713"/>
      <c r="TFE38" s="713"/>
      <c r="TFF38" s="713"/>
      <c r="TFG38" s="713"/>
      <c r="TFH38" s="713"/>
      <c r="TFI38" s="713"/>
      <c r="TFJ38" s="713"/>
      <c r="TFK38" s="713"/>
      <c r="TFL38" s="713"/>
      <c r="TFM38" s="713"/>
      <c r="TFN38" s="713"/>
      <c r="TFO38" s="713"/>
      <c r="TFP38" s="713"/>
      <c r="TFQ38" s="713"/>
      <c r="TFR38" s="713"/>
      <c r="TFS38" s="713"/>
      <c r="TFT38" s="713"/>
      <c r="TFU38" s="713"/>
      <c r="TFV38" s="713"/>
      <c r="TFW38" s="713"/>
      <c r="TFX38" s="713"/>
      <c r="TFY38" s="713"/>
      <c r="TFZ38" s="713"/>
      <c r="TGA38" s="713"/>
      <c r="TGB38" s="713"/>
      <c r="TGC38" s="713"/>
      <c r="TGD38" s="713"/>
      <c r="TGE38" s="713"/>
      <c r="TGF38" s="713"/>
      <c r="TGG38" s="713"/>
      <c r="TGH38" s="713"/>
      <c r="TGI38" s="713"/>
      <c r="TGJ38" s="713"/>
      <c r="TGK38" s="713"/>
      <c r="TGL38" s="713"/>
      <c r="TGM38" s="713"/>
      <c r="TGN38" s="713"/>
      <c r="TGO38" s="713"/>
      <c r="TGP38" s="713"/>
      <c r="TGQ38" s="713"/>
      <c r="TGR38" s="713"/>
      <c r="TGS38" s="713"/>
      <c r="TGT38" s="713"/>
      <c r="TGU38" s="713"/>
      <c r="TGV38" s="713"/>
      <c r="TGW38" s="713"/>
      <c r="TGX38" s="713"/>
      <c r="TGY38" s="713"/>
      <c r="TGZ38" s="713"/>
      <c r="THA38" s="713"/>
      <c r="THB38" s="713"/>
      <c r="THC38" s="713"/>
      <c r="THD38" s="713"/>
      <c r="THE38" s="713"/>
      <c r="THF38" s="713"/>
      <c r="THG38" s="713"/>
      <c r="THH38" s="713"/>
      <c r="THI38" s="713"/>
      <c r="THJ38" s="713"/>
      <c r="THK38" s="713"/>
      <c r="THL38" s="713"/>
      <c r="THM38" s="713"/>
      <c r="THN38" s="713"/>
      <c r="THO38" s="713"/>
      <c r="THP38" s="713"/>
      <c r="THQ38" s="713"/>
      <c r="THR38" s="713"/>
      <c r="THS38" s="713"/>
      <c r="THT38" s="713"/>
      <c r="THU38" s="713"/>
      <c r="THV38" s="713"/>
      <c r="THW38" s="713"/>
      <c r="THX38" s="713"/>
      <c r="THY38" s="713"/>
      <c r="THZ38" s="713"/>
      <c r="TIA38" s="713"/>
      <c r="TIB38" s="713"/>
      <c r="TIC38" s="713"/>
      <c r="TID38" s="713"/>
      <c r="TIE38" s="713"/>
      <c r="TIF38" s="713"/>
      <c r="TIG38" s="713"/>
      <c r="TIH38" s="713"/>
      <c r="TII38" s="713"/>
      <c r="TIJ38" s="713"/>
      <c r="TIK38" s="713"/>
      <c r="TIL38" s="713"/>
      <c r="TIM38" s="713"/>
      <c r="TIN38" s="713"/>
      <c r="TIO38" s="713"/>
      <c r="TIP38" s="713"/>
      <c r="TIQ38" s="713"/>
      <c r="TIR38" s="713"/>
      <c r="TIS38" s="713"/>
      <c r="TIT38" s="713"/>
      <c r="TIU38" s="713"/>
      <c r="TIV38" s="713"/>
      <c r="TIW38" s="713"/>
      <c r="TIX38" s="713"/>
      <c r="TIY38" s="713"/>
      <c r="TIZ38" s="713"/>
      <c r="TJA38" s="713"/>
      <c r="TJB38" s="713"/>
      <c r="TJC38" s="713"/>
      <c r="TJD38" s="713"/>
      <c r="TJE38" s="713"/>
      <c r="TJF38" s="713"/>
      <c r="TJG38" s="713"/>
      <c r="TJH38" s="713"/>
      <c r="TJI38" s="713"/>
      <c r="TJJ38" s="713"/>
      <c r="TJK38" s="713"/>
      <c r="TJL38" s="713"/>
      <c r="TJM38" s="713"/>
      <c r="TJN38" s="713"/>
      <c r="TJO38" s="713"/>
      <c r="TJP38" s="713"/>
      <c r="TJQ38" s="713"/>
      <c r="TJR38" s="713"/>
      <c r="TJS38" s="713"/>
      <c r="TJT38" s="713"/>
      <c r="TJU38" s="713"/>
      <c r="TJV38" s="713"/>
      <c r="TJW38" s="713"/>
      <c r="TJX38" s="713"/>
      <c r="TJY38" s="713"/>
      <c r="TJZ38" s="713"/>
      <c r="TKA38" s="713"/>
      <c r="TKB38" s="713"/>
      <c r="TKC38" s="713"/>
      <c r="TKD38" s="713"/>
      <c r="TKE38" s="713"/>
      <c r="TKF38" s="713"/>
      <c r="TKG38" s="713"/>
      <c r="TKH38" s="713"/>
      <c r="TKI38" s="713"/>
      <c r="TKJ38" s="713"/>
      <c r="TKK38" s="713"/>
      <c r="TKL38" s="713"/>
      <c r="TKM38" s="713"/>
      <c r="TKN38" s="713"/>
      <c r="TKO38" s="713"/>
      <c r="TKP38" s="713"/>
      <c r="TKQ38" s="713"/>
      <c r="TKR38" s="713"/>
      <c r="TKS38" s="713"/>
      <c r="TKT38" s="713"/>
      <c r="TKU38" s="713"/>
      <c r="TKV38" s="713"/>
      <c r="TKW38" s="713"/>
      <c r="TKX38" s="713"/>
      <c r="TKY38" s="713"/>
      <c r="TKZ38" s="713"/>
      <c r="TLA38" s="713"/>
      <c r="TLB38" s="713"/>
      <c r="TLC38" s="713"/>
      <c r="TLD38" s="713"/>
      <c r="TLE38" s="713"/>
      <c r="TLF38" s="713"/>
      <c r="TLG38" s="713"/>
      <c r="TLH38" s="713"/>
      <c r="TLI38" s="713"/>
      <c r="TLJ38" s="713"/>
      <c r="TLK38" s="713"/>
      <c r="TLL38" s="713"/>
      <c r="TLM38" s="713"/>
      <c r="TLN38" s="713"/>
      <c r="TLO38" s="713"/>
      <c r="TLP38" s="713"/>
      <c r="TLQ38" s="713"/>
      <c r="TLR38" s="713"/>
      <c r="TLS38" s="713"/>
      <c r="TLT38" s="713"/>
      <c r="TLU38" s="713"/>
      <c r="TLV38" s="713"/>
      <c r="TLW38" s="713"/>
      <c r="TLX38" s="713"/>
      <c r="TLY38" s="713"/>
      <c r="TLZ38" s="713"/>
      <c r="TMA38" s="713"/>
      <c r="TMB38" s="713"/>
      <c r="TMC38" s="713"/>
      <c r="TMD38" s="713"/>
      <c r="TME38" s="713"/>
      <c r="TMF38" s="713"/>
      <c r="TMG38" s="713"/>
      <c r="TMH38" s="713"/>
      <c r="TMI38" s="713"/>
      <c r="TMJ38" s="713"/>
      <c r="TMK38" s="713"/>
      <c r="TML38" s="713"/>
      <c r="TMM38" s="713"/>
      <c r="TMN38" s="713"/>
      <c r="TMO38" s="713"/>
      <c r="TMP38" s="713"/>
      <c r="TMQ38" s="713"/>
      <c r="TMR38" s="713"/>
      <c r="TMS38" s="713"/>
      <c r="TMT38" s="713"/>
      <c r="TMU38" s="713"/>
      <c r="TMV38" s="713"/>
      <c r="TMW38" s="713"/>
      <c r="TMX38" s="713"/>
      <c r="TMY38" s="713"/>
      <c r="TMZ38" s="713"/>
      <c r="TNA38" s="713"/>
      <c r="TNB38" s="713"/>
      <c r="TNC38" s="713"/>
      <c r="TND38" s="713"/>
      <c r="TNE38" s="713"/>
      <c r="TNF38" s="713"/>
      <c r="TNG38" s="713"/>
      <c r="TNH38" s="713"/>
      <c r="TNI38" s="713"/>
      <c r="TNJ38" s="713"/>
      <c r="TNK38" s="713"/>
      <c r="TNL38" s="713"/>
      <c r="TNM38" s="713"/>
      <c r="TNN38" s="713"/>
      <c r="TNO38" s="713"/>
      <c r="TNP38" s="713"/>
      <c r="TNQ38" s="713"/>
      <c r="TNR38" s="713"/>
      <c r="TNS38" s="713"/>
      <c r="TNT38" s="713"/>
      <c r="TNU38" s="713"/>
      <c r="TNV38" s="713"/>
      <c r="TNW38" s="713"/>
      <c r="TNX38" s="713"/>
      <c r="TNY38" s="713"/>
      <c r="TNZ38" s="713"/>
      <c r="TOA38" s="713"/>
      <c r="TOB38" s="713"/>
      <c r="TOC38" s="713"/>
      <c r="TOD38" s="713"/>
      <c r="TOE38" s="713"/>
      <c r="TOF38" s="713"/>
      <c r="TOG38" s="713"/>
      <c r="TOH38" s="713"/>
      <c r="TOI38" s="713"/>
      <c r="TOJ38" s="713"/>
      <c r="TOK38" s="713"/>
      <c r="TOL38" s="713"/>
      <c r="TOM38" s="713"/>
      <c r="TON38" s="713"/>
      <c r="TOO38" s="713"/>
      <c r="TOP38" s="713"/>
      <c r="TOQ38" s="713"/>
      <c r="TOR38" s="713"/>
      <c r="TOS38" s="713"/>
      <c r="TOT38" s="713"/>
      <c r="TOU38" s="713"/>
      <c r="TOV38" s="713"/>
      <c r="TOW38" s="713"/>
      <c r="TOX38" s="713"/>
      <c r="TOY38" s="713"/>
      <c r="TOZ38" s="713"/>
      <c r="TPA38" s="713"/>
      <c r="TPB38" s="713"/>
      <c r="TPC38" s="713"/>
      <c r="TPD38" s="713"/>
      <c r="TPE38" s="713"/>
      <c r="TPF38" s="713"/>
      <c r="TPG38" s="713"/>
      <c r="TPH38" s="713"/>
      <c r="TPI38" s="713"/>
      <c r="TPJ38" s="713"/>
      <c r="TPK38" s="713"/>
      <c r="TPL38" s="713"/>
      <c r="TPM38" s="713"/>
      <c r="TPN38" s="713"/>
      <c r="TPO38" s="713"/>
      <c r="TPP38" s="713"/>
      <c r="TPQ38" s="713"/>
      <c r="TPR38" s="713"/>
      <c r="TPS38" s="713"/>
      <c r="TPT38" s="713"/>
      <c r="TPU38" s="713"/>
      <c r="TPV38" s="713"/>
      <c r="TPW38" s="713"/>
      <c r="TPX38" s="713"/>
      <c r="TPY38" s="713"/>
      <c r="TPZ38" s="713"/>
      <c r="TQA38" s="713"/>
      <c r="TQB38" s="713"/>
      <c r="TQC38" s="713"/>
      <c r="TQD38" s="713"/>
      <c r="TQE38" s="713"/>
      <c r="TQF38" s="713"/>
      <c r="TQG38" s="713"/>
      <c r="TQH38" s="713"/>
      <c r="TQI38" s="713"/>
      <c r="TQJ38" s="713"/>
      <c r="TQK38" s="713"/>
      <c r="TQL38" s="713"/>
      <c r="TQM38" s="713"/>
      <c r="TQN38" s="713"/>
      <c r="TQO38" s="713"/>
      <c r="TQP38" s="713"/>
      <c r="TQQ38" s="713"/>
      <c r="TQR38" s="713"/>
      <c r="TQS38" s="713"/>
      <c r="TQT38" s="713"/>
      <c r="TQU38" s="713"/>
      <c r="TQV38" s="713"/>
      <c r="TQW38" s="713"/>
      <c r="TQX38" s="713"/>
      <c r="TQY38" s="713"/>
      <c r="TQZ38" s="713"/>
      <c r="TRA38" s="713"/>
      <c r="TRB38" s="713"/>
      <c r="TRC38" s="713"/>
      <c r="TRD38" s="713"/>
      <c r="TRE38" s="713"/>
      <c r="TRF38" s="713"/>
      <c r="TRG38" s="713"/>
      <c r="TRH38" s="713"/>
      <c r="TRI38" s="713"/>
      <c r="TRJ38" s="713"/>
      <c r="TRK38" s="713"/>
      <c r="TRL38" s="713"/>
      <c r="TRM38" s="713"/>
      <c r="TRN38" s="713"/>
      <c r="TRO38" s="713"/>
      <c r="TRP38" s="713"/>
      <c r="TRQ38" s="713"/>
      <c r="TRR38" s="713"/>
      <c r="TRS38" s="713"/>
      <c r="TRT38" s="713"/>
      <c r="TRU38" s="713"/>
      <c r="TRV38" s="713"/>
      <c r="TRW38" s="713"/>
      <c r="TRX38" s="713"/>
      <c r="TRY38" s="713"/>
      <c r="TRZ38" s="713"/>
      <c r="TSA38" s="713"/>
      <c r="TSB38" s="713"/>
      <c r="TSC38" s="713"/>
      <c r="TSD38" s="713"/>
      <c r="TSE38" s="713"/>
      <c r="TSF38" s="713"/>
      <c r="TSG38" s="713"/>
      <c r="TSH38" s="713"/>
      <c r="TSI38" s="713"/>
      <c r="TSJ38" s="713"/>
      <c r="TSK38" s="713"/>
      <c r="TSL38" s="713"/>
      <c r="TSM38" s="713"/>
      <c r="TSN38" s="713"/>
      <c r="TSO38" s="713"/>
      <c r="TSP38" s="713"/>
      <c r="TSQ38" s="713"/>
      <c r="TSR38" s="713"/>
      <c r="TSS38" s="713"/>
      <c r="TST38" s="713"/>
      <c r="TSU38" s="713"/>
      <c r="TSV38" s="713"/>
      <c r="TSW38" s="713"/>
      <c r="TSX38" s="713"/>
      <c r="TSY38" s="713"/>
      <c r="TSZ38" s="713"/>
      <c r="TTA38" s="713"/>
      <c r="TTB38" s="713"/>
      <c r="TTC38" s="713"/>
      <c r="TTD38" s="713"/>
      <c r="TTE38" s="713"/>
      <c r="TTF38" s="713"/>
      <c r="TTG38" s="713"/>
      <c r="TTH38" s="713"/>
      <c r="TTI38" s="713"/>
      <c r="TTJ38" s="713"/>
      <c r="TTK38" s="713"/>
      <c r="TTL38" s="713"/>
      <c r="TTM38" s="713"/>
      <c r="TTN38" s="713"/>
      <c r="TTO38" s="713"/>
      <c r="TTP38" s="713"/>
      <c r="TTQ38" s="713"/>
      <c r="TTR38" s="713"/>
      <c r="TTS38" s="713"/>
      <c r="TTT38" s="713"/>
      <c r="TTU38" s="713"/>
      <c r="TTV38" s="713"/>
      <c r="TTW38" s="713"/>
      <c r="TTX38" s="713"/>
      <c r="TTY38" s="713"/>
      <c r="TTZ38" s="713"/>
      <c r="TUA38" s="713"/>
      <c r="TUB38" s="713"/>
      <c r="TUC38" s="713"/>
      <c r="TUD38" s="713"/>
      <c r="TUE38" s="713"/>
      <c r="TUF38" s="713"/>
      <c r="TUG38" s="713"/>
      <c r="TUH38" s="713"/>
      <c r="TUI38" s="713"/>
      <c r="TUJ38" s="713"/>
      <c r="TUK38" s="713"/>
      <c r="TUL38" s="713"/>
      <c r="TUM38" s="713"/>
      <c r="TUN38" s="713"/>
      <c r="TUO38" s="713"/>
      <c r="TUP38" s="713"/>
      <c r="TUQ38" s="713"/>
      <c r="TUR38" s="713"/>
      <c r="TUS38" s="713"/>
      <c r="TUT38" s="713"/>
      <c r="TUU38" s="713"/>
      <c r="TUV38" s="713"/>
      <c r="TUW38" s="713"/>
      <c r="TUX38" s="713"/>
      <c r="TUY38" s="713"/>
      <c r="TUZ38" s="713"/>
      <c r="TVA38" s="713"/>
      <c r="TVB38" s="713"/>
      <c r="TVC38" s="713"/>
      <c r="TVD38" s="713"/>
      <c r="TVE38" s="713"/>
      <c r="TVF38" s="713"/>
      <c r="TVG38" s="713"/>
      <c r="TVH38" s="713"/>
      <c r="TVI38" s="713"/>
      <c r="TVJ38" s="713"/>
      <c r="TVK38" s="713"/>
      <c r="TVL38" s="713"/>
      <c r="TVM38" s="713"/>
      <c r="TVN38" s="713"/>
      <c r="TVO38" s="713"/>
      <c r="TVP38" s="713"/>
      <c r="TVQ38" s="713"/>
      <c r="TVR38" s="713"/>
      <c r="TVS38" s="713"/>
      <c r="TVT38" s="713"/>
      <c r="TVU38" s="713"/>
      <c r="TVV38" s="713"/>
      <c r="TVW38" s="713"/>
      <c r="TVX38" s="713"/>
      <c r="TVY38" s="713"/>
      <c r="TVZ38" s="713"/>
      <c r="TWA38" s="713"/>
      <c r="TWB38" s="713"/>
      <c r="TWC38" s="713"/>
      <c r="TWD38" s="713"/>
      <c r="TWE38" s="713"/>
      <c r="TWF38" s="713"/>
      <c r="TWG38" s="713"/>
      <c r="TWH38" s="713"/>
      <c r="TWI38" s="713"/>
      <c r="TWJ38" s="713"/>
      <c r="TWK38" s="713"/>
      <c r="TWL38" s="713"/>
      <c r="TWM38" s="713"/>
      <c r="TWN38" s="713"/>
      <c r="TWO38" s="713"/>
      <c r="TWP38" s="713"/>
      <c r="TWQ38" s="713"/>
      <c r="TWR38" s="713"/>
      <c r="TWS38" s="713"/>
      <c r="TWT38" s="713"/>
      <c r="TWU38" s="713"/>
      <c r="TWV38" s="713"/>
      <c r="TWW38" s="713"/>
      <c r="TWX38" s="713"/>
      <c r="TWY38" s="713"/>
      <c r="TWZ38" s="713"/>
      <c r="TXA38" s="713"/>
      <c r="TXB38" s="713"/>
      <c r="TXC38" s="713"/>
      <c r="TXD38" s="713"/>
      <c r="TXE38" s="713"/>
      <c r="TXF38" s="713"/>
      <c r="TXG38" s="713"/>
      <c r="TXH38" s="713"/>
      <c r="TXI38" s="713"/>
      <c r="TXJ38" s="713"/>
      <c r="TXK38" s="713"/>
      <c r="TXL38" s="713"/>
      <c r="TXM38" s="713"/>
      <c r="TXN38" s="713"/>
      <c r="TXO38" s="713"/>
      <c r="TXP38" s="713"/>
      <c r="TXQ38" s="713"/>
      <c r="TXR38" s="713"/>
      <c r="TXS38" s="713"/>
      <c r="TXT38" s="713"/>
      <c r="TXU38" s="713"/>
      <c r="TXV38" s="713"/>
      <c r="TXW38" s="713"/>
      <c r="TXX38" s="713"/>
      <c r="TXY38" s="713"/>
      <c r="TXZ38" s="713"/>
      <c r="TYA38" s="713"/>
      <c r="TYB38" s="713"/>
      <c r="TYC38" s="713"/>
      <c r="TYD38" s="713"/>
      <c r="TYE38" s="713"/>
      <c r="TYF38" s="713"/>
      <c r="TYG38" s="713"/>
      <c r="TYH38" s="713"/>
      <c r="TYI38" s="713"/>
      <c r="TYJ38" s="713"/>
      <c r="TYK38" s="713"/>
      <c r="TYL38" s="713"/>
      <c r="TYM38" s="713"/>
      <c r="TYN38" s="713"/>
      <c r="TYO38" s="713"/>
      <c r="TYP38" s="713"/>
      <c r="TYQ38" s="713"/>
      <c r="TYR38" s="713"/>
      <c r="TYS38" s="713"/>
      <c r="TYT38" s="713"/>
      <c r="TYU38" s="713"/>
      <c r="TYV38" s="713"/>
      <c r="TYW38" s="713"/>
      <c r="TYX38" s="713"/>
      <c r="TYY38" s="713"/>
      <c r="TYZ38" s="713"/>
      <c r="TZA38" s="713"/>
      <c r="TZB38" s="713"/>
      <c r="TZC38" s="713"/>
      <c r="TZD38" s="713"/>
      <c r="TZE38" s="713"/>
      <c r="TZF38" s="713"/>
      <c r="TZG38" s="713"/>
      <c r="TZH38" s="713"/>
      <c r="TZI38" s="713"/>
      <c r="TZJ38" s="713"/>
      <c r="TZK38" s="713"/>
      <c r="TZL38" s="713"/>
      <c r="TZM38" s="713"/>
      <c r="TZN38" s="713"/>
      <c r="TZO38" s="713"/>
      <c r="TZP38" s="713"/>
      <c r="TZQ38" s="713"/>
      <c r="TZR38" s="713"/>
      <c r="TZS38" s="713"/>
      <c r="TZT38" s="713"/>
      <c r="TZU38" s="713"/>
      <c r="TZV38" s="713"/>
      <c r="TZW38" s="713"/>
      <c r="TZX38" s="713"/>
      <c r="TZY38" s="713"/>
      <c r="TZZ38" s="713"/>
      <c r="UAA38" s="713"/>
      <c r="UAB38" s="713"/>
      <c r="UAC38" s="713"/>
      <c r="UAD38" s="713"/>
      <c r="UAE38" s="713"/>
      <c r="UAF38" s="713"/>
      <c r="UAG38" s="713"/>
      <c r="UAH38" s="713"/>
      <c r="UAI38" s="713"/>
      <c r="UAJ38" s="713"/>
      <c r="UAK38" s="713"/>
      <c r="UAL38" s="713"/>
      <c r="UAM38" s="713"/>
      <c r="UAN38" s="713"/>
      <c r="UAO38" s="713"/>
      <c r="UAP38" s="713"/>
      <c r="UAQ38" s="713"/>
      <c r="UAR38" s="713"/>
      <c r="UAS38" s="713"/>
      <c r="UAT38" s="713"/>
      <c r="UAU38" s="713"/>
      <c r="UAV38" s="713"/>
      <c r="UAW38" s="713"/>
      <c r="UAX38" s="713"/>
      <c r="UAY38" s="713"/>
      <c r="UAZ38" s="713"/>
      <c r="UBA38" s="713"/>
      <c r="UBB38" s="713"/>
      <c r="UBC38" s="713"/>
      <c r="UBD38" s="713"/>
      <c r="UBE38" s="713"/>
      <c r="UBF38" s="713"/>
      <c r="UBG38" s="713"/>
      <c r="UBH38" s="713"/>
      <c r="UBI38" s="713"/>
      <c r="UBJ38" s="713"/>
      <c r="UBK38" s="713"/>
      <c r="UBL38" s="713"/>
      <c r="UBM38" s="713"/>
      <c r="UBN38" s="713"/>
      <c r="UBO38" s="713"/>
      <c r="UBP38" s="713"/>
      <c r="UBQ38" s="713"/>
      <c r="UBR38" s="713"/>
      <c r="UBS38" s="713"/>
      <c r="UBT38" s="713"/>
      <c r="UBU38" s="713"/>
      <c r="UBV38" s="713"/>
      <c r="UBW38" s="713"/>
      <c r="UBX38" s="713"/>
      <c r="UBY38" s="713"/>
      <c r="UBZ38" s="713"/>
      <c r="UCA38" s="713"/>
      <c r="UCB38" s="713"/>
      <c r="UCC38" s="713"/>
      <c r="UCD38" s="713"/>
      <c r="UCE38" s="713"/>
      <c r="UCF38" s="713"/>
      <c r="UCG38" s="713"/>
      <c r="UCH38" s="713"/>
      <c r="UCI38" s="713"/>
      <c r="UCJ38" s="713"/>
      <c r="UCK38" s="713"/>
      <c r="UCL38" s="713"/>
      <c r="UCM38" s="713"/>
      <c r="UCN38" s="713"/>
      <c r="UCO38" s="713"/>
      <c r="UCP38" s="713"/>
      <c r="UCQ38" s="713"/>
      <c r="UCR38" s="713"/>
      <c r="UCS38" s="713"/>
      <c r="UCT38" s="713"/>
      <c r="UCU38" s="713"/>
      <c r="UCV38" s="713"/>
      <c r="UCW38" s="713"/>
      <c r="UCX38" s="713"/>
      <c r="UCY38" s="713"/>
      <c r="UCZ38" s="713"/>
      <c r="UDA38" s="713"/>
      <c r="UDB38" s="713"/>
      <c r="UDC38" s="713"/>
      <c r="UDD38" s="713"/>
      <c r="UDE38" s="713"/>
      <c r="UDF38" s="713"/>
      <c r="UDG38" s="713"/>
      <c r="UDH38" s="713"/>
      <c r="UDI38" s="713"/>
      <c r="UDJ38" s="713"/>
      <c r="UDK38" s="713"/>
      <c r="UDL38" s="713"/>
      <c r="UDM38" s="713"/>
      <c r="UDN38" s="713"/>
      <c r="UDO38" s="713"/>
      <c r="UDP38" s="713"/>
      <c r="UDQ38" s="713"/>
      <c r="UDR38" s="713"/>
      <c r="UDS38" s="713"/>
      <c r="UDT38" s="713"/>
      <c r="UDU38" s="713"/>
      <c r="UDV38" s="713"/>
      <c r="UDW38" s="713"/>
      <c r="UDX38" s="713"/>
      <c r="UDY38" s="713"/>
      <c r="UDZ38" s="713"/>
      <c r="UEA38" s="713"/>
      <c r="UEB38" s="713"/>
      <c r="UEC38" s="713"/>
      <c r="UED38" s="713"/>
      <c r="UEE38" s="713"/>
      <c r="UEF38" s="713"/>
      <c r="UEG38" s="713"/>
      <c r="UEH38" s="713"/>
      <c r="UEI38" s="713"/>
      <c r="UEJ38" s="713"/>
      <c r="UEK38" s="713"/>
      <c r="UEL38" s="713"/>
      <c r="UEM38" s="713"/>
      <c r="UEN38" s="713"/>
      <c r="UEO38" s="713"/>
      <c r="UEP38" s="713"/>
      <c r="UEQ38" s="713"/>
      <c r="UER38" s="713"/>
      <c r="UES38" s="713"/>
      <c r="UET38" s="713"/>
      <c r="UEU38" s="713"/>
      <c r="UEV38" s="713"/>
      <c r="UEW38" s="713"/>
      <c r="UEX38" s="713"/>
      <c r="UEY38" s="713"/>
      <c r="UEZ38" s="713"/>
      <c r="UFA38" s="713"/>
      <c r="UFB38" s="713"/>
      <c r="UFC38" s="713"/>
      <c r="UFD38" s="713"/>
      <c r="UFE38" s="713"/>
      <c r="UFF38" s="713"/>
      <c r="UFG38" s="713"/>
      <c r="UFH38" s="713"/>
      <c r="UFI38" s="713"/>
      <c r="UFJ38" s="713"/>
      <c r="UFK38" s="713"/>
      <c r="UFL38" s="713"/>
      <c r="UFM38" s="713"/>
      <c r="UFN38" s="713"/>
      <c r="UFO38" s="713"/>
      <c r="UFP38" s="713"/>
      <c r="UFQ38" s="713"/>
      <c r="UFR38" s="713"/>
      <c r="UFS38" s="713"/>
      <c r="UFT38" s="713"/>
      <c r="UFU38" s="713"/>
      <c r="UFV38" s="713"/>
      <c r="UFW38" s="713"/>
      <c r="UFX38" s="713"/>
      <c r="UFY38" s="713"/>
      <c r="UFZ38" s="713"/>
      <c r="UGA38" s="713"/>
      <c r="UGB38" s="713"/>
      <c r="UGC38" s="713"/>
      <c r="UGD38" s="713"/>
      <c r="UGE38" s="713"/>
      <c r="UGF38" s="713"/>
      <c r="UGG38" s="713"/>
      <c r="UGH38" s="713"/>
      <c r="UGI38" s="713"/>
      <c r="UGJ38" s="713"/>
      <c r="UGK38" s="713"/>
      <c r="UGL38" s="713"/>
      <c r="UGM38" s="713"/>
      <c r="UGN38" s="713"/>
      <c r="UGO38" s="713"/>
      <c r="UGP38" s="713"/>
      <c r="UGQ38" s="713"/>
      <c r="UGR38" s="713"/>
      <c r="UGS38" s="713"/>
      <c r="UGT38" s="713"/>
      <c r="UGU38" s="713"/>
      <c r="UGV38" s="713"/>
      <c r="UGW38" s="713"/>
      <c r="UGX38" s="713"/>
      <c r="UGY38" s="713"/>
      <c r="UGZ38" s="713"/>
      <c r="UHA38" s="713"/>
      <c r="UHB38" s="713"/>
      <c r="UHC38" s="713"/>
      <c r="UHD38" s="713"/>
      <c r="UHE38" s="713"/>
      <c r="UHF38" s="713"/>
      <c r="UHG38" s="713"/>
      <c r="UHH38" s="713"/>
      <c r="UHI38" s="713"/>
      <c r="UHJ38" s="713"/>
      <c r="UHK38" s="713"/>
      <c r="UHL38" s="713"/>
      <c r="UHM38" s="713"/>
      <c r="UHN38" s="713"/>
      <c r="UHO38" s="713"/>
      <c r="UHP38" s="713"/>
      <c r="UHQ38" s="713"/>
      <c r="UHR38" s="713"/>
      <c r="UHS38" s="713"/>
      <c r="UHT38" s="713"/>
      <c r="UHU38" s="713"/>
      <c r="UHV38" s="713"/>
      <c r="UHW38" s="713"/>
      <c r="UHX38" s="713"/>
      <c r="UHY38" s="713"/>
      <c r="UHZ38" s="713"/>
      <c r="UIA38" s="713"/>
      <c r="UIB38" s="713"/>
      <c r="UIC38" s="713"/>
      <c r="UID38" s="713"/>
      <c r="UIE38" s="713"/>
      <c r="UIF38" s="713"/>
      <c r="UIG38" s="713"/>
      <c r="UIH38" s="713"/>
      <c r="UII38" s="713"/>
      <c r="UIJ38" s="713"/>
      <c r="UIK38" s="713"/>
      <c r="UIL38" s="713"/>
      <c r="UIM38" s="713"/>
      <c r="UIN38" s="713"/>
      <c r="UIO38" s="713"/>
      <c r="UIP38" s="713"/>
      <c r="UIQ38" s="713"/>
      <c r="UIR38" s="713"/>
      <c r="UIS38" s="713"/>
      <c r="UIT38" s="713"/>
      <c r="UIU38" s="713"/>
      <c r="UIV38" s="713"/>
      <c r="UIW38" s="713"/>
      <c r="UIX38" s="713"/>
      <c r="UIY38" s="713"/>
      <c r="UIZ38" s="713"/>
      <c r="UJA38" s="713"/>
      <c r="UJB38" s="713"/>
      <c r="UJC38" s="713"/>
      <c r="UJD38" s="713"/>
      <c r="UJE38" s="713"/>
      <c r="UJF38" s="713"/>
      <c r="UJG38" s="713"/>
      <c r="UJH38" s="713"/>
      <c r="UJI38" s="713"/>
      <c r="UJJ38" s="713"/>
      <c r="UJK38" s="713"/>
      <c r="UJL38" s="713"/>
      <c r="UJM38" s="713"/>
      <c r="UJN38" s="713"/>
      <c r="UJO38" s="713"/>
      <c r="UJP38" s="713"/>
      <c r="UJQ38" s="713"/>
      <c r="UJR38" s="713"/>
      <c r="UJS38" s="713"/>
      <c r="UJT38" s="713"/>
      <c r="UJU38" s="713"/>
      <c r="UJV38" s="713"/>
      <c r="UJW38" s="713"/>
      <c r="UJX38" s="713"/>
      <c r="UJY38" s="713"/>
      <c r="UJZ38" s="713"/>
      <c r="UKA38" s="713"/>
      <c r="UKB38" s="713"/>
      <c r="UKC38" s="713"/>
      <c r="UKD38" s="713"/>
      <c r="UKE38" s="713"/>
      <c r="UKF38" s="713"/>
      <c r="UKG38" s="713"/>
      <c r="UKH38" s="713"/>
      <c r="UKI38" s="713"/>
      <c r="UKJ38" s="713"/>
      <c r="UKK38" s="713"/>
      <c r="UKL38" s="713"/>
      <c r="UKM38" s="713"/>
      <c r="UKN38" s="713"/>
      <c r="UKO38" s="713"/>
      <c r="UKP38" s="713"/>
      <c r="UKQ38" s="713"/>
      <c r="UKR38" s="713"/>
      <c r="UKS38" s="713"/>
      <c r="UKT38" s="713"/>
      <c r="UKU38" s="713"/>
      <c r="UKV38" s="713"/>
      <c r="UKW38" s="713"/>
      <c r="UKX38" s="713"/>
      <c r="UKY38" s="713"/>
      <c r="UKZ38" s="713"/>
      <c r="ULA38" s="713"/>
      <c r="ULB38" s="713"/>
      <c r="ULC38" s="713"/>
      <c r="ULD38" s="713"/>
      <c r="ULE38" s="713"/>
      <c r="ULF38" s="713"/>
      <c r="ULG38" s="713"/>
      <c r="ULH38" s="713"/>
      <c r="ULI38" s="713"/>
      <c r="ULJ38" s="713"/>
      <c r="ULK38" s="713"/>
      <c r="ULL38" s="713"/>
      <c r="ULM38" s="713"/>
      <c r="ULN38" s="713"/>
      <c r="ULO38" s="713"/>
      <c r="ULP38" s="713"/>
      <c r="ULQ38" s="713"/>
      <c r="ULR38" s="713"/>
      <c r="ULS38" s="713"/>
      <c r="ULT38" s="713"/>
      <c r="ULU38" s="713"/>
      <c r="ULV38" s="713"/>
      <c r="ULW38" s="713"/>
      <c r="ULX38" s="713"/>
      <c r="ULY38" s="713"/>
      <c r="ULZ38" s="713"/>
      <c r="UMA38" s="713"/>
      <c r="UMB38" s="713"/>
      <c r="UMC38" s="713"/>
      <c r="UMD38" s="713"/>
      <c r="UME38" s="713"/>
      <c r="UMF38" s="713"/>
      <c r="UMG38" s="713"/>
      <c r="UMH38" s="713"/>
      <c r="UMI38" s="713"/>
      <c r="UMJ38" s="713"/>
      <c r="UMK38" s="713"/>
      <c r="UML38" s="713"/>
      <c r="UMM38" s="713"/>
      <c r="UMN38" s="713"/>
      <c r="UMO38" s="713"/>
      <c r="UMP38" s="713"/>
      <c r="UMQ38" s="713"/>
      <c r="UMR38" s="713"/>
      <c r="UMS38" s="713"/>
      <c r="UMT38" s="713"/>
      <c r="UMU38" s="713"/>
      <c r="UMV38" s="713"/>
      <c r="UMW38" s="713"/>
      <c r="UMX38" s="713"/>
      <c r="UMY38" s="713"/>
      <c r="UMZ38" s="713"/>
      <c r="UNA38" s="713"/>
      <c r="UNB38" s="713"/>
      <c r="UNC38" s="713"/>
      <c r="UND38" s="713"/>
      <c r="UNE38" s="713"/>
      <c r="UNF38" s="713"/>
      <c r="UNG38" s="713"/>
      <c r="UNH38" s="713"/>
      <c r="UNI38" s="713"/>
      <c r="UNJ38" s="713"/>
      <c r="UNK38" s="713"/>
      <c r="UNL38" s="713"/>
      <c r="UNM38" s="713"/>
      <c r="UNN38" s="713"/>
      <c r="UNO38" s="713"/>
      <c r="UNP38" s="713"/>
      <c r="UNQ38" s="713"/>
      <c r="UNR38" s="713"/>
      <c r="UNS38" s="713"/>
      <c r="UNT38" s="713"/>
      <c r="UNU38" s="713"/>
      <c r="UNV38" s="713"/>
      <c r="UNW38" s="713"/>
      <c r="UNX38" s="713"/>
      <c r="UNY38" s="713"/>
      <c r="UNZ38" s="713"/>
      <c r="UOA38" s="713"/>
      <c r="UOB38" s="713"/>
      <c r="UOC38" s="713"/>
      <c r="UOD38" s="713"/>
      <c r="UOE38" s="713"/>
      <c r="UOF38" s="713"/>
      <c r="UOG38" s="713"/>
      <c r="UOH38" s="713"/>
      <c r="UOI38" s="713"/>
      <c r="UOJ38" s="713"/>
      <c r="UOK38" s="713"/>
      <c r="UOL38" s="713"/>
      <c r="UOM38" s="713"/>
      <c r="UON38" s="713"/>
      <c r="UOO38" s="713"/>
      <c r="UOP38" s="713"/>
      <c r="UOQ38" s="713"/>
      <c r="UOR38" s="713"/>
      <c r="UOS38" s="713"/>
      <c r="UOT38" s="713"/>
      <c r="UOU38" s="713"/>
      <c r="UOV38" s="713"/>
      <c r="UOW38" s="713"/>
      <c r="UOX38" s="713"/>
      <c r="UOY38" s="713"/>
      <c r="UOZ38" s="713"/>
      <c r="UPA38" s="713"/>
      <c r="UPB38" s="713"/>
      <c r="UPC38" s="713"/>
      <c r="UPD38" s="713"/>
      <c r="UPE38" s="713"/>
      <c r="UPF38" s="713"/>
      <c r="UPG38" s="713"/>
      <c r="UPH38" s="713"/>
      <c r="UPI38" s="713"/>
      <c r="UPJ38" s="713"/>
      <c r="UPK38" s="713"/>
      <c r="UPL38" s="713"/>
      <c r="UPM38" s="713"/>
      <c r="UPN38" s="713"/>
      <c r="UPO38" s="713"/>
      <c r="UPP38" s="713"/>
      <c r="UPQ38" s="713"/>
      <c r="UPR38" s="713"/>
      <c r="UPS38" s="713"/>
      <c r="UPT38" s="713"/>
      <c r="UPU38" s="713"/>
      <c r="UPV38" s="713"/>
      <c r="UPW38" s="713"/>
      <c r="UPX38" s="713"/>
      <c r="UPY38" s="713"/>
      <c r="UPZ38" s="713"/>
      <c r="UQA38" s="713"/>
      <c r="UQB38" s="713"/>
      <c r="UQC38" s="713"/>
      <c r="UQD38" s="713"/>
      <c r="UQE38" s="713"/>
      <c r="UQF38" s="713"/>
      <c r="UQG38" s="713"/>
      <c r="UQH38" s="713"/>
      <c r="UQI38" s="713"/>
      <c r="UQJ38" s="713"/>
      <c r="UQK38" s="713"/>
      <c r="UQL38" s="713"/>
      <c r="UQM38" s="713"/>
      <c r="UQN38" s="713"/>
      <c r="UQO38" s="713"/>
      <c r="UQP38" s="713"/>
      <c r="UQQ38" s="713"/>
      <c r="UQR38" s="713"/>
      <c r="UQS38" s="713"/>
      <c r="UQT38" s="713"/>
      <c r="UQU38" s="713"/>
      <c r="UQV38" s="713"/>
      <c r="UQW38" s="713"/>
      <c r="UQX38" s="713"/>
      <c r="UQY38" s="713"/>
      <c r="UQZ38" s="713"/>
      <c r="URA38" s="713"/>
      <c r="URB38" s="713"/>
      <c r="URC38" s="713"/>
      <c r="URD38" s="713"/>
      <c r="URE38" s="713"/>
      <c r="URF38" s="713"/>
      <c r="URG38" s="713"/>
      <c r="URH38" s="713"/>
      <c r="URI38" s="713"/>
      <c r="URJ38" s="713"/>
      <c r="URK38" s="713"/>
      <c r="URL38" s="713"/>
      <c r="URM38" s="713"/>
      <c r="URN38" s="713"/>
      <c r="URO38" s="713"/>
      <c r="URP38" s="713"/>
      <c r="URQ38" s="713"/>
      <c r="URR38" s="713"/>
      <c r="URS38" s="713"/>
      <c r="URT38" s="713"/>
      <c r="URU38" s="713"/>
      <c r="URV38" s="713"/>
      <c r="URW38" s="713"/>
      <c r="URX38" s="713"/>
      <c r="URY38" s="713"/>
      <c r="URZ38" s="713"/>
      <c r="USA38" s="713"/>
      <c r="USB38" s="713"/>
      <c r="USC38" s="713"/>
      <c r="USD38" s="713"/>
      <c r="USE38" s="713"/>
      <c r="USF38" s="713"/>
      <c r="USG38" s="713"/>
      <c r="USH38" s="713"/>
      <c r="USI38" s="713"/>
      <c r="USJ38" s="713"/>
      <c r="USK38" s="713"/>
      <c r="USL38" s="713"/>
      <c r="USM38" s="713"/>
      <c r="USN38" s="713"/>
      <c r="USO38" s="713"/>
      <c r="USP38" s="713"/>
      <c r="USQ38" s="713"/>
      <c r="USR38" s="713"/>
      <c r="USS38" s="713"/>
      <c r="UST38" s="713"/>
      <c r="USU38" s="713"/>
      <c r="USV38" s="713"/>
      <c r="USW38" s="713"/>
      <c r="USX38" s="713"/>
      <c r="USY38" s="713"/>
      <c r="USZ38" s="713"/>
      <c r="UTA38" s="713"/>
      <c r="UTB38" s="713"/>
      <c r="UTC38" s="713"/>
      <c r="UTD38" s="713"/>
      <c r="UTE38" s="713"/>
      <c r="UTF38" s="713"/>
      <c r="UTG38" s="713"/>
      <c r="UTH38" s="713"/>
      <c r="UTI38" s="713"/>
      <c r="UTJ38" s="713"/>
      <c r="UTK38" s="713"/>
      <c r="UTL38" s="713"/>
      <c r="UTM38" s="713"/>
      <c r="UTN38" s="713"/>
      <c r="UTO38" s="713"/>
      <c r="UTP38" s="713"/>
      <c r="UTQ38" s="713"/>
      <c r="UTR38" s="713"/>
      <c r="UTS38" s="713"/>
      <c r="UTT38" s="713"/>
      <c r="UTU38" s="713"/>
      <c r="UTV38" s="713"/>
      <c r="UTW38" s="713"/>
      <c r="UTX38" s="713"/>
      <c r="UTY38" s="713"/>
      <c r="UTZ38" s="713"/>
      <c r="UUA38" s="713"/>
      <c r="UUB38" s="713"/>
      <c r="UUC38" s="713"/>
      <c r="UUD38" s="713"/>
      <c r="UUE38" s="713"/>
      <c r="UUF38" s="713"/>
      <c r="UUG38" s="713"/>
      <c r="UUH38" s="713"/>
      <c r="UUI38" s="713"/>
      <c r="UUJ38" s="713"/>
      <c r="UUK38" s="713"/>
      <c r="UUL38" s="713"/>
      <c r="UUM38" s="713"/>
      <c r="UUN38" s="713"/>
      <c r="UUO38" s="713"/>
      <c r="UUP38" s="713"/>
      <c r="UUQ38" s="713"/>
      <c r="UUR38" s="713"/>
      <c r="UUS38" s="713"/>
      <c r="UUT38" s="713"/>
      <c r="UUU38" s="713"/>
      <c r="UUV38" s="713"/>
      <c r="UUW38" s="713"/>
      <c r="UUX38" s="713"/>
      <c r="UUY38" s="713"/>
      <c r="UUZ38" s="713"/>
      <c r="UVA38" s="713"/>
      <c r="UVB38" s="713"/>
      <c r="UVC38" s="713"/>
      <c r="UVD38" s="713"/>
      <c r="UVE38" s="713"/>
      <c r="UVF38" s="713"/>
      <c r="UVG38" s="713"/>
      <c r="UVH38" s="713"/>
      <c r="UVI38" s="713"/>
      <c r="UVJ38" s="713"/>
      <c r="UVK38" s="713"/>
      <c r="UVL38" s="713"/>
      <c r="UVM38" s="713"/>
      <c r="UVN38" s="713"/>
      <c r="UVO38" s="713"/>
      <c r="UVP38" s="713"/>
      <c r="UVQ38" s="713"/>
      <c r="UVR38" s="713"/>
      <c r="UVS38" s="713"/>
      <c r="UVT38" s="713"/>
      <c r="UVU38" s="713"/>
      <c r="UVV38" s="713"/>
      <c r="UVW38" s="713"/>
      <c r="UVX38" s="713"/>
      <c r="UVY38" s="713"/>
      <c r="UVZ38" s="713"/>
      <c r="UWA38" s="713"/>
      <c r="UWB38" s="713"/>
      <c r="UWC38" s="713"/>
      <c r="UWD38" s="713"/>
      <c r="UWE38" s="713"/>
      <c r="UWF38" s="713"/>
      <c r="UWG38" s="713"/>
      <c r="UWH38" s="713"/>
      <c r="UWI38" s="713"/>
      <c r="UWJ38" s="713"/>
      <c r="UWK38" s="713"/>
      <c r="UWL38" s="713"/>
      <c r="UWM38" s="713"/>
      <c r="UWN38" s="713"/>
      <c r="UWO38" s="713"/>
      <c r="UWP38" s="713"/>
      <c r="UWQ38" s="713"/>
      <c r="UWR38" s="713"/>
      <c r="UWS38" s="713"/>
      <c r="UWT38" s="713"/>
      <c r="UWU38" s="713"/>
      <c r="UWV38" s="713"/>
      <c r="UWW38" s="713"/>
      <c r="UWX38" s="713"/>
      <c r="UWY38" s="713"/>
      <c r="UWZ38" s="713"/>
      <c r="UXA38" s="713"/>
      <c r="UXB38" s="713"/>
      <c r="UXC38" s="713"/>
      <c r="UXD38" s="713"/>
      <c r="UXE38" s="713"/>
      <c r="UXF38" s="713"/>
      <c r="UXG38" s="713"/>
      <c r="UXH38" s="713"/>
      <c r="UXI38" s="713"/>
      <c r="UXJ38" s="713"/>
      <c r="UXK38" s="713"/>
      <c r="UXL38" s="713"/>
      <c r="UXM38" s="713"/>
      <c r="UXN38" s="713"/>
      <c r="UXO38" s="713"/>
      <c r="UXP38" s="713"/>
      <c r="UXQ38" s="713"/>
      <c r="UXR38" s="713"/>
      <c r="UXS38" s="713"/>
      <c r="UXT38" s="713"/>
      <c r="UXU38" s="713"/>
      <c r="UXV38" s="713"/>
      <c r="UXW38" s="713"/>
      <c r="UXX38" s="713"/>
      <c r="UXY38" s="713"/>
      <c r="UXZ38" s="713"/>
      <c r="UYA38" s="713"/>
      <c r="UYB38" s="713"/>
      <c r="UYC38" s="713"/>
      <c r="UYD38" s="713"/>
      <c r="UYE38" s="713"/>
      <c r="UYF38" s="713"/>
      <c r="UYG38" s="713"/>
      <c r="UYH38" s="713"/>
      <c r="UYI38" s="713"/>
      <c r="UYJ38" s="713"/>
      <c r="UYK38" s="713"/>
      <c r="UYL38" s="713"/>
      <c r="UYM38" s="713"/>
      <c r="UYN38" s="713"/>
      <c r="UYO38" s="713"/>
      <c r="UYP38" s="713"/>
      <c r="UYQ38" s="713"/>
      <c r="UYR38" s="713"/>
      <c r="UYS38" s="713"/>
      <c r="UYT38" s="713"/>
      <c r="UYU38" s="713"/>
      <c r="UYV38" s="713"/>
      <c r="UYW38" s="713"/>
      <c r="UYX38" s="713"/>
      <c r="UYY38" s="713"/>
      <c r="UYZ38" s="713"/>
      <c r="UZA38" s="713"/>
      <c r="UZB38" s="713"/>
      <c r="UZC38" s="713"/>
      <c r="UZD38" s="713"/>
      <c r="UZE38" s="713"/>
      <c r="UZF38" s="713"/>
      <c r="UZG38" s="713"/>
      <c r="UZH38" s="713"/>
      <c r="UZI38" s="713"/>
      <c r="UZJ38" s="713"/>
      <c r="UZK38" s="713"/>
      <c r="UZL38" s="713"/>
      <c r="UZM38" s="713"/>
      <c r="UZN38" s="713"/>
      <c r="UZO38" s="713"/>
      <c r="UZP38" s="713"/>
      <c r="UZQ38" s="713"/>
      <c r="UZR38" s="713"/>
      <c r="UZS38" s="713"/>
      <c r="UZT38" s="713"/>
      <c r="UZU38" s="713"/>
      <c r="UZV38" s="713"/>
      <c r="UZW38" s="713"/>
      <c r="UZX38" s="713"/>
      <c r="UZY38" s="713"/>
      <c r="UZZ38" s="713"/>
      <c r="VAA38" s="713"/>
      <c r="VAB38" s="713"/>
      <c r="VAC38" s="713"/>
      <c r="VAD38" s="713"/>
      <c r="VAE38" s="713"/>
      <c r="VAF38" s="713"/>
      <c r="VAG38" s="713"/>
      <c r="VAH38" s="713"/>
      <c r="VAI38" s="713"/>
      <c r="VAJ38" s="713"/>
      <c r="VAK38" s="713"/>
      <c r="VAL38" s="713"/>
      <c r="VAM38" s="713"/>
      <c r="VAN38" s="713"/>
      <c r="VAO38" s="713"/>
      <c r="VAP38" s="713"/>
      <c r="VAQ38" s="713"/>
      <c r="VAR38" s="713"/>
      <c r="VAS38" s="713"/>
      <c r="VAT38" s="713"/>
      <c r="VAU38" s="713"/>
      <c r="VAV38" s="713"/>
      <c r="VAW38" s="713"/>
      <c r="VAX38" s="713"/>
      <c r="VAY38" s="713"/>
      <c r="VAZ38" s="713"/>
      <c r="VBA38" s="713"/>
      <c r="VBB38" s="713"/>
      <c r="VBC38" s="713"/>
      <c r="VBD38" s="713"/>
      <c r="VBE38" s="713"/>
      <c r="VBF38" s="713"/>
      <c r="VBG38" s="713"/>
      <c r="VBH38" s="713"/>
      <c r="VBI38" s="713"/>
      <c r="VBJ38" s="713"/>
      <c r="VBK38" s="713"/>
      <c r="VBL38" s="713"/>
      <c r="VBM38" s="713"/>
      <c r="VBN38" s="713"/>
      <c r="VBO38" s="713"/>
      <c r="VBP38" s="713"/>
      <c r="VBQ38" s="713"/>
      <c r="VBR38" s="713"/>
      <c r="VBS38" s="713"/>
      <c r="VBT38" s="713"/>
      <c r="VBU38" s="713"/>
      <c r="VBV38" s="713"/>
      <c r="VBW38" s="713"/>
      <c r="VBX38" s="713"/>
      <c r="VBY38" s="713"/>
      <c r="VBZ38" s="713"/>
      <c r="VCA38" s="713"/>
      <c r="VCB38" s="713"/>
      <c r="VCC38" s="713"/>
      <c r="VCD38" s="713"/>
      <c r="VCE38" s="713"/>
      <c r="VCF38" s="713"/>
      <c r="VCG38" s="713"/>
      <c r="VCH38" s="713"/>
      <c r="VCI38" s="713"/>
      <c r="VCJ38" s="713"/>
      <c r="VCK38" s="713"/>
      <c r="VCL38" s="713"/>
      <c r="VCM38" s="713"/>
      <c r="VCN38" s="713"/>
      <c r="VCO38" s="713"/>
      <c r="VCP38" s="713"/>
      <c r="VCQ38" s="713"/>
      <c r="VCR38" s="713"/>
      <c r="VCS38" s="713"/>
      <c r="VCT38" s="713"/>
      <c r="VCU38" s="713"/>
      <c r="VCV38" s="713"/>
      <c r="VCW38" s="713"/>
      <c r="VCX38" s="713"/>
      <c r="VCY38" s="713"/>
      <c r="VCZ38" s="713"/>
      <c r="VDA38" s="713"/>
      <c r="VDB38" s="713"/>
      <c r="VDC38" s="713"/>
      <c r="VDD38" s="713"/>
      <c r="VDE38" s="713"/>
      <c r="VDF38" s="713"/>
      <c r="VDG38" s="713"/>
      <c r="VDH38" s="713"/>
      <c r="VDI38" s="713"/>
      <c r="VDJ38" s="713"/>
      <c r="VDK38" s="713"/>
      <c r="VDL38" s="713"/>
      <c r="VDM38" s="713"/>
      <c r="VDN38" s="713"/>
      <c r="VDO38" s="713"/>
      <c r="VDP38" s="713"/>
      <c r="VDQ38" s="713"/>
      <c r="VDR38" s="713"/>
      <c r="VDS38" s="713"/>
      <c r="VDT38" s="713"/>
      <c r="VDU38" s="713"/>
      <c r="VDV38" s="713"/>
      <c r="VDW38" s="713"/>
      <c r="VDX38" s="713"/>
      <c r="VDY38" s="713"/>
      <c r="VDZ38" s="713"/>
      <c r="VEA38" s="713"/>
      <c r="VEB38" s="713"/>
      <c r="VEC38" s="713"/>
      <c r="VED38" s="713"/>
      <c r="VEE38" s="713"/>
      <c r="VEF38" s="713"/>
      <c r="VEG38" s="713"/>
      <c r="VEH38" s="713"/>
      <c r="VEI38" s="713"/>
      <c r="VEJ38" s="713"/>
      <c r="VEK38" s="713"/>
      <c r="VEL38" s="713"/>
      <c r="VEM38" s="713"/>
      <c r="VEN38" s="713"/>
      <c r="VEO38" s="713"/>
      <c r="VEP38" s="713"/>
      <c r="VEQ38" s="713"/>
      <c r="VER38" s="713"/>
      <c r="VES38" s="713"/>
      <c r="VET38" s="713"/>
      <c r="VEU38" s="713"/>
      <c r="VEV38" s="713"/>
      <c r="VEW38" s="713"/>
      <c r="VEX38" s="713"/>
      <c r="VEY38" s="713"/>
      <c r="VEZ38" s="713"/>
      <c r="VFA38" s="713"/>
      <c r="VFB38" s="713"/>
      <c r="VFC38" s="713"/>
      <c r="VFD38" s="713"/>
      <c r="VFE38" s="713"/>
      <c r="VFF38" s="713"/>
      <c r="VFG38" s="713"/>
      <c r="VFH38" s="713"/>
      <c r="VFI38" s="713"/>
      <c r="VFJ38" s="713"/>
      <c r="VFK38" s="713"/>
      <c r="VFL38" s="713"/>
      <c r="VFM38" s="713"/>
      <c r="VFN38" s="713"/>
      <c r="VFO38" s="713"/>
      <c r="VFP38" s="713"/>
      <c r="VFQ38" s="713"/>
      <c r="VFR38" s="713"/>
      <c r="VFS38" s="713"/>
      <c r="VFT38" s="713"/>
      <c r="VFU38" s="713"/>
      <c r="VFV38" s="713"/>
      <c r="VFW38" s="713"/>
      <c r="VFX38" s="713"/>
      <c r="VFY38" s="713"/>
      <c r="VFZ38" s="713"/>
      <c r="VGA38" s="713"/>
      <c r="VGB38" s="713"/>
      <c r="VGC38" s="713"/>
      <c r="VGD38" s="713"/>
      <c r="VGE38" s="713"/>
      <c r="VGF38" s="713"/>
      <c r="VGG38" s="713"/>
      <c r="VGH38" s="713"/>
      <c r="VGI38" s="713"/>
      <c r="VGJ38" s="713"/>
      <c r="VGK38" s="713"/>
      <c r="VGL38" s="713"/>
      <c r="VGM38" s="713"/>
      <c r="VGN38" s="713"/>
      <c r="VGO38" s="713"/>
      <c r="VGP38" s="713"/>
      <c r="VGQ38" s="713"/>
      <c r="VGR38" s="713"/>
      <c r="VGS38" s="713"/>
      <c r="VGT38" s="713"/>
      <c r="VGU38" s="713"/>
      <c r="VGV38" s="713"/>
      <c r="VGW38" s="713"/>
      <c r="VGX38" s="713"/>
      <c r="VGY38" s="713"/>
      <c r="VGZ38" s="713"/>
      <c r="VHA38" s="713"/>
      <c r="VHB38" s="713"/>
      <c r="VHC38" s="713"/>
      <c r="VHD38" s="713"/>
      <c r="VHE38" s="713"/>
      <c r="VHF38" s="713"/>
      <c r="VHG38" s="713"/>
      <c r="VHH38" s="713"/>
      <c r="VHI38" s="713"/>
      <c r="VHJ38" s="713"/>
      <c r="VHK38" s="713"/>
      <c r="VHL38" s="713"/>
      <c r="VHM38" s="713"/>
      <c r="VHN38" s="713"/>
      <c r="VHO38" s="713"/>
      <c r="VHP38" s="713"/>
      <c r="VHQ38" s="713"/>
      <c r="VHR38" s="713"/>
      <c r="VHS38" s="713"/>
      <c r="VHT38" s="713"/>
      <c r="VHU38" s="713"/>
      <c r="VHV38" s="713"/>
      <c r="VHW38" s="713"/>
      <c r="VHX38" s="713"/>
      <c r="VHY38" s="713"/>
      <c r="VHZ38" s="713"/>
      <c r="VIA38" s="713"/>
      <c r="VIB38" s="713"/>
      <c r="VIC38" s="713"/>
      <c r="VID38" s="713"/>
      <c r="VIE38" s="713"/>
      <c r="VIF38" s="713"/>
      <c r="VIG38" s="713"/>
      <c r="VIH38" s="713"/>
      <c r="VII38" s="713"/>
      <c r="VIJ38" s="713"/>
      <c r="VIK38" s="713"/>
      <c r="VIL38" s="713"/>
      <c r="VIM38" s="713"/>
      <c r="VIN38" s="713"/>
      <c r="VIO38" s="713"/>
      <c r="VIP38" s="713"/>
      <c r="VIQ38" s="713"/>
      <c r="VIR38" s="713"/>
      <c r="VIS38" s="713"/>
      <c r="VIT38" s="713"/>
      <c r="VIU38" s="713"/>
      <c r="VIV38" s="713"/>
      <c r="VIW38" s="713"/>
      <c r="VIX38" s="713"/>
      <c r="VIY38" s="713"/>
      <c r="VIZ38" s="713"/>
      <c r="VJA38" s="713"/>
      <c r="VJB38" s="713"/>
      <c r="VJC38" s="713"/>
      <c r="VJD38" s="713"/>
      <c r="VJE38" s="713"/>
      <c r="VJF38" s="713"/>
      <c r="VJG38" s="713"/>
      <c r="VJH38" s="713"/>
      <c r="VJI38" s="713"/>
      <c r="VJJ38" s="713"/>
      <c r="VJK38" s="713"/>
      <c r="VJL38" s="713"/>
      <c r="VJM38" s="713"/>
      <c r="VJN38" s="713"/>
      <c r="VJO38" s="713"/>
      <c r="VJP38" s="713"/>
      <c r="VJQ38" s="713"/>
      <c r="VJR38" s="713"/>
      <c r="VJS38" s="713"/>
      <c r="VJT38" s="713"/>
      <c r="VJU38" s="713"/>
      <c r="VJV38" s="713"/>
      <c r="VJW38" s="713"/>
      <c r="VJX38" s="713"/>
      <c r="VJY38" s="713"/>
      <c r="VJZ38" s="713"/>
      <c r="VKA38" s="713"/>
      <c r="VKB38" s="713"/>
      <c r="VKC38" s="713"/>
      <c r="VKD38" s="713"/>
      <c r="VKE38" s="713"/>
      <c r="VKF38" s="713"/>
      <c r="VKG38" s="713"/>
      <c r="VKH38" s="713"/>
      <c r="VKI38" s="713"/>
      <c r="VKJ38" s="713"/>
      <c r="VKK38" s="713"/>
      <c r="VKL38" s="713"/>
      <c r="VKM38" s="713"/>
      <c r="VKN38" s="713"/>
      <c r="VKO38" s="713"/>
      <c r="VKP38" s="713"/>
      <c r="VKQ38" s="713"/>
      <c r="VKR38" s="713"/>
      <c r="VKS38" s="713"/>
      <c r="VKT38" s="713"/>
      <c r="VKU38" s="713"/>
      <c r="VKV38" s="713"/>
      <c r="VKW38" s="713"/>
      <c r="VKX38" s="713"/>
      <c r="VKY38" s="713"/>
      <c r="VKZ38" s="713"/>
      <c r="VLA38" s="713"/>
      <c r="VLB38" s="713"/>
      <c r="VLC38" s="713"/>
      <c r="VLD38" s="713"/>
      <c r="VLE38" s="713"/>
      <c r="VLF38" s="713"/>
      <c r="VLG38" s="713"/>
      <c r="VLH38" s="713"/>
      <c r="VLI38" s="713"/>
      <c r="VLJ38" s="713"/>
      <c r="VLK38" s="713"/>
      <c r="VLL38" s="713"/>
      <c r="VLM38" s="713"/>
      <c r="VLN38" s="713"/>
      <c r="VLO38" s="713"/>
      <c r="VLP38" s="713"/>
      <c r="VLQ38" s="713"/>
      <c r="VLR38" s="713"/>
      <c r="VLS38" s="713"/>
      <c r="VLT38" s="713"/>
      <c r="VLU38" s="713"/>
      <c r="VLV38" s="713"/>
      <c r="VLW38" s="713"/>
      <c r="VLX38" s="713"/>
      <c r="VLY38" s="713"/>
      <c r="VLZ38" s="713"/>
      <c r="VMA38" s="713"/>
      <c r="VMB38" s="713"/>
      <c r="VMC38" s="713"/>
      <c r="VMD38" s="713"/>
      <c r="VME38" s="713"/>
      <c r="VMF38" s="713"/>
      <c r="VMG38" s="713"/>
      <c r="VMH38" s="713"/>
      <c r="VMI38" s="713"/>
      <c r="VMJ38" s="713"/>
      <c r="VMK38" s="713"/>
      <c r="VML38" s="713"/>
      <c r="VMM38" s="713"/>
      <c r="VMN38" s="713"/>
      <c r="VMO38" s="713"/>
      <c r="VMP38" s="713"/>
      <c r="VMQ38" s="713"/>
      <c r="VMR38" s="713"/>
      <c r="VMS38" s="713"/>
      <c r="VMT38" s="713"/>
      <c r="VMU38" s="713"/>
      <c r="VMV38" s="713"/>
      <c r="VMW38" s="713"/>
      <c r="VMX38" s="713"/>
      <c r="VMY38" s="713"/>
      <c r="VMZ38" s="713"/>
      <c r="VNA38" s="713"/>
      <c r="VNB38" s="713"/>
      <c r="VNC38" s="713"/>
      <c r="VND38" s="713"/>
      <c r="VNE38" s="713"/>
      <c r="VNF38" s="713"/>
      <c r="VNG38" s="713"/>
      <c r="VNH38" s="713"/>
      <c r="VNI38" s="713"/>
      <c r="VNJ38" s="713"/>
      <c r="VNK38" s="713"/>
      <c r="VNL38" s="713"/>
      <c r="VNM38" s="713"/>
      <c r="VNN38" s="713"/>
      <c r="VNO38" s="713"/>
      <c r="VNP38" s="713"/>
      <c r="VNQ38" s="713"/>
      <c r="VNR38" s="713"/>
      <c r="VNS38" s="713"/>
      <c r="VNT38" s="713"/>
      <c r="VNU38" s="713"/>
      <c r="VNV38" s="713"/>
      <c r="VNW38" s="713"/>
      <c r="VNX38" s="713"/>
      <c r="VNY38" s="713"/>
      <c r="VNZ38" s="713"/>
      <c r="VOA38" s="713"/>
      <c r="VOB38" s="713"/>
      <c r="VOC38" s="713"/>
      <c r="VOD38" s="713"/>
      <c r="VOE38" s="713"/>
      <c r="VOF38" s="713"/>
      <c r="VOG38" s="713"/>
      <c r="VOH38" s="713"/>
      <c r="VOI38" s="713"/>
      <c r="VOJ38" s="713"/>
      <c r="VOK38" s="713"/>
      <c r="VOL38" s="713"/>
      <c r="VOM38" s="713"/>
      <c r="VON38" s="713"/>
      <c r="VOO38" s="713"/>
      <c r="VOP38" s="713"/>
      <c r="VOQ38" s="713"/>
      <c r="VOR38" s="713"/>
      <c r="VOS38" s="713"/>
      <c r="VOT38" s="713"/>
      <c r="VOU38" s="713"/>
      <c r="VOV38" s="713"/>
      <c r="VOW38" s="713"/>
      <c r="VOX38" s="713"/>
      <c r="VOY38" s="713"/>
      <c r="VOZ38" s="713"/>
      <c r="VPA38" s="713"/>
      <c r="VPB38" s="713"/>
      <c r="VPC38" s="713"/>
      <c r="VPD38" s="713"/>
      <c r="VPE38" s="713"/>
      <c r="VPF38" s="713"/>
      <c r="VPG38" s="713"/>
      <c r="VPH38" s="713"/>
      <c r="VPI38" s="713"/>
      <c r="VPJ38" s="713"/>
      <c r="VPK38" s="713"/>
      <c r="VPL38" s="713"/>
      <c r="VPM38" s="713"/>
      <c r="VPN38" s="713"/>
      <c r="VPO38" s="713"/>
      <c r="VPP38" s="713"/>
      <c r="VPQ38" s="713"/>
      <c r="VPR38" s="713"/>
      <c r="VPS38" s="713"/>
      <c r="VPT38" s="713"/>
      <c r="VPU38" s="713"/>
      <c r="VPV38" s="713"/>
      <c r="VPW38" s="713"/>
      <c r="VPX38" s="713"/>
      <c r="VPY38" s="713"/>
      <c r="VPZ38" s="713"/>
      <c r="VQA38" s="713"/>
      <c r="VQB38" s="713"/>
      <c r="VQC38" s="713"/>
      <c r="VQD38" s="713"/>
      <c r="VQE38" s="713"/>
      <c r="VQF38" s="713"/>
      <c r="VQG38" s="713"/>
      <c r="VQH38" s="713"/>
      <c r="VQI38" s="713"/>
      <c r="VQJ38" s="713"/>
      <c r="VQK38" s="713"/>
      <c r="VQL38" s="713"/>
      <c r="VQM38" s="713"/>
      <c r="VQN38" s="713"/>
      <c r="VQO38" s="713"/>
      <c r="VQP38" s="713"/>
      <c r="VQQ38" s="713"/>
      <c r="VQR38" s="713"/>
      <c r="VQS38" s="713"/>
      <c r="VQT38" s="713"/>
      <c r="VQU38" s="713"/>
      <c r="VQV38" s="713"/>
      <c r="VQW38" s="713"/>
      <c r="VQX38" s="713"/>
      <c r="VQY38" s="713"/>
      <c r="VQZ38" s="713"/>
      <c r="VRA38" s="713"/>
      <c r="VRB38" s="713"/>
      <c r="VRC38" s="713"/>
      <c r="VRD38" s="713"/>
      <c r="VRE38" s="713"/>
      <c r="VRF38" s="713"/>
      <c r="VRG38" s="713"/>
      <c r="VRH38" s="713"/>
      <c r="VRI38" s="713"/>
      <c r="VRJ38" s="713"/>
      <c r="VRK38" s="713"/>
      <c r="VRL38" s="713"/>
      <c r="VRM38" s="713"/>
      <c r="VRN38" s="713"/>
      <c r="VRO38" s="713"/>
      <c r="VRP38" s="713"/>
      <c r="VRQ38" s="713"/>
      <c r="VRR38" s="713"/>
      <c r="VRS38" s="713"/>
      <c r="VRT38" s="713"/>
      <c r="VRU38" s="713"/>
      <c r="VRV38" s="713"/>
      <c r="VRW38" s="713"/>
      <c r="VRX38" s="713"/>
      <c r="VRY38" s="713"/>
      <c r="VRZ38" s="713"/>
      <c r="VSA38" s="713"/>
      <c r="VSB38" s="713"/>
      <c r="VSC38" s="713"/>
      <c r="VSD38" s="713"/>
      <c r="VSE38" s="713"/>
      <c r="VSF38" s="713"/>
      <c r="VSG38" s="713"/>
      <c r="VSH38" s="713"/>
      <c r="VSI38" s="713"/>
      <c r="VSJ38" s="713"/>
      <c r="VSK38" s="713"/>
      <c r="VSL38" s="713"/>
      <c r="VSM38" s="713"/>
      <c r="VSN38" s="713"/>
      <c r="VSO38" s="713"/>
      <c r="VSP38" s="713"/>
      <c r="VSQ38" s="713"/>
      <c r="VSR38" s="713"/>
      <c r="VSS38" s="713"/>
      <c r="VST38" s="713"/>
      <c r="VSU38" s="713"/>
      <c r="VSV38" s="713"/>
      <c r="VSW38" s="713"/>
      <c r="VSX38" s="713"/>
      <c r="VSY38" s="713"/>
      <c r="VSZ38" s="713"/>
      <c r="VTA38" s="713"/>
      <c r="VTB38" s="713"/>
      <c r="VTC38" s="713"/>
      <c r="VTD38" s="713"/>
      <c r="VTE38" s="713"/>
      <c r="VTF38" s="713"/>
      <c r="VTG38" s="713"/>
      <c r="VTH38" s="713"/>
      <c r="VTI38" s="713"/>
      <c r="VTJ38" s="713"/>
      <c r="VTK38" s="713"/>
      <c r="VTL38" s="713"/>
      <c r="VTM38" s="713"/>
      <c r="VTN38" s="713"/>
      <c r="VTO38" s="713"/>
      <c r="VTP38" s="713"/>
      <c r="VTQ38" s="713"/>
      <c r="VTR38" s="713"/>
      <c r="VTS38" s="713"/>
      <c r="VTT38" s="713"/>
      <c r="VTU38" s="713"/>
      <c r="VTV38" s="713"/>
      <c r="VTW38" s="713"/>
      <c r="VTX38" s="713"/>
      <c r="VTY38" s="713"/>
      <c r="VTZ38" s="713"/>
      <c r="VUA38" s="713"/>
      <c r="VUB38" s="713"/>
      <c r="VUC38" s="713"/>
      <c r="VUD38" s="713"/>
      <c r="VUE38" s="713"/>
      <c r="VUF38" s="713"/>
      <c r="VUG38" s="713"/>
      <c r="VUH38" s="713"/>
      <c r="VUI38" s="713"/>
      <c r="VUJ38" s="713"/>
      <c r="VUK38" s="713"/>
      <c r="VUL38" s="713"/>
      <c r="VUM38" s="713"/>
      <c r="VUN38" s="713"/>
      <c r="VUO38" s="713"/>
      <c r="VUP38" s="713"/>
      <c r="VUQ38" s="713"/>
      <c r="VUR38" s="713"/>
      <c r="VUS38" s="713"/>
      <c r="VUT38" s="713"/>
      <c r="VUU38" s="713"/>
      <c r="VUV38" s="713"/>
      <c r="VUW38" s="713"/>
      <c r="VUX38" s="713"/>
      <c r="VUY38" s="713"/>
      <c r="VUZ38" s="713"/>
      <c r="VVA38" s="713"/>
      <c r="VVB38" s="713"/>
      <c r="VVC38" s="713"/>
      <c r="VVD38" s="713"/>
      <c r="VVE38" s="713"/>
      <c r="VVF38" s="713"/>
      <c r="VVG38" s="713"/>
      <c r="VVH38" s="713"/>
      <c r="VVI38" s="713"/>
      <c r="VVJ38" s="713"/>
      <c r="VVK38" s="713"/>
      <c r="VVL38" s="713"/>
      <c r="VVM38" s="713"/>
      <c r="VVN38" s="713"/>
      <c r="VVO38" s="713"/>
      <c r="VVP38" s="713"/>
      <c r="VVQ38" s="713"/>
      <c r="VVR38" s="713"/>
      <c r="VVS38" s="713"/>
      <c r="VVT38" s="713"/>
      <c r="VVU38" s="713"/>
      <c r="VVV38" s="713"/>
      <c r="VVW38" s="713"/>
      <c r="VVX38" s="713"/>
      <c r="VVY38" s="713"/>
      <c r="VVZ38" s="713"/>
      <c r="VWA38" s="713"/>
      <c r="VWB38" s="713"/>
      <c r="VWC38" s="713"/>
      <c r="VWD38" s="713"/>
      <c r="VWE38" s="713"/>
      <c r="VWF38" s="713"/>
      <c r="VWG38" s="713"/>
      <c r="VWH38" s="713"/>
      <c r="VWI38" s="713"/>
      <c r="VWJ38" s="713"/>
      <c r="VWK38" s="713"/>
      <c r="VWL38" s="713"/>
      <c r="VWM38" s="713"/>
      <c r="VWN38" s="713"/>
      <c r="VWO38" s="713"/>
      <c r="VWP38" s="713"/>
      <c r="VWQ38" s="713"/>
      <c r="VWR38" s="713"/>
      <c r="VWS38" s="713"/>
      <c r="VWT38" s="713"/>
      <c r="VWU38" s="713"/>
      <c r="VWV38" s="713"/>
      <c r="VWW38" s="713"/>
      <c r="VWX38" s="713"/>
      <c r="VWY38" s="713"/>
      <c r="VWZ38" s="713"/>
      <c r="VXA38" s="713"/>
      <c r="VXB38" s="713"/>
      <c r="VXC38" s="713"/>
      <c r="VXD38" s="713"/>
      <c r="VXE38" s="713"/>
      <c r="VXF38" s="713"/>
      <c r="VXG38" s="713"/>
      <c r="VXH38" s="713"/>
      <c r="VXI38" s="713"/>
      <c r="VXJ38" s="713"/>
      <c r="VXK38" s="713"/>
      <c r="VXL38" s="713"/>
      <c r="VXM38" s="713"/>
      <c r="VXN38" s="713"/>
      <c r="VXO38" s="713"/>
      <c r="VXP38" s="713"/>
      <c r="VXQ38" s="713"/>
      <c r="VXR38" s="713"/>
      <c r="VXS38" s="713"/>
      <c r="VXT38" s="713"/>
      <c r="VXU38" s="713"/>
      <c r="VXV38" s="713"/>
      <c r="VXW38" s="713"/>
      <c r="VXX38" s="713"/>
      <c r="VXY38" s="713"/>
      <c r="VXZ38" s="713"/>
      <c r="VYA38" s="713"/>
      <c r="VYB38" s="713"/>
      <c r="VYC38" s="713"/>
      <c r="VYD38" s="713"/>
      <c r="VYE38" s="713"/>
      <c r="VYF38" s="713"/>
      <c r="VYG38" s="713"/>
      <c r="VYH38" s="713"/>
      <c r="VYI38" s="713"/>
      <c r="VYJ38" s="713"/>
      <c r="VYK38" s="713"/>
      <c r="VYL38" s="713"/>
      <c r="VYM38" s="713"/>
      <c r="VYN38" s="713"/>
      <c r="VYO38" s="713"/>
      <c r="VYP38" s="713"/>
      <c r="VYQ38" s="713"/>
      <c r="VYR38" s="713"/>
      <c r="VYS38" s="713"/>
      <c r="VYT38" s="713"/>
      <c r="VYU38" s="713"/>
      <c r="VYV38" s="713"/>
      <c r="VYW38" s="713"/>
      <c r="VYX38" s="713"/>
      <c r="VYY38" s="713"/>
      <c r="VYZ38" s="713"/>
      <c r="VZA38" s="713"/>
      <c r="VZB38" s="713"/>
      <c r="VZC38" s="713"/>
      <c r="VZD38" s="713"/>
      <c r="VZE38" s="713"/>
      <c r="VZF38" s="713"/>
      <c r="VZG38" s="713"/>
      <c r="VZH38" s="713"/>
      <c r="VZI38" s="713"/>
      <c r="VZJ38" s="713"/>
      <c r="VZK38" s="713"/>
      <c r="VZL38" s="713"/>
      <c r="VZM38" s="713"/>
      <c r="VZN38" s="713"/>
      <c r="VZO38" s="713"/>
      <c r="VZP38" s="713"/>
      <c r="VZQ38" s="713"/>
      <c r="VZR38" s="713"/>
      <c r="VZS38" s="713"/>
      <c r="VZT38" s="713"/>
      <c r="VZU38" s="713"/>
      <c r="VZV38" s="713"/>
      <c r="VZW38" s="713"/>
      <c r="VZX38" s="713"/>
      <c r="VZY38" s="713"/>
      <c r="VZZ38" s="713"/>
      <c r="WAA38" s="713"/>
      <c r="WAB38" s="713"/>
      <c r="WAC38" s="713"/>
      <c r="WAD38" s="713"/>
      <c r="WAE38" s="713"/>
      <c r="WAF38" s="713"/>
      <c r="WAG38" s="713"/>
      <c r="WAH38" s="713"/>
      <c r="WAI38" s="713"/>
      <c r="WAJ38" s="713"/>
      <c r="WAK38" s="713"/>
      <c r="WAL38" s="713"/>
      <c r="WAM38" s="713"/>
      <c r="WAN38" s="713"/>
      <c r="WAO38" s="713"/>
      <c r="WAP38" s="713"/>
      <c r="WAQ38" s="713"/>
      <c r="WAR38" s="713"/>
      <c r="WAS38" s="713"/>
      <c r="WAT38" s="713"/>
      <c r="WAU38" s="713"/>
      <c r="WAV38" s="713"/>
      <c r="WAW38" s="713"/>
      <c r="WAX38" s="713"/>
      <c r="WAY38" s="713"/>
      <c r="WAZ38" s="713"/>
      <c r="WBA38" s="713"/>
      <c r="WBB38" s="713"/>
      <c r="WBC38" s="713"/>
      <c r="WBD38" s="713"/>
      <c r="WBE38" s="713"/>
      <c r="WBF38" s="713"/>
      <c r="WBG38" s="713"/>
      <c r="WBH38" s="713"/>
      <c r="WBI38" s="713"/>
      <c r="WBJ38" s="713"/>
      <c r="WBK38" s="713"/>
      <c r="WBL38" s="713"/>
      <c r="WBM38" s="713"/>
      <c r="WBN38" s="713"/>
      <c r="WBO38" s="713"/>
      <c r="WBP38" s="713"/>
      <c r="WBQ38" s="713"/>
      <c r="WBR38" s="713"/>
      <c r="WBS38" s="713"/>
      <c r="WBT38" s="713"/>
      <c r="WBU38" s="713"/>
      <c r="WBV38" s="713"/>
      <c r="WBW38" s="713"/>
      <c r="WBX38" s="713"/>
      <c r="WBY38" s="713"/>
      <c r="WBZ38" s="713"/>
      <c r="WCA38" s="713"/>
      <c r="WCB38" s="713"/>
      <c r="WCC38" s="713"/>
      <c r="WCD38" s="713"/>
      <c r="WCE38" s="713"/>
      <c r="WCF38" s="713"/>
      <c r="WCG38" s="713"/>
      <c r="WCH38" s="713"/>
      <c r="WCI38" s="713"/>
      <c r="WCJ38" s="713"/>
      <c r="WCK38" s="713"/>
      <c r="WCL38" s="713"/>
      <c r="WCM38" s="713"/>
      <c r="WCN38" s="713"/>
      <c r="WCO38" s="713"/>
      <c r="WCP38" s="713"/>
      <c r="WCQ38" s="713"/>
      <c r="WCR38" s="713"/>
      <c r="WCS38" s="713"/>
      <c r="WCT38" s="713"/>
      <c r="WCU38" s="713"/>
      <c r="WCV38" s="713"/>
      <c r="WCW38" s="713"/>
      <c r="WCX38" s="713"/>
      <c r="WCY38" s="713"/>
      <c r="WCZ38" s="713"/>
      <c r="WDA38" s="713"/>
      <c r="WDB38" s="713"/>
      <c r="WDC38" s="713"/>
      <c r="WDD38" s="713"/>
      <c r="WDE38" s="713"/>
      <c r="WDF38" s="713"/>
      <c r="WDG38" s="713"/>
      <c r="WDH38" s="713"/>
      <c r="WDI38" s="713"/>
      <c r="WDJ38" s="713"/>
      <c r="WDK38" s="713"/>
      <c r="WDL38" s="713"/>
      <c r="WDM38" s="713"/>
      <c r="WDN38" s="713"/>
      <c r="WDO38" s="713"/>
      <c r="WDP38" s="713"/>
      <c r="WDQ38" s="713"/>
      <c r="WDR38" s="713"/>
      <c r="WDS38" s="713"/>
      <c r="WDT38" s="713"/>
      <c r="WDU38" s="713"/>
      <c r="WDV38" s="713"/>
      <c r="WDW38" s="713"/>
      <c r="WDX38" s="713"/>
      <c r="WDY38" s="713"/>
      <c r="WDZ38" s="713"/>
      <c r="WEA38" s="713"/>
      <c r="WEB38" s="713"/>
      <c r="WEC38" s="713"/>
      <c r="WED38" s="713"/>
      <c r="WEE38" s="713"/>
      <c r="WEF38" s="713"/>
      <c r="WEG38" s="713"/>
      <c r="WEH38" s="713"/>
      <c r="WEI38" s="713"/>
      <c r="WEJ38" s="713"/>
      <c r="WEK38" s="713"/>
      <c r="WEL38" s="713"/>
      <c r="WEM38" s="713"/>
      <c r="WEN38" s="713"/>
      <c r="WEO38" s="713"/>
      <c r="WEP38" s="713"/>
      <c r="WEQ38" s="713"/>
      <c r="WER38" s="713"/>
      <c r="WES38" s="713"/>
      <c r="WET38" s="713"/>
      <c r="WEU38" s="713"/>
      <c r="WEV38" s="713"/>
      <c r="WEW38" s="713"/>
      <c r="WEX38" s="713"/>
      <c r="WEY38" s="713"/>
      <c r="WEZ38" s="713"/>
      <c r="WFA38" s="713"/>
      <c r="WFB38" s="713"/>
      <c r="WFC38" s="713"/>
      <c r="WFD38" s="713"/>
      <c r="WFE38" s="713"/>
      <c r="WFF38" s="713"/>
      <c r="WFG38" s="713"/>
      <c r="WFH38" s="713"/>
      <c r="WFI38" s="713"/>
      <c r="WFJ38" s="713"/>
      <c r="WFK38" s="713"/>
      <c r="WFL38" s="713"/>
      <c r="WFM38" s="713"/>
      <c r="WFN38" s="713"/>
      <c r="WFO38" s="713"/>
      <c r="WFP38" s="713"/>
      <c r="WFQ38" s="713"/>
      <c r="WFR38" s="713"/>
      <c r="WFS38" s="713"/>
      <c r="WFT38" s="713"/>
      <c r="WFU38" s="713"/>
      <c r="WFV38" s="713"/>
      <c r="WFW38" s="713"/>
      <c r="WFX38" s="713"/>
      <c r="WFY38" s="713"/>
      <c r="WFZ38" s="713"/>
      <c r="WGA38" s="713"/>
      <c r="WGB38" s="713"/>
      <c r="WGC38" s="713"/>
      <c r="WGD38" s="713"/>
      <c r="WGE38" s="713"/>
      <c r="WGF38" s="713"/>
      <c r="WGG38" s="713"/>
      <c r="WGH38" s="713"/>
      <c r="WGI38" s="713"/>
      <c r="WGJ38" s="713"/>
      <c r="WGK38" s="713"/>
      <c r="WGL38" s="713"/>
      <c r="WGM38" s="713"/>
      <c r="WGN38" s="713"/>
      <c r="WGO38" s="713"/>
      <c r="WGP38" s="713"/>
      <c r="WGQ38" s="713"/>
      <c r="WGR38" s="713"/>
      <c r="WGS38" s="713"/>
      <c r="WGT38" s="713"/>
      <c r="WGU38" s="713"/>
      <c r="WGV38" s="713"/>
      <c r="WGW38" s="713"/>
      <c r="WGX38" s="713"/>
      <c r="WGY38" s="713"/>
      <c r="WGZ38" s="713"/>
      <c r="WHA38" s="713"/>
      <c r="WHB38" s="713"/>
      <c r="WHC38" s="713"/>
      <c r="WHD38" s="713"/>
      <c r="WHE38" s="713"/>
      <c r="WHF38" s="713"/>
      <c r="WHG38" s="713"/>
      <c r="WHH38" s="713"/>
      <c r="WHI38" s="713"/>
      <c r="WHJ38" s="713"/>
      <c r="WHK38" s="713"/>
      <c r="WHL38" s="713"/>
      <c r="WHM38" s="713"/>
      <c r="WHN38" s="713"/>
      <c r="WHO38" s="713"/>
      <c r="WHP38" s="713"/>
      <c r="WHQ38" s="713"/>
      <c r="WHR38" s="713"/>
      <c r="WHS38" s="713"/>
      <c r="WHT38" s="713"/>
      <c r="WHU38" s="713"/>
      <c r="WHV38" s="713"/>
      <c r="WHW38" s="713"/>
      <c r="WHX38" s="713"/>
      <c r="WHY38" s="713"/>
      <c r="WHZ38" s="713"/>
      <c r="WIA38" s="713"/>
      <c r="WIB38" s="713"/>
      <c r="WIC38" s="713"/>
      <c r="WID38" s="713"/>
      <c r="WIE38" s="713"/>
      <c r="WIF38" s="713"/>
      <c r="WIG38" s="713"/>
      <c r="WIH38" s="713"/>
      <c r="WII38" s="713"/>
      <c r="WIJ38" s="713"/>
      <c r="WIK38" s="713"/>
      <c r="WIL38" s="713"/>
      <c r="WIM38" s="713"/>
      <c r="WIN38" s="713"/>
      <c r="WIO38" s="713"/>
      <c r="WIP38" s="713"/>
      <c r="WIQ38" s="713"/>
      <c r="WIR38" s="713"/>
      <c r="WIS38" s="713"/>
      <c r="WIT38" s="713"/>
      <c r="WIU38" s="713"/>
      <c r="WIV38" s="713"/>
      <c r="WIW38" s="713"/>
      <c r="WIX38" s="713"/>
      <c r="WIY38" s="713"/>
      <c r="WIZ38" s="713"/>
      <c r="WJA38" s="713"/>
      <c r="WJB38" s="713"/>
      <c r="WJC38" s="713"/>
      <c r="WJD38" s="713"/>
      <c r="WJE38" s="713"/>
      <c r="WJF38" s="713"/>
      <c r="WJG38" s="713"/>
      <c r="WJH38" s="713"/>
      <c r="WJI38" s="713"/>
      <c r="WJJ38" s="713"/>
      <c r="WJK38" s="713"/>
      <c r="WJL38" s="713"/>
      <c r="WJM38" s="713"/>
      <c r="WJN38" s="713"/>
      <c r="WJO38" s="713"/>
      <c r="WJP38" s="713"/>
      <c r="WJQ38" s="713"/>
      <c r="WJR38" s="713"/>
      <c r="WJS38" s="713"/>
      <c r="WJT38" s="713"/>
      <c r="WJU38" s="713"/>
      <c r="WJV38" s="713"/>
      <c r="WJW38" s="713"/>
      <c r="WJX38" s="713"/>
      <c r="WJY38" s="713"/>
      <c r="WJZ38" s="713"/>
      <c r="WKA38" s="713"/>
      <c r="WKB38" s="713"/>
      <c r="WKC38" s="713"/>
      <c r="WKD38" s="713"/>
      <c r="WKE38" s="713"/>
      <c r="WKF38" s="713"/>
      <c r="WKG38" s="713"/>
      <c r="WKH38" s="713"/>
      <c r="WKI38" s="713"/>
      <c r="WKJ38" s="713"/>
      <c r="WKK38" s="713"/>
      <c r="WKL38" s="713"/>
      <c r="WKM38" s="713"/>
      <c r="WKN38" s="713"/>
      <c r="WKO38" s="713"/>
      <c r="WKP38" s="713"/>
      <c r="WKQ38" s="713"/>
      <c r="WKR38" s="713"/>
      <c r="WKS38" s="713"/>
      <c r="WKT38" s="713"/>
      <c r="WKU38" s="713"/>
      <c r="WKV38" s="713"/>
      <c r="WKW38" s="713"/>
      <c r="WKX38" s="713"/>
      <c r="WKY38" s="713"/>
      <c r="WKZ38" s="713"/>
      <c r="WLA38" s="713"/>
      <c r="WLB38" s="713"/>
      <c r="WLC38" s="713"/>
      <c r="WLD38" s="713"/>
      <c r="WLE38" s="713"/>
      <c r="WLF38" s="713"/>
      <c r="WLG38" s="713"/>
      <c r="WLH38" s="713"/>
      <c r="WLI38" s="713"/>
      <c r="WLJ38" s="713"/>
      <c r="WLK38" s="713"/>
      <c r="WLL38" s="713"/>
      <c r="WLM38" s="713"/>
      <c r="WLN38" s="713"/>
      <c r="WLO38" s="713"/>
      <c r="WLP38" s="713"/>
      <c r="WLQ38" s="713"/>
      <c r="WLR38" s="713"/>
      <c r="WLS38" s="713"/>
      <c r="WLT38" s="713"/>
      <c r="WLU38" s="713"/>
      <c r="WLV38" s="713"/>
      <c r="WLW38" s="713"/>
      <c r="WLX38" s="713"/>
      <c r="WLY38" s="713"/>
      <c r="WLZ38" s="713"/>
      <c r="WMA38" s="713"/>
      <c r="WMB38" s="713"/>
      <c r="WMC38" s="713"/>
      <c r="WMD38" s="713"/>
      <c r="WME38" s="713"/>
      <c r="WMF38" s="713"/>
      <c r="WMG38" s="713"/>
      <c r="WMH38" s="713"/>
      <c r="WMI38" s="713"/>
      <c r="WMJ38" s="713"/>
      <c r="WMK38" s="713"/>
      <c r="WML38" s="713"/>
      <c r="WMM38" s="713"/>
      <c r="WMN38" s="713"/>
      <c r="WMO38" s="713"/>
      <c r="WMP38" s="713"/>
      <c r="WMQ38" s="713"/>
      <c r="WMR38" s="713"/>
      <c r="WMS38" s="713"/>
      <c r="WMT38" s="713"/>
      <c r="WMU38" s="713"/>
      <c r="WMV38" s="713"/>
      <c r="WMW38" s="713"/>
      <c r="WMX38" s="713"/>
      <c r="WMY38" s="713"/>
      <c r="WMZ38" s="713"/>
      <c r="WNA38" s="713"/>
      <c r="WNB38" s="713"/>
      <c r="WNC38" s="713"/>
      <c r="WND38" s="713"/>
      <c r="WNE38" s="713"/>
      <c r="WNF38" s="713"/>
      <c r="WNG38" s="713"/>
      <c r="WNH38" s="713"/>
      <c r="WNI38" s="713"/>
      <c r="WNJ38" s="713"/>
      <c r="WNK38" s="713"/>
      <c r="WNL38" s="713"/>
      <c r="WNM38" s="713"/>
      <c r="WNN38" s="713"/>
      <c r="WNO38" s="713"/>
      <c r="WNP38" s="713"/>
      <c r="WNQ38" s="713"/>
      <c r="WNR38" s="713"/>
      <c r="WNS38" s="713"/>
      <c r="WNT38" s="713"/>
      <c r="WNU38" s="713"/>
      <c r="WNV38" s="713"/>
      <c r="WNW38" s="713"/>
      <c r="WNX38" s="713"/>
      <c r="WNY38" s="713"/>
      <c r="WNZ38" s="713"/>
      <c r="WOA38" s="713"/>
      <c r="WOB38" s="713"/>
      <c r="WOC38" s="713"/>
      <c r="WOD38" s="713"/>
      <c r="WOE38" s="713"/>
      <c r="WOF38" s="713"/>
      <c r="WOG38" s="713"/>
      <c r="WOH38" s="713"/>
      <c r="WOI38" s="713"/>
      <c r="WOJ38" s="713"/>
      <c r="WOK38" s="713"/>
      <c r="WOL38" s="713"/>
      <c r="WOM38" s="713"/>
      <c r="WON38" s="713"/>
      <c r="WOO38" s="713"/>
      <c r="WOP38" s="713"/>
      <c r="WOQ38" s="713"/>
      <c r="WOR38" s="713"/>
      <c r="WOS38" s="713"/>
      <c r="WOT38" s="713"/>
      <c r="WOU38" s="713"/>
      <c r="WOV38" s="713"/>
      <c r="WOW38" s="713"/>
      <c r="WOX38" s="713"/>
      <c r="WOY38" s="713"/>
      <c r="WOZ38" s="713"/>
      <c r="WPA38" s="713"/>
      <c r="WPB38" s="713"/>
      <c r="WPC38" s="713"/>
      <c r="WPD38" s="713"/>
      <c r="WPE38" s="713"/>
      <c r="WPF38" s="713"/>
      <c r="WPG38" s="713"/>
      <c r="WPH38" s="713"/>
      <c r="WPI38" s="713"/>
      <c r="WPJ38" s="713"/>
      <c r="WPK38" s="713"/>
      <c r="WPL38" s="713"/>
      <c r="WPM38" s="713"/>
      <c r="WPN38" s="713"/>
      <c r="WPO38" s="713"/>
      <c r="WPP38" s="713"/>
      <c r="WPQ38" s="713"/>
      <c r="WPR38" s="713"/>
      <c r="WPS38" s="713"/>
      <c r="WPT38" s="713"/>
      <c r="WPU38" s="713"/>
      <c r="WPV38" s="713"/>
      <c r="WPW38" s="713"/>
      <c r="WPX38" s="713"/>
      <c r="WPY38" s="713"/>
      <c r="WPZ38" s="713"/>
      <c r="WQA38" s="713"/>
      <c r="WQB38" s="713"/>
      <c r="WQC38" s="713"/>
      <c r="WQD38" s="713"/>
      <c r="WQE38" s="713"/>
      <c r="WQF38" s="713"/>
      <c r="WQG38" s="713"/>
      <c r="WQH38" s="713"/>
      <c r="WQI38" s="713"/>
      <c r="WQJ38" s="713"/>
      <c r="WQK38" s="713"/>
      <c r="WQL38" s="713"/>
      <c r="WQM38" s="713"/>
      <c r="WQN38" s="713"/>
      <c r="WQO38" s="713"/>
      <c r="WQP38" s="713"/>
      <c r="WQQ38" s="713"/>
      <c r="WQR38" s="713"/>
      <c r="WQS38" s="713"/>
      <c r="WQT38" s="713"/>
      <c r="WQU38" s="713"/>
      <c r="WQV38" s="713"/>
      <c r="WQW38" s="713"/>
      <c r="WQX38" s="713"/>
      <c r="WQY38" s="713"/>
      <c r="WQZ38" s="713"/>
      <c r="WRA38" s="713"/>
      <c r="WRB38" s="713"/>
      <c r="WRC38" s="713"/>
      <c r="WRD38" s="713"/>
      <c r="WRE38" s="713"/>
      <c r="WRF38" s="713"/>
      <c r="WRG38" s="713"/>
      <c r="WRH38" s="713"/>
      <c r="WRI38" s="713"/>
      <c r="WRJ38" s="713"/>
      <c r="WRK38" s="713"/>
      <c r="WRL38" s="713"/>
      <c r="WRM38" s="713"/>
      <c r="WRN38" s="713"/>
      <c r="WRO38" s="713"/>
      <c r="WRP38" s="713"/>
      <c r="WRQ38" s="713"/>
      <c r="WRR38" s="713"/>
      <c r="WRS38" s="713"/>
      <c r="WRT38" s="713"/>
      <c r="WRU38" s="713"/>
      <c r="WRV38" s="713"/>
      <c r="WRW38" s="713"/>
      <c r="WRX38" s="713"/>
      <c r="WRY38" s="713"/>
      <c r="WRZ38" s="713"/>
      <c r="WSA38" s="713"/>
      <c r="WSB38" s="713"/>
      <c r="WSC38" s="713"/>
      <c r="WSD38" s="713"/>
      <c r="WSE38" s="713"/>
      <c r="WSF38" s="713"/>
      <c r="WSG38" s="713"/>
      <c r="WSH38" s="713"/>
      <c r="WSI38" s="713"/>
      <c r="WSJ38" s="713"/>
      <c r="WSK38" s="713"/>
      <c r="WSL38" s="713"/>
      <c r="WSM38" s="713"/>
      <c r="WSN38" s="713"/>
      <c r="WSO38" s="713"/>
      <c r="WSP38" s="713"/>
      <c r="WSQ38" s="713"/>
      <c r="WSR38" s="713"/>
      <c r="WSS38" s="713"/>
      <c r="WST38" s="713"/>
      <c r="WSU38" s="713"/>
      <c r="WSV38" s="713"/>
      <c r="WSW38" s="713"/>
      <c r="WSX38" s="713"/>
      <c r="WSY38" s="713"/>
      <c r="WSZ38" s="713"/>
      <c r="WTA38" s="713"/>
      <c r="WTB38" s="713"/>
      <c r="WTC38" s="713"/>
      <c r="WTD38" s="713"/>
      <c r="WTE38" s="713"/>
      <c r="WTF38" s="713"/>
      <c r="WTG38" s="713"/>
      <c r="WTH38" s="713"/>
      <c r="WTI38" s="713"/>
      <c r="WTJ38" s="713"/>
      <c r="WTK38" s="713"/>
      <c r="WTL38" s="713"/>
      <c r="WTM38" s="713"/>
      <c r="WTN38" s="713"/>
      <c r="WTO38" s="713"/>
      <c r="WTP38" s="713"/>
      <c r="WTQ38" s="713"/>
      <c r="WTR38" s="713"/>
      <c r="WTS38" s="713"/>
      <c r="WTT38" s="713"/>
      <c r="WTU38" s="713"/>
      <c r="WTV38" s="713"/>
      <c r="WTW38" s="713"/>
      <c r="WTX38" s="713"/>
      <c r="WTY38" s="713"/>
      <c r="WTZ38" s="713"/>
      <c r="WUA38" s="713"/>
      <c r="WUB38" s="713"/>
      <c r="WUC38" s="713"/>
      <c r="WUD38" s="713"/>
      <c r="WUE38" s="713"/>
      <c r="WUF38" s="713"/>
      <c r="WUG38" s="713"/>
      <c r="WUH38" s="713"/>
      <c r="WUI38" s="713"/>
      <c r="WUJ38" s="713"/>
      <c r="WUK38" s="713"/>
      <c r="WUL38" s="713"/>
      <c r="WUM38" s="713"/>
      <c r="WUN38" s="713"/>
      <c r="WUO38" s="713"/>
      <c r="WUP38" s="713"/>
      <c r="WUQ38" s="713"/>
      <c r="WUR38" s="713"/>
      <c r="WUS38" s="713"/>
      <c r="WUT38" s="713"/>
      <c r="WUU38" s="713"/>
      <c r="WUV38" s="713"/>
      <c r="WUW38" s="713"/>
      <c r="WUX38" s="713"/>
      <c r="WUY38" s="713"/>
      <c r="WUZ38" s="713"/>
      <c r="WVA38" s="713"/>
      <c r="WVB38" s="713"/>
      <c r="WVC38" s="713"/>
      <c r="WVD38" s="713"/>
      <c r="WVE38" s="713"/>
      <c r="WVF38" s="713"/>
      <c r="WVG38" s="713"/>
      <c r="WVH38" s="713"/>
      <c r="WVI38" s="713"/>
      <c r="WVJ38" s="713"/>
      <c r="WVK38" s="713"/>
      <c r="WVL38" s="713"/>
      <c r="WVM38" s="713"/>
      <c r="WVN38" s="713"/>
      <c r="WVO38" s="713"/>
      <c r="WVP38" s="713"/>
      <c r="WVQ38" s="713"/>
      <c r="WVR38" s="713"/>
      <c r="WVS38" s="713"/>
      <c r="WVT38" s="713"/>
      <c r="WVU38" s="713"/>
      <c r="WVV38" s="713"/>
      <c r="WVW38" s="713"/>
      <c r="WVX38" s="713"/>
      <c r="WVY38" s="713"/>
      <c r="WVZ38" s="713"/>
      <c r="WWA38" s="713"/>
      <c r="WWB38" s="713"/>
      <c r="WWC38" s="713"/>
      <c r="WWD38" s="713"/>
      <c r="WWE38" s="713"/>
      <c r="WWF38" s="713"/>
      <c r="WWG38" s="713"/>
      <c r="WWH38" s="713"/>
      <c r="WWI38" s="713"/>
      <c r="WWJ38" s="713"/>
      <c r="WWK38" s="713"/>
      <c r="WWL38" s="713"/>
      <c r="WWM38" s="713"/>
      <c r="WWN38" s="713"/>
      <c r="WWO38" s="713"/>
      <c r="WWP38" s="713"/>
      <c r="WWQ38" s="713"/>
      <c r="WWR38" s="713"/>
      <c r="WWS38" s="713"/>
      <c r="WWT38" s="713"/>
      <c r="WWU38" s="713"/>
      <c r="WWV38" s="713"/>
      <c r="WWW38" s="713"/>
      <c r="WWX38" s="713"/>
      <c r="WWY38" s="713"/>
      <c r="WWZ38" s="713"/>
      <c r="WXA38" s="713"/>
      <c r="WXB38" s="713"/>
      <c r="WXC38" s="713"/>
      <c r="WXD38" s="713"/>
      <c r="WXE38" s="713"/>
      <c r="WXF38" s="713"/>
      <c r="WXG38" s="713"/>
      <c r="WXH38" s="713"/>
      <c r="WXI38" s="713"/>
      <c r="WXJ38" s="713"/>
      <c r="WXK38" s="713"/>
      <c r="WXL38" s="713"/>
      <c r="WXM38" s="713"/>
      <c r="WXN38" s="713"/>
      <c r="WXO38" s="713"/>
      <c r="WXP38" s="713"/>
      <c r="WXQ38" s="713"/>
      <c r="WXR38" s="713"/>
      <c r="WXS38" s="713"/>
      <c r="WXT38" s="713"/>
      <c r="WXU38" s="713"/>
      <c r="WXV38" s="713"/>
      <c r="WXW38" s="713"/>
      <c r="WXX38" s="713"/>
      <c r="WXY38" s="713"/>
      <c r="WXZ38" s="713"/>
      <c r="WYA38" s="713"/>
      <c r="WYB38" s="713"/>
      <c r="WYC38" s="713"/>
      <c r="WYD38" s="713"/>
      <c r="WYE38" s="713"/>
      <c r="WYF38" s="713"/>
      <c r="WYG38" s="713"/>
      <c r="WYH38" s="713"/>
      <c r="WYI38" s="713"/>
      <c r="WYJ38" s="713"/>
      <c r="WYK38" s="713"/>
      <c r="WYL38" s="713"/>
      <c r="WYM38" s="713"/>
      <c r="WYN38" s="713"/>
      <c r="WYO38" s="713"/>
      <c r="WYP38" s="713"/>
      <c r="WYQ38" s="713"/>
      <c r="WYR38" s="713"/>
      <c r="WYS38" s="713"/>
      <c r="WYT38" s="713"/>
      <c r="WYU38" s="713"/>
      <c r="WYV38" s="713"/>
      <c r="WYW38" s="713"/>
      <c r="WYX38" s="713"/>
      <c r="WYY38" s="713"/>
      <c r="WYZ38" s="713"/>
      <c r="WZA38" s="713"/>
      <c r="WZB38" s="713"/>
      <c r="WZC38" s="713"/>
      <c r="WZD38" s="713"/>
      <c r="WZE38" s="713"/>
      <c r="WZF38" s="713"/>
      <c r="WZG38" s="713"/>
      <c r="WZH38" s="713"/>
      <c r="WZI38" s="713"/>
      <c r="WZJ38" s="713"/>
      <c r="WZK38" s="713"/>
      <c r="WZL38" s="713"/>
      <c r="WZM38" s="713"/>
      <c r="WZN38" s="713"/>
      <c r="WZO38" s="713"/>
      <c r="WZP38" s="713"/>
      <c r="WZQ38" s="713"/>
      <c r="WZR38" s="713"/>
      <c r="WZS38" s="713"/>
      <c r="WZT38" s="713"/>
      <c r="WZU38" s="713"/>
      <c r="WZV38" s="713"/>
      <c r="WZW38" s="713"/>
      <c r="WZX38" s="713"/>
      <c r="WZY38" s="713"/>
      <c r="WZZ38" s="713"/>
      <c r="XAA38" s="713"/>
      <c r="XAB38" s="713"/>
      <c r="XAC38" s="713"/>
      <c r="XAD38" s="713"/>
      <c r="XAE38" s="713"/>
      <c r="XAF38" s="713"/>
      <c r="XAG38" s="713"/>
      <c r="XAH38" s="713"/>
      <c r="XAI38" s="713"/>
      <c r="XAJ38" s="713"/>
      <c r="XAK38" s="713"/>
      <c r="XAL38" s="713"/>
      <c r="XAM38" s="713"/>
      <c r="XAN38" s="713"/>
      <c r="XAO38" s="713"/>
      <c r="XAP38" s="713"/>
      <c r="XAQ38" s="713"/>
      <c r="XAR38" s="713"/>
      <c r="XAS38" s="713"/>
      <c r="XAT38" s="713"/>
      <c r="XAU38" s="713"/>
      <c r="XAV38" s="713"/>
      <c r="XAW38" s="713"/>
      <c r="XAX38" s="713"/>
      <c r="XAY38" s="713"/>
      <c r="XAZ38" s="713"/>
      <c r="XBA38" s="713"/>
      <c r="XBB38" s="713"/>
      <c r="XBC38" s="713"/>
      <c r="XBD38" s="713"/>
      <c r="XBE38" s="713"/>
      <c r="XBF38" s="713"/>
      <c r="XBG38" s="713"/>
      <c r="XBH38" s="713"/>
      <c r="XBI38" s="713"/>
      <c r="XBJ38" s="713"/>
      <c r="XBK38" s="713"/>
      <c r="XBL38" s="713"/>
      <c r="XBM38" s="713"/>
      <c r="XBN38" s="713"/>
      <c r="XBO38" s="713"/>
      <c r="XBP38" s="713"/>
      <c r="XBQ38" s="713"/>
      <c r="XBR38" s="713"/>
      <c r="XBS38" s="713"/>
      <c r="XBT38" s="713"/>
      <c r="XBU38" s="713"/>
      <c r="XBV38" s="713"/>
      <c r="XBW38" s="713"/>
      <c r="XBX38" s="713"/>
      <c r="XBY38" s="713"/>
      <c r="XBZ38" s="713"/>
      <c r="XCA38" s="713"/>
      <c r="XCB38" s="713"/>
      <c r="XCC38" s="713"/>
      <c r="XCD38" s="713"/>
      <c r="XCE38" s="713"/>
      <c r="XCF38" s="713"/>
      <c r="XCG38" s="713"/>
      <c r="XCH38" s="713"/>
      <c r="XCI38" s="713"/>
      <c r="XCJ38" s="713"/>
      <c r="XCK38" s="713"/>
      <c r="XCL38" s="713"/>
      <c r="XCM38" s="713"/>
      <c r="XCN38" s="713"/>
      <c r="XCO38" s="713"/>
      <c r="XCP38" s="713"/>
      <c r="XCQ38" s="713"/>
      <c r="XCR38" s="713"/>
      <c r="XCS38" s="713"/>
      <c r="XCT38" s="713"/>
      <c r="XCU38" s="713"/>
      <c r="XCV38" s="713"/>
      <c r="XCW38" s="713"/>
      <c r="XCX38" s="713"/>
      <c r="XCY38" s="713"/>
      <c r="XCZ38" s="713"/>
      <c r="XDA38" s="713"/>
      <c r="XDB38" s="713"/>
      <c r="XDC38" s="713"/>
      <c r="XDD38" s="713"/>
      <c r="XDE38" s="713"/>
      <c r="XDF38" s="713"/>
      <c r="XDG38" s="713"/>
      <c r="XDH38" s="713"/>
      <c r="XDI38" s="713"/>
      <c r="XDJ38" s="713"/>
      <c r="XDK38" s="713"/>
      <c r="XDL38" s="713"/>
      <c r="XDM38" s="713"/>
      <c r="XDN38" s="713"/>
      <c r="XDO38" s="713"/>
      <c r="XDP38" s="713"/>
      <c r="XDQ38" s="713"/>
      <c r="XDR38" s="713"/>
      <c r="XDS38" s="713"/>
      <c r="XDT38" s="713"/>
      <c r="XDU38" s="713"/>
      <c r="XDV38" s="713"/>
      <c r="XDW38" s="713"/>
      <c r="XDX38" s="713"/>
      <c r="XDY38" s="713"/>
      <c r="XDZ38" s="713"/>
      <c r="XEA38" s="713"/>
      <c r="XEB38" s="713"/>
      <c r="XEC38" s="713"/>
      <c r="XED38" s="713"/>
      <c r="XEE38" s="713"/>
      <c r="XEF38" s="713"/>
      <c r="XEG38" s="713"/>
      <c r="XEH38" s="713"/>
      <c r="XEI38" s="713"/>
      <c r="XEJ38" s="713"/>
      <c r="XEK38" s="713"/>
      <c r="XEL38" s="713"/>
      <c r="XEM38" s="713"/>
      <c r="XEN38" s="713"/>
      <c r="XEO38" s="713"/>
      <c r="XEP38" s="713"/>
      <c r="XEQ38" s="713"/>
      <c r="XER38" s="713"/>
      <c r="XES38" s="713"/>
      <c r="XET38" s="713"/>
      <c r="XEU38" s="713"/>
      <c r="XEV38" s="713"/>
      <c r="XEW38" s="713"/>
      <c r="XEX38" s="713"/>
      <c r="XEY38" s="713"/>
      <c r="XEZ38" s="713"/>
      <c r="XFA38" s="713"/>
      <c r="XFB38" s="713"/>
      <c r="XFC38" s="713"/>
      <c r="XFD38" s="713"/>
    </row>
    <row r="39" spans="1:16384" s="25" customFormat="1" ht="13.2">
      <c r="A39" s="1419"/>
      <c r="B39" s="1419"/>
      <c r="C39" s="1419"/>
      <c r="D39" s="1419"/>
      <c r="E39" s="1419"/>
      <c r="F39" s="1419"/>
      <c r="G39" s="1419"/>
      <c r="H39" s="1419"/>
      <c r="I39" s="1419"/>
      <c r="J39" s="1419"/>
      <c r="K39" s="1419"/>
      <c r="L39" s="1419"/>
      <c r="M39" s="1419"/>
      <c r="N39" s="1419"/>
      <c r="O39" s="1419"/>
      <c r="P39" s="712"/>
      <c r="Q39" s="712"/>
      <c r="R39" s="712"/>
      <c r="S39" s="712"/>
      <c r="T39" s="712"/>
      <c r="U39" s="712"/>
      <c r="V39" s="712"/>
      <c r="W39" s="712"/>
      <c r="X39" s="712"/>
      <c r="Y39" s="712"/>
      <c r="Z39" s="712"/>
      <c r="AA39" s="712"/>
      <c r="AB39" s="712"/>
      <c r="AC39" s="712"/>
      <c r="AD39" s="712"/>
      <c r="AE39" s="712"/>
      <c r="AF39" s="712"/>
      <c r="AG39" s="712"/>
      <c r="AH39" s="712"/>
      <c r="AI39" s="712"/>
      <c r="AJ39" s="712"/>
      <c r="AK39" s="712"/>
      <c r="AL39" s="712"/>
      <c r="AM39" s="712"/>
      <c r="AN39" s="712"/>
      <c r="AO39" s="712"/>
      <c r="AP39" s="712"/>
    </row>
    <row r="40" spans="1:16384" s="25" customFormat="1" ht="13.2">
      <c r="A40" s="832"/>
      <c r="B40" s="832"/>
      <c r="C40" s="832"/>
      <c r="D40" s="832"/>
      <c r="E40" s="832"/>
      <c r="F40" s="832"/>
      <c r="G40" s="832"/>
      <c r="H40" s="832"/>
      <c r="I40" s="832"/>
      <c r="J40" s="832"/>
      <c r="K40" s="832"/>
      <c r="L40" s="832"/>
      <c r="M40" s="832"/>
      <c r="N40" s="832"/>
      <c r="O40" s="832"/>
      <c r="P40" s="712"/>
      <c r="Q40" s="712"/>
      <c r="R40" s="712"/>
      <c r="S40" s="712"/>
      <c r="T40" s="712"/>
      <c r="U40" s="712"/>
      <c r="V40" s="712"/>
      <c r="W40" s="712"/>
      <c r="X40" s="712"/>
      <c r="Y40" s="712"/>
      <c r="Z40" s="712"/>
      <c r="AA40" s="712"/>
      <c r="AB40" s="712"/>
      <c r="AC40" s="712"/>
      <c r="AD40" s="712"/>
      <c r="AE40" s="712"/>
      <c r="AF40" s="712"/>
      <c r="AG40" s="712"/>
      <c r="AH40" s="712"/>
      <c r="AI40" s="712"/>
      <c r="AJ40" s="712"/>
      <c r="AK40" s="712"/>
      <c r="AL40" s="712"/>
      <c r="AM40" s="712"/>
      <c r="AN40" s="712"/>
      <c r="AO40" s="712"/>
      <c r="AP40" s="712"/>
    </row>
    <row r="41" spans="1:16384" s="25" customFormat="1" ht="13.2">
      <c r="A41" s="799" t="s">
        <v>1657</v>
      </c>
      <c r="B41" s="801"/>
      <c r="C41" s="801"/>
      <c r="D41" s="801"/>
      <c r="E41" s="801"/>
      <c r="F41" s="801"/>
      <c r="G41" s="801"/>
      <c r="H41" s="801"/>
      <c r="I41" s="801"/>
      <c r="J41" s="801"/>
      <c r="K41" s="712"/>
      <c r="L41" s="712"/>
      <c r="M41" s="712"/>
      <c r="N41" s="712"/>
      <c r="O41" s="712"/>
      <c r="P41" s="712"/>
      <c r="Q41" s="712"/>
      <c r="R41" s="712"/>
      <c r="S41" s="712"/>
      <c r="T41" s="712"/>
      <c r="U41" s="712"/>
      <c r="V41" s="712"/>
      <c r="W41" s="712"/>
      <c r="X41" s="712"/>
      <c r="Y41" s="712"/>
      <c r="Z41" s="712"/>
      <c r="AA41" s="712"/>
      <c r="AB41" s="712"/>
      <c r="AC41" s="712"/>
      <c r="AD41" s="712"/>
      <c r="AE41" s="712"/>
      <c r="AF41" s="712"/>
      <c r="AG41" s="712"/>
      <c r="AH41" s="712"/>
      <c r="AI41" s="712"/>
      <c r="AJ41" s="712"/>
      <c r="AK41" s="712"/>
      <c r="AL41" s="712"/>
      <c r="AM41" s="712"/>
      <c r="AN41" s="712"/>
      <c r="AO41" s="712"/>
      <c r="AP41" s="712"/>
    </row>
    <row r="42" spans="1:16384" s="25" customFormat="1"/>
    <row r="43" spans="1:16384" s="25" customFormat="1"/>
  </sheetData>
  <mergeCells count="66">
    <mergeCell ref="A37:C37"/>
    <mergeCell ref="A38:O39"/>
    <mergeCell ref="AR5:AR6"/>
    <mergeCell ref="AS5:AS6"/>
    <mergeCell ref="A33:O33"/>
    <mergeCell ref="A35:G35"/>
    <mergeCell ref="A36:H36"/>
    <mergeCell ref="AM5:AM6"/>
    <mergeCell ref="AN5:AN6"/>
    <mergeCell ref="AO5:AO6"/>
    <mergeCell ref="AP5:AP6"/>
    <mergeCell ref="AQ5:AQ6"/>
    <mergeCell ref="AH5:AH6"/>
    <mergeCell ref="AI5:AI6"/>
    <mergeCell ref="AJ5:AJ6"/>
    <mergeCell ref="AK5:AK6"/>
    <mergeCell ref="AA5:AA6"/>
    <mergeCell ref="AB5:AB6"/>
    <mergeCell ref="AL5:AL6"/>
    <mergeCell ref="AC5:AC6"/>
    <mergeCell ref="AD5:AD6"/>
    <mergeCell ref="AE5:AE6"/>
    <mergeCell ref="AF5:AF6"/>
    <mergeCell ref="AG5:AG6"/>
    <mergeCell ref="V5:V6"/>
    <mergeCell ref="W5:W6"/>
    <mergeCell ref="X5:X6"/>
    <mergeCell ref="Y5:Y6"/>
    <mergeCell ref="Z5:Z6"/>
    <mergeCell ref="Q5:Q6"/>
    <mergeCell ref="R5:R6"/>
    <mergeCell ref="S5:S6"/>
    <mergeCell ref="T5:T6"/>
    <mergeCell ref="U5:U6"/>
    <mergeCell ref="A32:B32"/>
    <mergeCell ref="AR1:AS1"/>
    <mergeCell ref="N4:Q4"/>
    <mergeCell ref="AL4:AO4"/>
    <mergeCell ref="A3:A6"/>
    <mergeCell ref="AP4:AS4"/>
    <mergeCell ref="R4:U4"/>
    <mergeCell ref="V4:Y4"/>
    <mergeCell ref="Z4:AC4"/>
    <mergeCell ref="AD4:AG4"/>
    <mergeCell ref="AH4:AK4"/>
    <mergeCell ref="U1:V1"/>
    <mergeCell ref="B5:B6"/>
    <mergeCell ref="N5:N6"/>
    <mergeCell ref="O5:O6"/>
    <mergeCell ref="P5:P6"/>
    <mergeCell ref="A1:R1"/>
    <mergeCell ref="A34:J34"/>
    <mergeCell ref="B4:E4"/>
    <mergeCell ref="F4:I4"/>
    <mergeCell ref="J4:M4"/>
    <mergeCell ref="C5:C6"/>
    <mergeCell ref="D5:D6"/>
    <mergeCell ref="E5:E6"/>
    <mergeCell ref="F5:F6"/>
    <mergeCell ref="G5:G6"/>
    <mergeCell ref="H5:H6"/>
    <mergeCell ref="I5:I6"/>
    <mergeCell ref="J5:J6"/>
    <mergeCell ref="K5:K6"/>
    <mergeCell ref="L5:L6"/>
    <mergeCell ref="M5:M6"/>
  </mergeCells>
  <hyperlinks>
    <hyperlink ref="A36" r:id="rId1" display="https://www.nrscotland.gov.uk/statistics-and-data/statistics/statistics-by-theme/vital-events/deaths/age-standardised-death-rates-calculated-using-the-esp"/>
    <hyperlink ref="U1:V1" location="Contents!A1" display="back to contents"/>
  </hyperlinks>
  <pageMargins left="0.25" right="0.25" top="0.75" bottom="0.75" header="0.3" footer="0.3"/>
  <pageSetup paperSize="9" scale="67" fitToWidth="2" orientation="landscape"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Z65"/>
  <sheetViews>
    <sheetView showGridLines="0" workbookViewId="0">
      <selection sqref="A1:K1"/>
    </sheetView>
  </sheetViews>
  <sheetFormatPr defaultColWidth="9.140625" defaultRowHeight="11.25" customHeight="1"/>
  <cols>
    <col min="1" max="1" width="28.140625" style="12" customWidth="1"/>
    <col min="2" max="9" width="6.7109375" style="12" customWidth="1"/>
    <col min="10" max="10" width="7.5703125" style="12" customWidth="1"/>
    <col min="11" max="11" width="7.42578125" style="12" customWidth="1"/>
    <col min="12" max="12" width="7.28515625" style="12" customWidth="1"/>
    <col min="13" max="13" width="7" style="12" customWidth="1"/>
    <col min="14" max="14" width="8.7109375" style="834" customWidth="1"/>
    <col min="15" max="15" width="9.7109375" style="834" customWidth="1"/>
    <col min="16" max="16" width="2.140625" style="834" customWidth="1"/>
    <col min="17" max="17" width="14.42578125" style="834" customWidth="1"/>
    <col min="18" max="18" width="11.7109375" style="834" customWidth="1"/>
    <col min="19" max="19" width="2.140625" style="834" customWidth="1"/>
    <col min="20" max="21" width="6.7109375" style="834" customWidth="1"/>
    <col min="22" max="22" width="2.140625" style="834" customWidth="1"/>
    <col min="23" max="24" width="6.7109375" style="834" customWidth="1"/>
    <col min="25" max="25" width="2.7109375" style="834" customWidth="1"/>
    <col min="26" max="26" width="9.140625" style="834"/>
    <col min="27" max="16384" width="9.140625" style="2"/>
  </cols>
  <sheetData>
    <row r="1" spans="1:26" s="13" customFormat="1" ht="18" customHeight="1">
      <c r="A1" s="1437" t="s">
        <v>1717</v>
      </c>
      <c r="B1" s="1437"/>
      <c r="C1" s="1437"/>
      <c r="D1" s="1437"/>
      <c r="E1" s="1437"/>
      <c r="F1" s="1437"/>
      <c r="G1" s="1437"/>
      <c r="H1" s="1437"/>
      <c r="I1" s="1437"/>
      <c r="J1" s="1437"/>
      <c r="K1" s="1437"/>
      <c r="L1" s="1014"/>
      <c r="M1" s="1014"/>
      <c r="N1" s="1280" t="s">
        <v>425</v>
      </c>
      <c r="O1" s="1280"/>
      <c r="P1" s="1014"/>
      <c r="Q1" s="1014"/>
      <c r="R1" s="845"/>
      <c r="S1" s="849"/>
      <c r="T1" s="850"/>
      <c r="U1" s="850"/>
      <c r="W1" s="1171"/>
      <c r="X1" s="1171"/>
      <c r="Y1" s="1171"/>
      <c r="Z1" s="849"/>
    </row>
    <row r="2" spans="1:26" s="494" customFormat="1" ht="18" customHeight="1">
      <c r="A2" s="875"/>
      <c r="B2" s="875"/>
      <c r="C2" s="875"/>
      <c r="D2" s="875"/>
      <c r="E2" s="875"/>
      <c r="F2" s="875"/>
      <c r="G2" s="875"/>
      <c r="H2" s="875"/>
      <c r="I2" s="875"/>
      <c r="J2" s="875"/>
      <c r="K2" s="875"/>
      <c r="L2" s="1014"/>
      <c r="M2" s="875"/>
      <c r="N2" s="875"/>
      <c r="O2" s="875"/>
      <c r="P2" s="875"/>
      <c r="Q2" s="875"/>
      <c r="R2" s="845"/>
      <c r="S2" s="849"/>
      <c r="T2" s="850"/>
      <c r="U2" s="850"/>
      <c r="V2" s="876"/>
      <c r="W2" s="876"/>
      <c r="X2" s="876"/>
      <c r="Y2" s="876"/>
      <c r="Z2" s="849"/>
    </row>
    <row r="3" spans="1:26" s="13" customFormat="1" ht="15" customHeight="1">
      <c r="A3" s="207"/>
      <c r="B3" s="1435" t="s">
        <v>680</v>
      </c>
      <c r="C3" s="1436"/>
      <c r="D3" s="1436"/>
      <c r="E3" s="1436"/>
      <c r="F3" s="1436"/>
      <c r="G3" s="1436"/>
      <c r="H3" s="1436"/>
      <c r="I3" s="1436"/>
      <c r="J3" s="1436"/>
      <c r="K3" s="1436"/>
      <c r="L3" s="1436"/>
      <c r="M3" s="1436"/>
      <c r="N3" s="846"/>
      <c r="O3" s="846"/>
      <c r="P3" s="846"/>
      <c r="Q3" s="846"/>
      <c r="R3" s="846"/>
      <c r="S3" s="921"/>
      <c r="T3" s="921"/>
      <c r="U3" s="921"/>
      <c r="V3" s="921"/>
      <c r="W3" s="921"/>
      <c r="X3" s="921"/>
      <c r="Y3" s="921"/>
      <c r="Z3" s="846"/>
    </row>
    <row r="4" spans="1:26" s="503" customFormat="1" ht="14.25" customHeight="1">
      <c r="A4" s="923" t="s">
        <v>679</v>
      </c>
      <c r="B4" s="874">
        <v>2010</v>
      </c>
      <c r="C4" s="874">
        <v>2011</v>
      </c>
      <c r="D4" s="874">
        <v>2012</v>
      </c>
      <c r="E4" s="874">
        <v>2013</v>
      </c>
      <c r="F4" s="874">
        <v>2014</v>
      </c>
      <c r="G4" s="874">
        <v>2015</v>
      </c>
      <c r="H4" s="874">
        <v>2016</v>
      </c>
      <c r="I4" s="874">
        <v>2017</v>
      </c>
      <c r="J4" s="874">
        <v>2018</v>
      </c>
      <c r="K4" s="874">
        <v>2019</v>
      </c>
      <c r="L4" s="874">
        <v>2020</v>
      </c>
      <c r="M4" s="874">
        <v>2021</v>
      </c>
      <c r="N4" s="851"/>
      <c r="O4" s="852"/>
    </row>
    <row r="5" spans="1:26" s="54" customFormat="1" ht="14.55" customHeight="1">
      <c r="A5" s="913" t="s">
        <v>11</v>
      </c>
      <c r="B5" s="924">
        <v>485</v>
      </c>
      <c r="C5" s="924">
        <v>584</v>
      </c>
      <c r="D5" s="924">
        <v>581</v>
      </c>
      <c r="E5" s="924">
        <v>527</v>
      </c>
      <c r="F5" s="924">
        <v>614</v>
      </c>
      <c r="G5" s="924">
        <v>706</v>
      </c>
      <c r="H5" s="924">
        <v>868</v>
      </c>
      <c r="I5" s="924">
        <v>934</v>
      </c>
      <c r="J5" s="925">
        <v>1187</v>
      </c>
      <c r="K5" s="925">
        <v>1280</v>
      </c>
      <c r="L5" s="925">
        <v>1339</v>
      </c>
      <c r="M5" s="925">
        <v>1330</v>
      </c>
      <c r="N5" s="847"/>
      <c r="O5" s="852"/>
    </row>
    <row r="6" spans="1:26" s="22" customFormat="1" ht="13.2">
      <c r="A6" s="879" t="s">
        <v>12</v>
      </c>
      <c r="B6" s="896">
        <v>31</v>
      </c>
      <c r="C6" s="896">
        <v>47</v>
      </c>
      <c r="D6" s="896">
        <v>43</v>
      </c>
      <c r="E6" s="896">
        <v>36</v>
      </c>
      <c r="F6" s="896">
        <v>43</v>
      </c>
      <c r="G6" s="896">
        <v>43</v>
      </c>
      <c r="H6" s="896">
        <v>85</v>
      </c>
      <c r="I6" s="896">
        <v>61</v>
      </c>
      <c r="J6" s="896">
        <v>82</v>
      </c>
      <c r="K6" s="896">
        <v>108</v>
      </c>
      <c r="L6" s="896">
        <v>106</v>
      </c>
      <c r="M6" s="896">
        <v>100</v>
      </c>
      <c r="N6" s="844"/>
      <c r="O6" s="853"/>
    </row>
    <row r="7" spans="1:26" s="22" customFormat="1" ht="13.2">
      <c r="A7" s="879" t="s">
        <v>13</v>
      </c>
      <c r="B7" s="896">
        <v>9</v>
      </c>
      <c r="C7" s="896">
        <v>8</v>
      </c>
      <c r="D7" s="896">
        <v>7</v>
      </c>
      <c r="E7" s="896">
        <v>8</v>
      </c>
      <c r="F7" s="896">
        <v>11</v>
      </c>
      <c r="G7" s="896">
        <v>13</v>
      </c>
      <c r="H7" s="896">
        <v>10</v>
      </c>
      <c r="I7" s="896">
        <v>13</v>
      </c>
      <c r="J7" s="896">
        <v>22</v>
      </c>
      <c r="K7" s="896">
        <v>17</v>
      </c>
      <c r="L7" s="896">
        <v>18</v>
      </c>
      <c r="M7" s="896">
        <v>17</v>
      </c>
      <c r="N7" s="844"/>
      <c r="O7" s="853"/>
    </row>
    <row r="8" spans="1:26" s="22" customFormat="1" ht="13.2">
      <c r="A8" s="879" t="s">
        <v>14</v>
      </c>
      <c r="B8" s="896">
        <v>6</v>
      </c>
      <c r="C8" s="896">
        <v>12</v>
      </c>
      <c r="D8" s="896">
        <v>6</v>
      </c>
      <c r="E8" s="896">
        <v>9</v>
      </c>
      <c r="F8" s="896">
        <v>14</v>
      </c>
      <c r="G8" s="896">
        <v>11</v>
      </c>
      <c r="H8" s="896">
        <v>17</v>
      </c>
      <c r="I8" s="896">
        <v>22</v>
      </c>
      <c r="J8" s="896">
        <v>20</v>
      </c>
      <c r="K8" s="896">
        <v>35</v>
      </c>
      <c r="L8" s="896">
        <v>22</v>
      </c>
      <c r="M8" s="896">
        <v>35</v>
      </c>
      <c r="N8" s="844"/>
      <c r="O8" s="853"/>
    </row>
    <row r="9" spans="1:26" s="22" customFormat="1" ht="13.2">
      <c r="A9" s="879" t="s">
        <v>15</v>
      </c>
      <c r="B9" s="896">
        <v>35</v>
      </c>
      <c r="C9" s="896">
        <v>34</v>
      </c>
      <c r="D9" s="896">
        <v>38</v>
      </c>
      <c r="E9" s="896">
        <v>39</v>
      </c>
      <c r="F9" s="896">
        <v>46</v>
      </c>
      <c r="G9" s="896">
        <v>44</v>
      </c>
      <c r="H9" s="896">
        <v>45</v>
      </c>
      <c r="I9" s="896">
        <v>66</v>
      </c>
      <c r="J9" s="896">
        <v>64</v>
      </c>
      <c r="K9" s="896">
        <v>81</v>
      </c>
      <c r="L9" s="896">
        <v>65</v>
      </c>
      <c r="M9" s="896">
        <v>70</v>
      </c>
      <c r="N9" s="844"/>
      <c r="O9" s="853"/>
    </row>
    <row r="10" spans="1:26" s="22" customFormat="1" ht="13.2">
      <c r="A10" s="878" t="s">
        <v>16</v>
      </c>
      <c r="B10" s="896">
        <v>18</v>
      </c>
      <c r="C10" s="896">
        <v>26</v>
      </c>
      <c r="D10" s="896">
        <v>31</v>
      </c>
      <c r="E10" s="896">
        <v>24</v>
      </c>
      <c r="F10" s="896">
        <v>25</v>
      </c>
      <c r="G10" s="896">
        <v>31</v>
      </c>
      <c r="H10" s="896">
        <v>51</v>
      </c>
      <c r="I10" s="896">
        <v>36</v>
      </c>
      <c r="J10" s="896">
        <v>72</v>
      </c>
      <c r="K10" s="896">
        <v>75</v>
      </c>
      <c r="L10" s="896">
        <v>77</v>
      </c>
      <c r="M10" s="896">
        <v>69</v>
      </c>
      <c r="N10" s="844"/>
      <c r="O10" s="853"/>
    </row>
    <row r="11" spans="1:26" s="22" customFormat="1" ht="13.2">
      <c r="A11" s="878" t="s">
        <v>17</v>
      </c>
      <c r="B11" s="896">
        <v>44</v>
      </c>
      <c r="C11" s="896">
        <v>58</v>
      </c>
      <c r="D11" s="896">
        <v>31</v>
      </c>
      <c r="E11" s="896">
        <v>50</v>
      </c>
      <c r="F11" s="896">
        <v>36</v>
      </c>
      <c r="G11" s="896">
        <v>69</v>
      </c>
      <c r="H11" s="896">
        <v>68</v>
      </c>
      <c r="I11" s="896">
        <v>85</v>
      </c>
      <c r="J11" s="896">
        <v>92</v>
      </c>
      <c r="K11" s="896">
        <v>82</v>
      </c>
      <c r="L11" s="896">
        <v>99</v>
      </c>
      <c r="M11" s="896">
        <v>110</v>
      </c>
      <c r="N11" s="844"/>
      <c r="O11" s="853"/>
    </row>
    <row r="12" spans="1:26" s="22" customFormat="1" ht="15.6">
      <c r="A12" s="878" t="s">
        <v>176</v>
      </c>
      <c r="B12" s="896">
        <v>158</v>
      </c>
      <c r="C12" s="896">
        <v>183</v>
      </c>
      <c r="D12" s="896">
        <v>187</v>
      </c>
      <c r="E12" s="896">
        <v>138</v>
      </c>
      <c r="F12" s="896">
        <v>189</v>
      </c>
      <c r="G12" s="896">
        <v>221</v>
      </c>
      <c r="H12" s="896">
        <v>257</v>
      </c>
      <c r="I12" s="896">
        <v>280</v>
      </c>
      <c r="J12" s="896">
        <v>394</v>
      </c>
      <c r="K12" s="896">
        <v>404</v>
      </c>
      <c r="L12" s="896">
        <v>444</v>
      </c>
      <c r="M12" s="896">
        <v>427</v>
      </c>
      <c r="N12" s="844"/>
      <c r="O12" s="853"/>
    </row>
    <row r="13" spans="1:26" s="22" customFormat="1" ht="15.6">
      <c r="A13" s="878" t="s">
        <v>177</v>
      </c>
      <c r="B13" s="896">
        <v>10</v>
      </c>
      <c r="C13" s="896">
        <v>33</v>
      </c>
      <c r="D13" s="896">
        <v>22</v>
      </c>
      <c r="E13" s="896">
        <v>18</v>
      </c>
      <c r="F13" s="896">
        <v>25</v>
      </c>
      <c r="G13" s="896">
        <v>35</v>
      </c>
      <c r="H13" s="896">
        <v>29</v>
      </c>
      <c r="I13" s="896">
        <v>32</v>
      </c>
      <c r="J13" s="896">
        <v>45</v>
      </c>
      <c r="K13" s="896">
        <v>39</v>
      </c>
      <c r="L13" s="896">
        <v>49</v>
      </c>
      <c r="M13" s="896">
        <v>44</v>
      </c>
      <c r="N13" s="844"/>
      <c r="O13" s="853"/>
    </row>
    <row r="14" spans="1:26" s="22" customFormat="1" ht="13.2">
      <c r="A14" s="878" t="s">
        <v>18</v>
      </c>
      <c r="B14" s="896">
        <v>62</v>
      </c>
      <c r="C14" s="896">
        <v>61</v>
      </c>
      <c r="D14" s="896">
        <v>67</v>
      </c>
      <c r="E14" s="896">
        <v>75</v>
      </c>
      <c r="F14" s="896">
        <v>67</v>
      </c>
      <c r="G14" s="896">
        <v>73</v>
      </c>
      <c r="H14" s="896">
        <v>113</v>
      </c>
      <c r="I14" s="896">
        <v>102</v>
      </c>
      <c r="J14" s="896">
        <v>130</v>
      </c>
      <c r="K14" s="896">
        <v>163</v>
      </c>
      <c r="L14" s="896">
        <v>185</v>
      </c>
      <c r="M14" s="896">
        <v>181</v>
      </c>
      <c r="N14" s="844"/>
      <c r="O14" s="853"/>
    </row>
    <row r="15" spans="1:26" s="22" customFormat="1" ht="13.2">
      <c r="A15" s="878" t="s">
        <v>19</v>
      </c>
      <c r="B15" s="896">
        <v>73</v>
      </c>
      <c r="C15" s="896">
        <v>73</v>
      </c>
      <c r="D15" s="896">
        <v>90</v>
      </c>
      <c r="E15" s="896">
        <v>90</v>
      </c>
      <c r="F15" s="896">
        <v>105</v>
      </c>
      <c r="G15" s="896">
        <v>100</v>
      </c>
      <c r="H15" s="896">
        <v>128</v>
      </c>
      <c r="I15" s="896">
        <v>137</v>
      </c>
      <c r="J15" s="896">
        <v>152</v>
      </c>
      <c r="K15" s="896">
        <v>155</v>
      </c>
      <c r="L15" s="896">
        <v>159</v>
      </c>
      <c r="M15" s="896">
        <v>180</v>
      </c>
      <c r="N15" s="844"/>
      <c r="O15" s="853"/>
    </row>
    <row r="16" spans="1:26" s="22" customFormat="1" ht="13.2">
      <c r="A16" s="878" t="s">
        <v>20</v>
      </c>
      <c r="B16" s="896">
        <v>2</v>
      </c>
      <c r="C16" s="879">
        <v>0</v>
      </c>
      <c r="D16" s="896">
        <v>1</v>
      </c>
      <c r="E16" s="896">
        <v>1</v>
      </c>
      <c r="F16" s="896">
        <v>0</v>
      </c>
      <c r="G16" s="896">
        <v>1</v>
      </c>
      <c r="H16" s="896">
        <v>1</v>
      </c>
      <c r="I16" s="896">
        <v>1</v>
      </c>
      <c r="J16" s="896">
        <v>3</v>
      </c>
      <c r="K16" s="896">
        <v>1</v>
      </c>
      <c r="L16" s="896">
        <v>3</v>
      </c>
      <c r="M16" s="896">
        <v>1</v>
      </c>
      <c r="N16" s="844"/>
      <c r="O16" s="853"/>
    </row>
    <row r="17" spans="1:15" s="22" customFormat="1" ht="13.2">
      <c r="A17" s="878" t="s">
        <v>21</v>
      </c>
      <c r="B17" s="896">
        <v>2</v>
      </c>
      <c r="C17" s="896">
        <v>3</v>
      </c>
      <c r="D17" s="896">
        <v>2</v>
      </c>
      <c r="E17" s="896">
        <v>0</v>
      </c>
      <c r="F17" s="896">
        <v>4</v>
      </c>
      <c r="G17" s="896">
        <v>1</v>
      </c>
      <c r="H17" s="896">
        <v>1</v>
      </c>
      <c r="I17" s="896">
        <v>2</v>
      </c>
      <c r="J17" s="896">
        <v>0</v>
      </c>
      <c r="K17" s="896">
        <v>2</v>
      </c>
      <c r="L17" s="896">
        <v>4</v>
      </c>
      <c r="M17" s="896">
        <v>4</v>
      </c>
      <c r="N17" s="844"/>
      <c r="O17" s="853"/>
    </row>
    <row r="18" spans="1:15" s="22" customFormat="1" ht="13.2">
      <c r="A18" s="878" t="s">
        <v>22</v>
      </c>
      <c r="B18" s="896">
        <v>34</v>
      </c>
      <c r="C18" s="896">
        <v>45</v>
      </c>
      <c r="D18" s="896">
        <v>55</v>
      </c>
      <c r="E18" s="896">
        <v>37</v>
      </c>
      <c r="F18" s="896">
        <v>48</v>
      </c>
      <c r="G18" s="896">
        <v>63</v>
      </c>
      <c r="H18" s="896">
        <v>62</v>
      </c>
      <c r="I18" s="896">
        <v>94</v>
      </c>
      <c r="J18" s="896">
        <v>109</v>
      </c>
      <c r="K18" s="896">
        <v>118</v>
      </c>
      <c r="L18" s="896">
        <v>105</v>
      </c>
      <c r="M18" s="896">
        <v>89</v>
      </c>
      <c r="N18" s="844"/>
      <c r="O18" s="853"/>
    </row>
    <row r="19" spans="1:15" s="22" customFormat="1" ht="13.2">
      <c r="A19" s="878" t="s">
        <v>23</v>
      </c>
      <c r="B19" s="896">
        <v>1</v>
      </c>
      <c r="C19" s="896">
        <v>1</v>
      </c>
      <c r="D19" s="896">
        <v>1</v>
      </c>
      <c r="E19" s="896">
        <v>2</v>
      </c>
      <c r="F19" s="896">
        <v>1</v>
      </c>
      <c r="G19" s="896">
        <v>1</v>
      </c>
      <c r="H19" s="896">
        <v>1</v>
      </c>
      <c r="I19" s="896">
        <v>3</v>
      </c>
      <c r="J19" s="896">
        <v>2</v>
      </c>
      <c r="K19" s="896">
        <v>0</v>
      </c>
      <c r="L19" s="896">
        <v>3</v>
      </c>
      <c r="M19" s="896">
        <v>3</v>
      </c>
      <c r="N19" s="844"/>
      <c r="O19" s="853"/>
    </row>
    <row r="20" spans="1:15" s="22" customFormat="1" ht="21.6" customHeight="1">
      <c r="A20" s="923" t="s">
        <v>35</v>
      </c>
      <c r="B20" s="896"/>
      <c r="C20" s="896"/>
      <c r="D20" s="896"/>
      <c r="E20" s="896"/>
      <c r="F20" s="896"/>
      <c r="G20" s="896"/>
      <c r="H20" s="896"/>
      <c r="I20" s="896"/>
      <c r="J20" s="896"/>
      <c r="K20" s="896"/>
      <c r="L20" s="896"/>
      <c r="M20" s="896"/>
      <c r="N20" s="844"/>
      <c r="O20" s="853"/>
    </row>
    <row r="21" spans="1:15" s="22" customFormat="1" ht="13.2">
      <c r="A21" s="913" t="s">
        <v>11</v>
      </c>
      <c r="B21" s="926">
        <v>363</v>
      </c>
      <c r="C21" s="926">
        <v>429</v>
      </c>
      <c r="D21" s="926">
        <v>416</v>
      </c>
      <c r="E21" s="926">
        <v>393</v>
      </c>
      <c r="F21" s="926">
        <v>453</v>
      </c>
      <c r="G21" s="926">
        <v>484</v>
      </c>
      <c r="H21" s="926">
        <v>593</v>
      </c>
      <c r="I21" s="926">
        <v>652</v>
      </c>
      <c r="J21" s="926">
        <v>860</v>
      </c>
      <c r="K21" s="926">
        <v>887</v>
      </c>
      <c r="L21" s="926">
        <v>973</v>
      </c>
      <c r="M21" s="926">
        <v>933</v>
      </c>
      <c r="N21" s="844"/>
      <c r="O21" s="853"/>
    </row>
    <row r="22" spans="1:15" s="22" customFormat="1" ht="13.2">
      <c r="A22" s="879" t="s">
        <v>12</v>
      </c>
      <c r="B22" s="896">
        <v>21</v>
      </c>
      <c r="C22" s="896">
        <v>34</v>
      </c>
      <c r="D22" s="896">
        <v>31</v>
      </c>
      <c r="E22" s="896">
        <v>29</v>
      </c>
      <c r="F22" s="896">
        <v>32</v>
      </c>
      <c r="G22" s="896">
        <v>34</v>
      </c>
      <c r="H22" s="896">
        <v>59</v>
      </c>
      <c r="I22" s="896">
        <v>38</v>
      </c>
      <c r="J22" s="896">
        <v>59</v>
      </c>
      <c r="K22" s="896">
        <v>72</v>
      </c>
      <c r="L22" s="896">
        <v>77</v>
      </c>
      <c r="M22" s="896">
        <v>75</v>
      </c>
      <c r="N22" s="844"/>
      <c r="O22" s="853"/>
    </row>
    <row r="23" spans="1:15" s="22" customFormat="1" ht="13.2">
      <c r="A23" s="879" t="s">
        <v>13</v>
      </c>
      <c r="B23" s="896">
        <v>8</v>
      </c>
      <c r="C23" s="896">
        <v>7</v>
      </c>
      <c r="D23" s="896">
        <v>5</v>
      </c>
      <c r="E23" s="896">
        <v>6</v>
      </c>
      <c r="F23" s="896">
        <v>8</v>
      </c>
      <c r="G23" s="896">
        <v>10</v>
      </c>
      <c r="H23" s="896">
        <v>8</v>
      </c>
      <c r="I23" s="896">
        <v>9</v>
      </c>
      <c r="J23" s="896">
        <v>14</v>
      </c>
      <c r="K23" s="896">
        <v>9</v>
      </c>
      <c r="L23" s="896">
        <v>15</v>
      </c>
      <c r="M23" s="896">
        <v>11</v>
      </c>
      <c r="N23" s="844"/>
      <c r="O23" s="853"/>
    </row>
    <row r="24" spans="1:15" s="22" customFormat="1" ht="13.2">
      <c r="A24" s="878" t="s">
        <v>14</v>
      </c>
      <c r="B24" s="896">
        <v>5</v>
      </c>
      <c r="C24" s="896">
        <v>8</v>
      </c>
      <c r="D24" s="896">
        <v>6</v>
      </c>
      <c r="E24" s="896">
        <v>7</v>
      </c>
      <c r="F24" s="896">
        <v>10</v>
      </c>
      <c r="G24" s="896">
        <v>9</v>
      </c>
      <c r="H24" s="896">
        <v>10</v>
      </c>
      <c r="I24" s="896">
        <v>19</v>
      </c>
      <c r="J24" s="896">
        <v>14</v>
      </c>
      <c r="K24" s="896">
        <v>26</v>
      </c>
      <c r="L24" s="896">
        <v>16</v>
      </c>
      <c r="M24" s="896">
        <v>24</v>
      </c>
      <c r="N24" s="844"/>
      <c r="O24" s="853"/>
    </row>
    <row r="25" spans="1:15" s="22" customFormat="1" ht="13.2">
      <c r="A25" s="878" t="s">
        <v>15</v>
      </c>
      <c r="B25" s="896">
        <v>25</v>
      </c>
      <c r="C25" s="896">
        <v>27</v>
      </c>
      <c r="D25" s="896">
        <v>25</v>
      </c>
      <c r="E25" s="896">
        <v>31</v>
      </c>
      <c r="F25" s="896">
        <v>34</v>
      </c>
      <c r="G25" s="896">
        <v>30</v>
      </c>
      <c r="H25" s="896">
        <v>28</v>
      </c>
      <c r="I25" s="896">
        <v>40</v>
      </c>
      <c r="J25" s="896">
        <v>49</v>
      </c>
      <c r="K25" s="896">
        <v>52</v>
      </c>
      <c r="L25" s="896">
        <v>53</v>
      </c>
      <c r="M25" s="896">
        <v>55</v>
      </c>
      <c r="N25" s="844"/>
      <c r="O25" s="853"/>
    </row>
    <row r="26" spans="1:15" s="22" customFormat="1" ht="13.2">
      <c r="A26" s="878" t="s">
        <v>16</v>
      </c>
      <c r="B26" s="896">
        <v>14</v>
      </c>
      <c r="C26" s="896">
        <v>17</v>
      </c>
      <c r="D26" s="896">
        <v>24</v>
      </c>
      <c r="E26" s="896">
        <v>18</v>
      </c>
      <c r="F26" s="896">
        <v>14</v>
      </c>
      <c r="G26" s="896">
        <v>22</v>
      </c>
      <c r="H26" s="896">
        <v>38</v>
      </c>
      <c r="I26" s="896">
        <v>25</v>
      </c>
      <c r="J26" s="896">
        <v>50</v>
      </c>
      <c r="K26" s="896">
        <v>54</v>
      </c>
      <c r="L26" s="896">
        <v>59</v>
      </c>
      <c r="M26" s="896">
        <v>53</v>
      </c>
      <c r="N26" s="844"/>
      <c r="O26" s="853"/>
    </row>
    <row r="27" spans="1:15" s="22" customFormat="1" ht="13.2">
      <c r="A27" s="878" t="s">
        <v>17</v>
      </c>
      <c r="B27" s="896">
        <v>33</v>
      </c>
      <c r="C27" s="896">
        <v>49</v>
      </c>
      <c r="D27" s="896">
        <v>21</v>
      </c>
      <c r="E27" s="896">
        <v>33</v>
      </c>
      <c r="F27" s="896">
        <v>26</v>
      </c>
      <c r="G27" s="896">
        <v>43</v>
      </c>
      <c r="H27" s="896">
        <v>41</v>
      </c>
      <c r="I27" s="896">
        <v>60</v>
      </c>
      <c r="J27" s="896">
        <v>68</v>
      </c>
      <c r="K27" s="896">
        <v>55</v>
      </c>
      <c r="L27" s="896">
        <v>72</v>
      </c>
      <c r="M27" s="896">
        <v>70</v>
      </c>
      <c r="N27" s="844"/>
      <c r="O27" s="853"/>
    </row>
    <row r="28" spans="1:15" s="22" customFormat="1" ht="15.6">
      <c r="A28" s="878" t="s">
        <v>176</v>
      </c>
      <c r="B28" s="896">
        <v>122</v>
      </c>
      <c r="C28" s="896">
        <v>134</v>
      </c>
      <c r="D28" s="896">
        <v>127</v>
      </c>
      <c r="E28" s="896">
        <v>104</v>
      </c>
      <c r="F28" s="896">
        <v>148</v>
      </c>
      <c r="G28" s="896">
        <v>143</v>
      </c>
      <c r="H28" s="896">
        <v>174</v>
      </c>
      <c r="I28" s="896">
        <v>194</v>
      </c>
      <c r="J28" s="896">
        <v>281</v>
      </c>
      <c r="K28" s="896">
        <v>279</v>
      </c>
      <c r="L28" s="896">
        <v>321</v>
      </c>
      <c r="M28" s="896">
        <v>292</v>
      </c>
      <c r="N28" s="844"/>
      <c r="O28" s="853"/>
    </row>
    <row r="29" spans="1:15" s="22" customFormat="1" ht="15.6">
      <c r="A29" s="878" t="s">
        <v>177</v>
      </c>
      <c r="B29" s="896">
        <v>10</v>
      </c>
      <c r="C29" s="896">
        <v>26</v>
      </c>
      <c r="D29" s="896">
        <v>15</v>
      </c>
      <c r="E29" s="896">
        <v>13</v>
      </c>
      <c r="F29" s="896">
        <v>17</v>
      </c>
      <c r="G29" s="896">
        <v>28</v>
      </c>
      <c r="H29" s="896">
        <v>20</v>
      </c>
      <c r="I29" s="896">
        <v>24</v>
      </c>
      <c r="J29" s="896">
        <v>36</v>
      </c>
      <c r="K29" s="896">
        <v>26</v>
      </c>
      <c r="L29" s="896">
        <v>33</v>
      </c>
      <c r="M29" s="896">
        <v>33</v>
      </c>
      <c r="N29" s="844"/>
      <c r="O29" s="853"/>
    </row>
    <row r="30" spans="1:15" s="22" customFormat="1" ht="13.2">
      <c r="A30" s="878" t="s">
        <v>18</v>
      </c>
      <c r="B30" s="896">
        <v>47</v>
      </c>
      <c r="C30" s="896">
        <v>41</v>
      </c>
      <c r="D30" s="896">
        <v>55</v>
      </c>
      <c r="E30" s="896">
        <v>57</v>
      </c>
      <c r="F30" s="896">
        <v>54</v>
      </c>
      <c r="G30" s="896">
        <v>52</v>
      </c>
      <c r="H30" s="896">
        <v>78</v>
      </c>
      <c r="I30" s="896">
        <v>68</v>
      </c>
      <c r="J30" s="896">
        <v>97</v>
      </c>
      <c r="K30" s="896">
        <v>122</v>
      </c>
      <c r="L30" s="896">
        <v>122</v>
      </c>
      <c r="M30" s="896">
        <v>123</v>
      </c>
      <c r="N30" s="844"/>
      <c r="O30" s="853"/>
    </row>
    <row r="31" spans="1:15" s="22" customFormat="1" ht="13.2">
      <c r="A31" s="878" t="s">
        <v>19</v>
      </c>
      <c r="B31" s="896">
        <v>53</v>
      </c>
      <c r="C31" s="896">
        <v>52</v>
      </c>
      <c r="D31" s="896">
        <v>65</v>
      </c>
      <c r="E31" s="896">
        <v>67</v>
      </c>
      <c r="F31" s="896">
        <v>72</v>
      </c>
      <c r="G31" s="896">
        <v>65</v>
      </c>
      <c r="H31" s="896">
        <v>93</v>
      </c>
      <c r="I31" s="896">
        <v>101</v>
      </c>
      <c r="J31" s="896">
        <v>108</v>
      </c>
      <c r="K31" s="896">
        <v>109</v>
      </c>
      <c r="L31" s="896">
        <v>123</v>
      </c>
      <c r="M31" s="896">
        <v>130</v>
      </c>
      <c r="N31" s="844"/>
      <c r="O31" s="853"/>
    </row>
    <row r="32" spans="1:15" s="22" customFormat="1" ht="13.2">
      <c r="A32" s="878" t="s">
        <v>20</v>
      </c>
      <c r="B32" s="896">
        <v>2</v>
      </c>
      <c r="C32" s="896">
        <v>0</v>
      </c>
      <c r="D32" s="896">
        <v>1</v>
      </c>
      <c r="E32" s="896">
        <v>1</v>
      </c>
      <c r="F32" s="896">
        <v>0</v>
      </c>
      <c r="G32" s="896">
        <v>1</v>
      </c>
      <c r="H32" s="896">
        <v>0</v>
      </c>
      <c r="I32" s="896">
        <v>0</v>
      </c>
      <c r="J32" s="896">
        <v>3</v>
      </c>
      <c r="K32" s="896">
        <v>0</v>
      </c>
      <c r="L32" s="896">
        <v>3</v>
      </c>
      <c r="M32" s="896">
        <v>1</v>
      </c>
      <c r="N32" s="844"/>
      <c r="O32" s="853"/>
    </row>
    <row r="33" spans="1:15" s="22" customFormat="1" ht="13.2">
      <c r="A33" s="878" t="s">
        <v>21</v>
      </c>
      <c r="B33" s="896">
        <v>2</v>
      </c>
      <c r="C33" s="896">
        <v>3</v>
      </c>
      <c r="D33" s="896">
        <v>1</v>
      </c>
      <c r="E33" s="896">
        <v>0</v>
      </c>
      <c r="F33" s="896">
        <v>3</v>
      </c>
      <c r="G33" s="896">
        <v>1</v>
      </c>
      <c r="H33" s="896">
        <v>1</v>
      </c>
      <c r="I33" s="896">
        <v>2</v>
      </c>
      <c r="J33" s="896">
        <v>0</v>
      </c>
      <c r="K33" s="896">
        <v>2</v>
      </c>
      <c r="L33" s="896">
        <v>3</v>
      </c>
      <c r="M33" s="896">
        <v>2</v>
      </c>
      <c r="N33" s="844"/>
      <c r="O33" s="853"/>
    </row>
    <row r="34" spans="1:15" s="22" customFormat="1" ht="14.1" customHeight="1">
      <c r="A34" s="878" t="s">
        <v>22</v>
      </c>
      <c r="B34" s="896">
        <v>21</v>
      </c>
      <c r="C34" s="896">
        <v>30</v>
      </c>
      <c r="D34" s="896">
        <v>40</v>
      </c>
      <c r="E34" s="896">
        <v>25</v>
      </c>
      <c r="F34" s="896">
        <v>34</v>
      </c>
      <c r="G34" s="896">
        <v>45</v>
      </c>
      <c r="H34" s="896">
        <v>42</v>
      </c>
      <c r="I34" s="896">
        <v>69</v>
      </c>
      <c r="J34" s="896">
        <v>79</v>
      </c>
      <c r="K34" s="896">
        <v>81</v>
      </c>
      <c r="L34" s="896">
        <v>74</v>
      </c>
      <c r="M34" s="896">
        <v>62</v>
      </c>
      <c r="N34" s="844"/>
      <c r="O34" s="853"/>
    </row>
    <row r="35" spans="1:15" s="4" customFormat="1" ht="12" customHeight="1">
      <c r="A35" s="878" t="s">
        <v>23</v>
      </c>
      <c r="B35" s="879">
        <v>0</v>
      </c>
      <c r="C35" s="879">
        <v>1</v>
      </c>
      <c r="D35" s="879">
        <v>0</v>
      </c>
      <c r="E35" s="879">
        <v>2</v>
      </c>
      <c r="F35" s="879">
        <v>1</v>
      </c>
      <c r="G35" s="879">
        <v>1</v>
      </c>
      <c r="H35" s="879">
        <v>1</v>
      </c>
      <c r="I35" s="879">
        <v>3</v>
      </c>
      <c r="J35" s="879">
        <v>2</v>
      </c>
      <c r="K35" s="879">
        <v>0</v>
      </c>
      <c r="L35" s="879">
        <v>2</v>
      </c>
      <c r="M35" s="879">
        <v>2</v>
      </c>
      <c r="N35" s="920"/>
      <c r="O35" s="854"/>
    </row>
    <row r="36" spans="1:15" s="4" customFormat="1" ht="24.6" customHeight="1">
      <c r="A36" s="923" t="s">
        <v>36</v>
      </c>
      <c r="B36" s="879"/>
      <c r="C36" s="879"/>
      <c r="D36" s="879"/>
      <c r="E36" s="879"/>
      <c r="F36" s="879"/>
      <c r="G36" s="879"/>
      <c r="H36" s="879"/>
      <c r="I36" s="879"/>
      <c r="J36" s="879"/>
      <c r="K36" s="879"/>
      <c r="L36" s="879"/>
      <c r="M36" s="879"/>
      <c r="N36" s="920"/>
      <c r="O36" s="854"/>
    </row>
    <row r="37" spans="1:15" s="4" customFormat="1" ht="12" customHeight="1">
      <c r="A37" s="913" t="s">
        <v>11</v>
      </c>
      <c r="B37" s="913">
        <v>122</v>
      </c>
      <c r="C37" s="913">
        <v>155</v>
      </c>
      <c r="D37" s="913">
        <v>165</v>
      </c>
      <c r="E37" s="913">
        <v>134</v>
      </c>
      <c r="F37" s="913">
        <v>161</v>
      </c>
      <c r="G37" s="913">
        <v>222</v>
      </c>
      <c r="H37" s="913">
        <v>275</v>
      </c>
      <c r="I37" s="913">
        <v>282</v>
      </c>
      <c r="J37" s="913">
        <v>327</v>
      </c>
      <c r="K37" s="913">
        <v>393</v>
      </c>
      <c r="L37" s="913">
        <v>366</v>
      </c>
      <c r="M37" s="913">
        <v>397</v>
      </c>
      <c r="N37" s="920"/>
      <c r="O37" s="854"/>
    </row>
    <row r="38" spans="1:15" s="4" customFormat="1" ht="12" customHeight="1">
      <c r="A38" s="879" t="s">
        <v>12</v>
      </c>
      <c r="B38" s="879">
        <v>10</v>
      </c>
      <c r="C38" s="879">
        <v>13</v>
      </c>
      <c r="D38" s="879">
        <v>12</v>
      </c>
      <c r="E38" s="879">
        <v>7</v>
      </c>
      <c r="F38" s="879">
        <v>11</v>
      </c>
      <c r="G38" s="879">
        <v>9</v>
      </c>
      <c r="H38" s="879">
        <v>26</v>
      </c>
      <c r="I38" s="879">
        <v>23</v>
      </c>
      <c r="J38" s="879">
        <v>23</v>
      </c>
      <c r="K38" s="879">
        <v>36</v>
      </c>
      <c r="L38" s="879">
        <v>29</v>
      </c>
      <c r="M38" s="879">
        <v>25</v>
      </c>
      <c r="N38" s="920"/>
      <c r="O38" s="854"/>
    </row>
    <row r="39" spans="1:15" s="4" customFormat="1" ht="12" customHeight="1">
      <c r="A39" s="879" t="s">
        <v>13</v>
      </c>
      <c r="B39" s="879">
        <v>1</v>
      </c>
      <c r="C39" s="879">
        <v>1</v>
      </c>
      <c r="D39" s="879">
        <v>2</v>
      </c>
      <c r="E39" s="879">
        <v>2</v>
      </c>
      <c r="F39" s="879">
        <v>3</v>
      </c>
      <c r="G39" s="879">
        <v>3</v>
      </c>
      <c r="H39" s="879">
        <v>2</v>
      </c>
      <c r="I39" s="879">
        <v>4</v>
      </c>
      <c r="J39" s="879">
        <v>8</v>
      </c>
      <c r="K39" s="879">
        <v>8</v>
      </c>
      <c r="L39" s="879">
        <v>3</v>
      </c>
      <c r="M39" s="879">
        <v>6</v>
      </c>
      <c r="N39" s="920"/>
      <c r="O39" s="854"/>
    </row>
    <row r="40" spans="1:15" s="4" customFormat="1" ht="12" customHeight="1">
      <c r="A40" s="879" t="s">
        <v>14</v>
      </c>
      <c r="B40" s="879">
        <v>1</v>
      </c>
      <c r="C40" s="879">
        <v>4</v>
      </c>
      <c r="D40" s="879">
        <v>0</v>
      </c>
      <c r="E40" s="879">
        <v>2</v>
      </c>
      <c r="F40" s="879">
        <v>4</v>
      </c>
      <c r="G40" s="879">
        <v>2</v>
      </c>
      <c r="H40" s="879">
        <v>7</v>
      </c>
      <c r="I40" s="879">
        <v>3</v>
      </c>
      <c r="J40" s="879">
        <v>6</v>
      </c>
      <c r="K40" s="879">
        <v>9</v>
      </c>
      <c r="L40" s="879">
        <v>6</v>
      </c>
      <c r="M40" s="879">
        <v>11</v>
      </c>
      <c r="N40" s="920"/>
      <c r="O40" s="854"/>
    </row>
    <row r="41" spans="1:15" s="4" customFormat="1" ht="12" customHeight="1">
      <c r="A41" s="879" t="s">
        <v>15</v>
      </c>
      <c r="B41" s="879">
        <v>10</v>
      </c>
      <c r="C41" s="879">
        <v>7</v>
      </c>
      <c r="D41" s="879">
        <v>13</v>
      </c>
      <c r="E41" s="879">
        <v>8</v>
      </c>
      <c r="F41" s="879">
        <v>12</v>
      </c>
      <c r="G41" s="879">
        <v>14</v>
      </c>
      <c r="H41" s="879">
        <v>17</v>
      </c>
      <c r="I41" s="879">
        <v>26</v>
      </c>
      <c r="J41" s="879">
        <v>15</v>
      </c>
      <c r="K41" s="879">
        <v>29</v>
      </c>
      <c r="L41" s="879">
        <v>12</v>
      </c>
      <c r="M41" s="879">
        <v>15</v>
      </c>
      <c r="N41" s="920"/>
      <c r="O41" s="854"/>
    </row>
    <row r="42" spans="1:15" s="4" customFormat="1" ht="12" customHeight="1">
      <c r="A42" s="878" t="s">
        <v>16</v>
      </c>
      <c r="B42" s="879">
        <v>4</v>
      </c>
      <c r="C42" s="879">
        <v>9</v>
      </c>
      <c r="D42" s="879">
        <v>7</v>
      </c>
      <c r="E42" s="879">
        <v>6</v>
      </c>
      <c r="F42" s="879">
        <v>11</v>
      </c>
      <c r="G42" s="879">
        <v>9</v>
      </c>
      <c r="H42" s="879">
        <v>13</v>
      </c>
      <c r="I42" s="879">
        <v>11</v>
      </c>
      <c r="J42" s="879">
        <v>22</v>
      </c>
      <c r="K42" s="879">
        <v>21</v>
      </c>
      <c r="L42" s="879">
        <v>18</v>
      </c>
      <c r="M42" s="879">
        <v>16</v>
      </c>
      <c r="N42" s="920"/>
      <c r="O42" s="854"/>
    </row>
    <row r="43" spans="1:15" s="4" customFormat="1" ht="12" customHeight="1">
      <c r="A43" s="878" t="s">
        <v>17</v>
      </c>
      <c r="B43" s="879">
        <v>11</v>
      </c>
      <c r="C43" s="879">
        <v>9</v>
      </c>
      <c r="D43" s="879">
        <v>10</v>
      </c>
      <c r="E43" s="879">
        <v>17</v>
      </c>
      <c r="F43" s="879">
        <v>10</v>
      </c>
      <c r="G43" s="879">
        <v>26</v>
      </c>
      <c r="H43" s="879">
        <v>27</v>
      </c>
      <c r="I43" s="879">
        <v>25</v>
      </c>
      <c r="J43" s="879">
        <v>24</v>
      </c>
      <c r="K43" s="879">
        <v>27</v>
      </c>
      <c r="L43" s="879">
        <v>27</v>
      </c>
      <c r="M43" s="879">
        <v>40</v>
      </c>
      <c r="N43" s="920"/>
      <c r="O43" s="854"/>
    </row>
    <row r="44" spans="1:15" s="4" customFormat="1" ht="12" customHeight="1">
      <c r="A44" s="878" t="s">
        <v>176</v>
      </c>
      <c r="B44" s="879">
        <v>36</v>
      </c>
      <c r="C44" s="879">
        <v>49</v>
      </c>
      <c r="D44" s="879">
        <v>60</v>
      </c>
      <c r="E44" s="879">
        <v>34</v>
      </c>
      <c r="F44" s="879">
        <v>41</v>
      </c>
      <c r="G44" s="879">
        <v>78</v>
      </c>
      <c r="H44" s="879">
        <v>83</v>
      </c>
      <c r="I44" s="879">
        <v>86</v>
      </c>
      <c r="J44" s="879">
        <v>113</v>
      </c>
      <c r="K44" s="879">
        <v>125</v>
      </c>
      <c r="L44" s="879">
        <v>123</v>
      </c>
      <c r="M44" s="879">
        <v>135</v>
      </c>
      <c r="N44" s="920"/>
      <c r="O44" s="854"/>
    </row>
    <row r="45" spans="1:15" s="4" customFormat="1" ht="12" customHeight="1">
      <c r="A45" s="878" t="s">
        <v>177</v>
      </c>
      <c r="B45" s="879">
        <v>0</v>
      </c>
      <c r="C45" s="879">
        <v>7</v>
      </c>
      <c r="D45" s="879">
        <v>7</v>
      </c>
      <c r="E45" s="879">
        <v>5</v>
      </c>
      <c r="F45" s="879">
        <v>8</v>
      </c>
      <c r="G45" s="879">
        <v>7</v>
      </c>
      <c r="H45" s="879">
        <v>9</v>
      </c>
      <c r="I45" s="879">
        <v>8</v>
      </c>
      <c r="J45" s="879">
        <v>9</v>
      </c>
      <c r="K45" s="879">
        <v>13</v>
      </c>
      <c r="L45" s="879">
        <v>16</v>
      </c>
      <c r="M45" s="879">
        <v>11</v>
      </c>
      <c r="N45" s="920"/>
      <c r="O45" s="854"/>
    </row>
    <row r="46" spans="1:15" s="4" customFormat="1" ht="12" customHeight="1">
      <c r="A46" s="878" t="s">
        <v>18</v>
      </c>
      <c r="B46" s="879">
        <v>15</v>
      </c>
      <c r="C46" s="879">
        <v>20</v>
      </c>
      <c r="D46" s="879">
        <v>12</v>
      </c>
      <c r="E46" s="879">
        <v>18</v>
      </c>
      <c r="F46" s="879">
        <v>13</v>
      </c>
      <c r="G46" s="879">
        <v>21</v>
      </c>
      <c r="H46" s="879">
        <v>35</v>
      </c>
      <c r="I46" s="879">
        <v>34</v>
      </c>
      <c r="J46" s="879">
        <v>33</v>
      </c>
      <c r="K46" s="879">
        <v>41</v>
      </c>
      <c r="L46" s="879">
        <v>63</v>
      </c>
      <c r="M46" s="879">
        <v>58</v>
      </c>
      <c r="N46" s="920"/>
      <c r="O46" s="854"/>
    </row>
    <row r="47" spans="1:15" s="4" customFormat="1" ht="12" customHeight="1">
      <c r="A47" s="878" t="s">
        <v>19</v>
      </c>
      <c r="B47" s="879">
        <v>20</v>
      </c>
      <c r="C47" s="879">
        <v>21</v>
      </c>
      <c r="D47" s="879">
        <v>25</v>
      </c>
      <c r="E47" s="879">
        <v>23</v>
      </c>
      <c r="F47" s="879">
        <v>33</v>
      </c>
      <c r="G47" s="879">
        <v>35</v>
      </c>
      <c r="H47" s="879">
        <v>35</v>
      </c>
      <c r="I47" s="879">
        <v>36</v>
      </c>
      <c r="J47" s="879">
        <v>44</v>
      </c>
      <c r="K47" s="879">
        <v>46</v>
      </c>
      <c r="L47" s="879">
        <v>36</v>
      </c>
      <c r="M47" s="879">
        <v>50</v>
      </c>
      <c r="N47" s="920"/>
      <c r="O47" s="854"/>
    </row>
    <row r="48" spans="1:15" s="4" customFormat="1" ht="12" customHeight="1">
      <c r="A48" s="878" t="s">
        <v>20</v>
      </c>
      <c r="B48" s="879">
        <v>0</v>
      </c>
      <c r="C48" s="879">
        <v>0</v>
      </c>
      <c r="D48" s="879">
        <v>0</v>
      </c>
      <c r="E48" s="879">
        <v>0</v>
      </c>
      <c r="F48" s="879">
        <v>0</v>
      </c>
      <c r="G48" s="879">
        <v>0</v>
      </c>
      <c r="H48" s="879">
        <v>1</v>
      </c>
      <c r="I48" s="879">
        <v>1</v>
      </c>
      <c r="J48" s="879">
        <v>0</v>
      </c>
      <c r="K48" s="879">
        <v>1</v>
      </c>
      <c r="L48" s="879">
        <v>0</v>
      </c>
      <c r="M48" s="879">
        <v>0</v>
      </c>
      <c r="N48" s="920"/>
      <c r="O48" s="854"/>
    </row>
    <row r="49" spans="1:26" s="4" customFormat="1" ht="12" customHeight="1">
      <c r="A49" s="878" t="s">
        <v>21</v>
      </c>
      <c r="B49" s="879">
        <v>0</v>
      </c>
      <c r="C49" s="879">
        <v>0</v>
      </c>
      <c r="D49" s="879">
        <v>1</v>
      </c>
      <c r="E49" s="879">
        <v>0</v>
      </c>
      <c r="F49" s="879">
        <v>1</v>
      </c>
      <c r="G49" s="879">
        <v>0</v>
      </c>
      <c r="H49" s="879">
        <v>0</v>
      </c>
      <c r="I49" s="879">
        <v>0</v>
      </c>
      <c r="J49" s="879">
        <v>0</v>
      </c>
      <c r="K49" s="879">
        <v>0</v>
      </c>
      <c r="L49" s="879">
        <v>1</v>
      </c>
      <c r="M49" s="879">
        <v>2</v>
      </c>
      <c r="N49" s="920"/>
      <c r="O49" s="854"/>
    </row>
    <row r="50" spans="1:26" s="4" customFormat="1" ht="12" customHeight="1">
      <c r="A50" s="878" t="s">
        <v>22</v>
      </c>
      <c r="B50" s="879">
        <v>13</v>
      </c>
      <c r="C50" s="879">
        <v>15</v>
      </c>
      <c r="D50" s="879">
        <v>15</v>
      </c>
      <c r="E50" s="879">
        <v>12</v>
      </c>
      <c r="F50" s="879">
        <v>14</v>
      </c>
      <c r="G50" s="879">
        <v>18</v>
      </c>
      <c r="H50" s="879">
        <v>20</v>
      </c>
      <c r="I50" s="879">
        <v>25</v>
      </c>
      <c r="J50" s="879">
        <v>30</v>
      </c>
      <c r="K50" s="879">
        <v>37</v>
      </c>
      <c r="L50" s="879">
        <v>31</v>
      </c>
      <c r="M50" s="879">
        <v>27</v>
      </c>
      <c r="N50" s="920"/>
      <c r="O50" s="854"/>
    </row>
    <row r="51" spans="1:26" s="4" customFormat="1" ht="12" customHeight="1">
      <c r="A51" s="878" t="s">
        <v>23</v>
      </c>
      <c r="B51" s="922">
        <v>1</v>
      </c>
      <c r="C51" s="922">
        <v>0</v>
      </c>
      <c r="D51" s="922">
        <v>1</v>
      </c>
      <c r="E51" s="922">
        <v>0</v>
      </c>
      <c r="F51" s="922">
        <v>0</v>
      </c>
      <c r="G51" s="922">
        <v>0</v>
      </c>
      <c r="H51" s="922">
        <v>0</v>
      </c>
      <c r="I51" s="922">
        <v>0</v>
      </c>
      <c r="J51" s="922">
        <v>0</v>
      </c>
      <c r="K51" s="922">
        <v>0</v>
      </c>
      <c r="L51" s="922">
        <v>1</v>
      </c>
      <c r="M51" s="922">
        <v>1</v>
      </c>
      <c r="N51" s="920"/>
      <c r="O51" s="920"/>
      <c r="P51" s="920"/>
      <c r="Q51" s="920"/>
      <c r="R51" s="920"/>
      <c r="S51" s="920"/>
      <c r="T51" s="920"/>
      <c r="U51" s="920"/>
      <c r="V51" s="920"/>
      <c r="W51" s="920"/>
      <c r="X51" s="920"/>
      <c r="Y51" s="920"/>
      <c r="Z51" s="854"/>
    </row>
    <row r="52" spans="1:26" s="4" customFormat="1" ht="12" customHeight="1">
      <c r="A52" s="70"/>
      <c r="B52" s="725"/>
      <c r="C52" s="725"/>
      <c r="D52" s="725"/>
      <c r="E52" s="725"/>
      <c r="F52" s="725"/>
      <c r="G52" s="725"/>
      <c r="H52" s="725"/>
      <c r="I52" s="725"/>
      <c r="J52" s="725"/>
      <c r="K52" s="725"/>
      <c r="L52" s="725"/>
      <c r="M52" s="725"/>
      <c r="N52" s="920"/>
      <c r="O52" s="920"/>
      <c r="P52" s="920"/>
      <c r="Q52" s="920"/>
      <c r="R52" s="920"/>
      <c r="S52" s="920"/>
      <c r="T52" s="920"/>
      <c r="U52" s="920"/>
      <c r="V52" s="920"/>
      <c r="W52" s="920"/>
      <c r="X52" s="920"/>
      <c r="Y52" s="920"/>
      <c r="Z52" s="854"/>
    </row>
    <row r="53" spans="1:26" s="4" customFormat="1" ht="12" customHeight="1">
      <c r="A53" s="70"/>
      <c r="B53" s="725"/>
      <c r="C53" s="725"/>
      <c r="D53" s="725"/>
      <c r="E53" s="725"/>
      <c r="F53" s="725"/>
      <c r="G53" s="725"/>
      <c r="H53" s="725"/>
      <c r="I53" s="725"/>
      <c r="J53" s="725"/>
      <c r="K53" s="725"/>
      <c r="L53" s="725"/>
      <c r="M53" s="725"/>
      <c r="N53" s="920"/>
      <c r="O53" s="920"/>
      <c r="P53" s="920"/>
      <c r="Q53" s="920"/>
      <c r="R53" s="920"/>
      <c r="S53" s="920"/>
      <c r="T53" s="920"/>
      <c r="U53" s="920"/>
      <c r="V53" s="920"/>
      <c r="W53" s="920"/>
      <c r="X53" s="920"/>
      <c r="Y53" s="920"/>
      <c r="Z53" s="854"/>
    </row>
    <row r="54" spans="1:26" ht="11.25" customHeight="1">
      <c r="A54" s="57" t="s">
        <v>127</v>
      </c>
      <c r="N54" s="848"/>
      <c r="O54" s="848"/>
      <c r="P54" s="848"/>
      <c r="Q54" s="848"/>
      <c r="R54" s="848"/>
      <c r="S54" s="848"/>
      <c r="T54" s="848"/>
      <c r="U54" s="848"/>
      <c r="V54" s="848"/>
      <c r="W54" s="848"/>
      <c r="X54" s="848"/>
      <c r="Y54" s="848"/>
    </row>
    <row r="55" spans="1:26" ht="11.25" customHeight="1">
      <c r="A55" s="1350" t="s">
        <v>761</v>
      </c>
      <c r="B55" s="1350"/>
      <c r="C55" s="1350"/>
      <c r="D55" s="1350"/>
      <c r="E55" s="1350"/>
      <c r="F55" s="1350"/>
      <c r="G55" s="1350"/>
      <c r="H55" s="1350"/>
      <c r="I55" s="1350"/>
      <c r="J55" s="1350"/>
      <c r="K55" s="1350"/>
      <c r="L55" s="1350"/>
      <c r="M55" s="1350"/>
      <c r="N55" s="1350"/>
      <c r="O55" s="1350"/>
      <c r="P55" s="1350"/>
      <c r="Q55" s="1350"/>
      <c r="R55" s="1350"/>
      <c r="S55" s="855"/>
      <c r="T55" s="855"/>
      <c r="U55" s="855"/>
      <c r="V55" s="855"/>
      <c r="W55" s="855"/>
      <c r="X55" s="855"/>
      <c r="Y55" s="848"/>
    </row>
    <row r="56" spans="1:26" ht="11.25" customHeight="1">
      <c r="A56" s="1413" t="s">
        <v>762</v>
      </c>
      <c r="B56" s="1413"/>
      <c r="C56" s="1413"/>
      <c r="D56" s="1413"/>
      <c r="E56" s="1413"/>
      <c r="F56" s="1413"/>
      <c r="G56" s="1413"/>
      <c r="H56" s="1413"/>
      <c r="I56" s="1413"/>
      <c r="J56" s="1413"/>
      <c r="K56" s="1413"/>
      <c r="L56" s="1413"/>
      <c r="M56" s="1413"/>
      <c r="N56" s="1413"/>
      <c r="O56" s="1413"/>
      <c r="P56" s="1413"/>
      <c r="Q56" s="1413"/>
      <c r="R56" s="1413"/>
      <c r="S56" s="848"/>
      <c r="T56" s="848"/>
      <c r="U56" s="848"/>
      <c r="V56" s="848"/>
      <c r="W56" s="848"/>
      <c r="X56" s="848"/>
      <c r="Y56" s="848"/>
    </row>
    <row r="57" spans="1:26" ht="11.25" customHeight="1">
      <c r="A57" s="1413"/>
      <c r="B57" s="1413"/>
      <c r="C57" s="1413"/>
      <c r="D57" s="1413"/>
      <c r="E57" s="1413"/>
      <c r="F57" s="1413"/>
      <c r="G57" s="1413"/>
      <c r="H57" s="1413"/>
      <c r="I57" s="1413"/>
      <c r="J57" s="1413"/>
      <c r="K57" s="1413"/>
      <c r="L57" s="1413"/>
      <c r="M57" s="1413"/>
      <c r="N57" s="1413"/>
      <c r="O57" s="1413"/>
      <c r="P57" s="1413"/>
      <c r="Q57" s="1413"/>
      <c r="R57" s="1413"/>
      <c r="S57" s="856"/>
      <c r="T57" s="856"/>
      <c r="U57" s="856"/>
      <c r="V57" s="856"/>
      <c r="W57" s="856"/>
      <c r="X57" s="856"/>
      <c r="Y57" s="855"/>
    </row>
    <row r="58" spans="1:26" ht="11.25" customHeight="1">
      <c r="A58" s="1413"/>
      <c r="B58" s="1413"/>
      <c r="C58" s="1413"/>
      <c r="D58" s="1413"/>
      <c r="E58" s="1413"/>
      <c r="F58" s="1413"/>
      <c r="G58" s="1413"/>
      <c r="H58" s="1413"/>
      <c r="I58" s="1413"/>
      <c r="J58" s="1413"/>
      <c r="K58" s="1413"/>
      <c r="L58" s="1413"/>
      <c r="M58" s="1413"/>
      <c r="N58" s="1413"/>
      <c r="O58" s="1413"/>
      <c r="P58" s="1413"/>
      <c r="Q58" s="1413"/>
      <c r="R58" s="1413"/>
      <c r="S58" s="856"/>
      <c r="T58" s="856"/>
      <c r="U58" s="856"/>
      <c r="V58" s="856"/>
      <c r="W58" s="856"/>
      <c r="X58" s="856"/>
      <c r="Y58" s="855"/>
    </row>
    <row r="59" spans="1:26" ht="11.25" customHeight="1">
      <c r="A59" s="1349" t="s">
        <v>763</v>
      </c>
      <c r="B59" s="1349"/>
      <c r="C59" s="1349"/>
      <c r="D59" s="1349"/>
      <c r="E59" s="1349"/>
      <c r="F59" s="1349"/>
      <c r="G59" s="1349"/>
      <c r="H59" s="1349"/>
      <c r="I59" s="1349"/>
      <c r="J59" s="1349"/>
      <c r="K59" s="1349"/>
      <c r="L59" s="1349"/>
      <c r="M59" s="1349"/>
      <c r="N59" s="1349"/>
      <c r="O59" s="1349"/>
      <c r="P59" s="1349"/>
      <c r="Q59" s="1349"/>
      <c r="R59" s="1349"/>
      <c r="S59" s="855"/>
      <c r="T59" s="855"/>
      <c r="U59" s="855"/>
      <c r="V59" s="855"/>
      <c r="W59" s="855"/>
      <c r="X59" s="855"/>
      <c r="Y59" s="855"/>
    </row>
    <row r="60" spans="1:26" ht="11.25" customHeight="1">
      <c r="A60" s="1361" t="s">
        <v>764</v>
      </c>
      <c r="B60" s="1361"/>
      <c r="C60" s="1361"/>
      <c r="D60" s="1361"/>
      <c r="E60" s="1361"/>
      <c r="F60" s="1361"/>
      <c r="G60" s="1361"/>
      <c r="H60" s="1361"/>
      <c r="I60" s="1361"/>
      <c r="J60" s="1361"/>
      <c r="K60" s="1361"/>
      <c r="L60" s="1361"/>
      <c r="M60" s="1361"/>
      <c r="N60" s="1361"/>
      <c r="O60" s="1361"/>
      <c r="P60" s="1361"/>
      <c r="Q60" s="1361"/>
      <c r="R60" s="1361"/>
      <c r="S60" s="857"/>
      <c r="T60" s="857"/>
      <c r="U60" s="857"/>
      <c r="V60" s="857"/>
      <c r="W60" s="857"/>
      <c r="X60" s="857"/>
      <c r="Y60" s="848"/>
    </row>
    <row r="61" spans="1:26" ht="11.25" customHeight="1">
      <c r="A61" s="1361"/>
      <c r="B61" s="1361"/>
      <c r="C61" s="1361"/>
      <c r="D61" s="1361"/>
      <c r="E61" s="1361"/>
      <c r="F61" s="1361"/>
      <c r="G61" s="1361"/>
      <c r="H61" s="1361"/>
      <c r="I61" s="1361"/>
      <c r="J61" s="1361"/>
      <c r="K61" s="1361"/>
      <c r="L61" s="1361"/>
      <c r="M61" s="1361"/>
      <c r="N61" s="1361"/>
      <c r="O61" s="1361"/>
      <c r="P61" s="1361"/>
      <c r="Q61" s="1361"/>
      <c r="R61" s="1361"/>
      <c r="S61" s="848"/>
      <c r="T61" s="848"/>
      <c r="U61" s="848"/>
      <c r="V61" s="848"/>
      <c r="W61" s="848"/>
      <c r="X61" s="848"/>
      <c r="Y61" s="848"/>
    </row>
    <row r="62" spans="1:26" ht="11.25" customHeight="1">
      <c r="A62" s="2"/>
      <c r="B62" s="2"/>
      <c r="C62" s="2"/>
      <c r="N62" s="848"/>
      <c r="O62" s="848"/>
      <c r="P62" s="848"/>
      <c r="Q62" s="848"/>
      <c r="R62" s="848"/>
      <c r="S62" s="848"/>
      <c r="T62" s="848"/>
      <c r="U62" s="848"/>
      <c r="V62" s="848"/>
      <c r="W62" s="848"/>
      <c r="X62" s="848"/>
      <c r="Y62" s="848"/>
    </row>
    <row r="63" spans="1:26" ht="11.25" customHeight="1">
      <c r="A63" s="229" t="s">
        <v>1657</v>
      </c>
      <c r="N63" s="848"/>
      <c r="O63" s="848"/>
      <c r="P63" s="848"/>
      <c r="Q63" s="848"/>
      <c r="R63" s="848"/>
      <c r="S63" s="848"/>
      <c r="T63" s="848"/>
      <c r="U63" s="848"/>
      <c r="V63" s="848"/>
      <c r="W63" s="848"/>
      <c r="X63" s="848"/>
      <c r="Y63" s="848"/>
    </row>
    <row r="65" spans="2:13" ht="11.25" customHeight="1">
      <c r="B65" s="123"/>
      <c r="C65" s="123"/>
      <c r="D65" s="123"/>
      <c r="E65" s="123"/>
      <c r="F65" s="123"/>
      <c r="G65" s="123"/>
      <c r="H65" s="123"/>
      <c r="I65" s="123"/>
      <c r="J65" s="123"/>
      <c r="K65" s="123"/>
      <c r="L65" s="123"/>
      <c r="M65" s="123"/>
    </row>
  </sheetData>
  <mergeCells count="7">
    <mergeCell ref="A1:K1"/>
    <mergeCell ref="N1:O1"/>
    <mergeCell ref="A60:R61"/>
    <mergeCell ref="A56:R58"/>
    <mergeCell ref="A59:R59"/>
    <mergeCell ref="A55:R55"/>
    <mergeCell ref="B3:M3"/>
  </mergeCells>
  <phoneticPr fontId="0" type="noConversion"/>
  <hyperlinks>
    <hyperlink ref="N1" location="Contents!A1" display="back to contents"/>
  </hyperlinks>
  <printOptions horizontalCentered="1"/>
  <pageMargins left="0.39370078740157483" right="0.39370078740157483" top="0.6" bottom="0.36" header="0.39370078740157483" footer="0"/>
  <pageSetup paperSize="9" scale="8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zoomScaleNormal="100" workbookViewId="0">
      <selection sqref="A1:I1"/>
    </sheetView>
  </sheetViews>
  <sheetFormatPr defaultColWidth="8.85546875" defaultRowHeight="10.199999999999999"/>
  <cols>
    <col min="1" max="1" width="8.85546875" style="987"/>
    <col min="2" max="2" width="18.42578125" style="987" customWidth="1"/>
    <col min="3" max="3" width="13.7109375" style="987" customWidth="1"/>
    <col min="4" max="4" width="10.7109375" style="987" customWidth="1"/>
    <col min="5" max="5" width="10.42578125" style="987" customWidth="1"/>
    <col min="6" max="6" width="6.7109375" style="987" customWidth="1"/>
    <col min="7" max="16384" width="8.85546875" style="987"/>
  </cols>
  <sheetData>
    <row r="1" spans="1:11" s="1121" customFormat="1" ht="18" customHeight="1">
      <c r="A1" s="1236" t="s">
        <v>1681</v>
      </c>
      <c r="B1" s="1236"/>
      <c r="C1" s="1236"/>
      <c r="D1" s="1236"/>
      <c r="E1" s="1236"/>
      <c r="F1" s="1236"/>
      <c r="G1" s="1236"/>
      <c r="H1" s="1236"/>
      <c r="I1" s="1236"/>
      <c r="J1" s="1235" t="s">
        <v>425</v>
      </c>
      <c r="K1" s="1235"/>
    </row>
    <row r="2" spans="1:11" s="1121" customFormat="1" ht="15" customHeight="1">
      <c r="A2" s="1093"/>
      <c r="B2" s="1120"/>
      <c r="C2" s="1120"/>
      <c r="D2" s="1120"/>
      <c r="E2" s="1120"/>
      <c r="I2" s="1124"/>
    </row>
    <row r="3" spans="1:11" ht="26.4">
      <c r="A3" s="1126" t="s">
        <v>1660</v>
      </c>
      <c r="B3" s="1126" t="s">
        <v>1682</v>
      </c>
      <c r="C3" s="1126" t="s">
        <v>78</v>
      </c>
      <c r="D3" s="1126" t="s">
        <v>69</v>
      </c>
      <c r="E3" s="1126" t="s">
        <v>70</v>
      </c>
    </row>
    <row r="4" spans="1:11" ht="13.2">
      <c r="A4" s="1125">
        <f>'1 - summary'!A12</f>
        <v>1996</v>
      </c>
      <c r="B4" s="1125">
        <f>'1 - summary'!B12</f>
        <v>244</v>
      </c>
      <c r="C4" s="1125"/>
      <c r="D4" s="1125"/>
      <c r="E4" s="1125"/>
    </row>
    <row r="5" spans="1:11" ht="13.2">
      <c r="A5" s="1125">
        <f>'1 - summary'!A13</f>
        <v>1997</v>
      </c>
      <c r="B5" s="1125">
        <f>'1 - summary'!B13</f>
        <v>224</v>
      </c>
      <c r="C5" s="1125"/>
      <c r="D5" s="1125"/>
      <c r="E5" s="1125"/>
    </row>
    <row r="6" spans="1:11" ht="13.2">
      <c r="A6" s="1125">
        <f>'1 - summary'!A14</f>
        <v>1998</v>
      </c>
      <c r="B6" s="1125">
        <f>'1 - summary'!B14</f>
        <v>249</v>
      </c>
      <c r="C6" s="1125">
        <f>'1 - summary'!F14</f>
        <v>260</v>
      </c>
      <c r="D6" s="1125">
        <f>'1 - summary'!H14</f>
        <v>228.39594962666968</v>
      </c>
      <c r="E6" s="1125">
        <f>'1 - summary'!I14</f>
        <v>291.60405037333032</v>
      </c>
    </row>
    <row r="7" spans="1:11" ht="13.2">
      <c r="A7" s="1125">
        <f>'1 - summary'!A15</f>
        <v>1999</v>
      </c>
      <c r="B7" s="1125">
        <f>'1 - summary'!B15</f>
        <v>291</v>
      </c>
      <c r="C7" s="1125">
        <f>'1 - summary'!F15</f>
        <v>277.60000000000002</v>
      </c>
      <c r="D7" s="1125">
        <f>'1 - summary'!H15</f>
        <v>244.94378833973545</v>
      </c>
      <c r="E7" s="1125">
        <f>'1 - summary'!I15</f>
        <v>310.25621166026463</v>
      </c>
    </row>
    <row r="8" spans="1:11" ht="13.2">
      <c r="A8" s="1125">
        <f>'1 - summary'!A16</f>
        <v>2000</v>
      </c>
      <c r="B8" s="1125">
        <f>'1 - summary'!B16</f>
        <v>292</v>
      </c>
      <c r="C8" s="1125">
        <f>'1 - summary'!F16</f>
        <v>309.2</v>
      </c>
      <c r="D8" s="1125">
        <f>'1 - summary'!H16</f>
        <v>274.73519592395741</v>
      </c>
      <c r="E8" s="1125">
        <f>'1 - summary'!I16</f>
        <v>343.66480407604257</v>
      </c>
    </row>
    <row r="9" spans="1:11" ht="13.2">
      <c r="A9" s="1125">
        <f>'1 - summary'!A17</f>
        <v>2001</v>
      </c>
      <c r="B9" s="1125">
        <f>'1 - summary'!B17</f>
        <v>332</v>
      </c>
      <c r="C9" s="1125">
        <f>'1 - summary'!F17</f>
        <v>322.8</v>
      </c>
      <c r="D9" s="1125">
        <f>'1 - summary'!H17</f>
        <v>287.58539393944613</v>
      </c>
      <c r="E9" s="1125">
        <f>'1 - summary'!I17</f>
        <v>358.01460606055389</v>
      </c>
    </row>
    <row r="10" spans="1:11" ht="13.2">
      <c r="A10" s="1125">
        <f>'1 - summary'!A18</f>
        <v>2002</v>
      </c>
      <c r="B10" s="1125">
        <f>'1 - summary'!B18</f>
        <v>382</v>
      </c>
      <c r="C10" s="1125">
        <f>'1 - summary'!F18</f>
        <v>335.8</v>
      </c>
      <c r="D10" s="1125">
        <f>'1 - summary'!H18</f>
        <v>299.88330081981366</v>
      </c>
      <c r="E10" s="1125">
        <f>'1 - summary'!I18</f>
        <v>371.71669918018637</v>
      </c>
    </row>
    <row r="11" spans="1:11" ht="13.2">
      <c r="A11" s="1125">
        <f>'1 - summary'!A19</f>
        <v>2003</v>
      </c>
      <c r="B11" s="1125">
        <f>'1 - summary'!B19</f>
        <v>317</v>
      </c>
      <c r="C11" s="1125">
        <f>'1 - summary'!F19</f>
        <v>344.6</v>
      </c>
      <c r="D11" s="1125">
        <f>'1 - summary'!H19</f>
        <v>308.21572647420317</v>
      </c>
      <c r="E11" s="1125">
        <f>'1 - summary'!I19</f>
        <v>380.98427352579688</v>
      </c>
    </row>
    <row r="12" spans="1:11" ht="13.2">
      <c r="A12" s="1125">
        <f>'1 - summary'!A20</f>
        <v>2004</v>
      </c>
      <c r="B12" s="1125">
        <f>'1 - summary'!B20</f>
        <v>356</v>
      </c>
      <c r="C12" s="1125">
        <f>'1 - summary'!F20</f>
        <v>362.4</v>
      </c>
      <c r="D12" s="1125">
        <f>'1 - summary'!H20</f>
        <v>325.08785934846406</v>
      </c>
      <c r="E12" s="1125">
        <f>'1 - summary'!I20</f>
        <v>399.71214065153589</v>
      </c>
    </row>
    <row r="13" spans="1:11" ht="13.2">
      <c r="A13" s="1125">
        <f>'1 - summary'!A21</f>
        <v>2005</v>
      </c>
      <c r="B13" s="1125">
        <f>'1 - summary'!B21</f>
        <v>336</v>
      </c>
      <c r="C13" s="1125">
        <f>'1 - summary'!F21</f>
        <v>377</v>
      </c>
      <c r="D13" s="1125">
        <f>'1 - summary'!H21</f>
        <v>338.94368383566268</v>
      </c>
      <c r="E13" s="1125">
        <f>'1 - summary'!I21</f>
        <v>415.05631616433732</v>
      </c>
    </row>
    <row r="14" spans="1:11" ht="13.2">
      <c r="A14" s="1125">
        <f>'1 - summary'!A22</f>
        <v>2006</v>
      </c>
      <c r="B14" s="1125">
        <f>'1 - summary'!B22</f>
        <v>421</v>
      </c>
      <c r="C14" s="1125">
        <f>'1 - summary'!F22</f>
        <v>428.4</v>
      </c>
      <c r="D14" s="1125">
        <f>'1 - summary'!H22</f>
        <v>387.83226109332685</v>
      </c>
      <c r="E14" s="1125">
        <f>'1 - summary'!I22</f>
        <v>468.96773890667311</v>
      </c>
    </row>
    <row r="15" spans="1:11" ht="13.2">
      <c r="A15" s="1125">
        <f>'1 - summary'!A23</f>
        <v>2007</v>
      </c>
      <c r="B15" s="1125">
        <f>'1 - summary'!B23</f>
        <v>455</v>
      </c>
      <c r="C15" s="1125">
        <f>'1 - summary'!F23</f>
        <v>466.2</v>
      </c>
      <c r="D15" s="1125">
        <f>'1 - summary'!H23</f>
        <v>423.88033648526965</v>
      </c>
      <c r="E15" s="1125">
        <f>'1 - summary'!I23</f>
        <v>508.51966351473033</v>
      </c>
    </row>
    <row r="16" spans="1:11" ht="13.2">
      <c r="A16" s="1125">
        <f>'1 - summary'!A24</f>
        <v>2008</v>
      </c>
      <c r="B16" s="1125">
        <f>'1 - summary'!B24</f>
        <v>574</v>
      </c>
      <c r="C16" s="1125">
        <f>'1 - summary'!F24</f>
        <v>496</v>
      </c>
      <c r="D16" s="1125">
        <f>'1 - summary'!H24</f>
        <v>452.34872739541265</v>
      </c>
      <c r="E16" s="1125">
        <f>'1 - summary'!I24</f>
        <v>539.65127260458735</v>
      </c>
    </row>
    <row r="17" spans="1:5" ht="13.2">
      <c r="A17" s="1125">
        <f>'1 - summary'!A25</f>
        <v>2009</v>
      </c>
      <c r="B17" s="1125">
        <f>'1 - summary'!B25</f>
        <v>545</v>
      </c>
      <c r="C17" s="1125">
        <f>'1 - summary'!F25</f>
        <v>528.6</v>
      </c>
      <c r="D17" s="1125">
        <f>'1 - summary'!H25</f>
        <v>483.53704670130912</v>
      </c>
      <c r="E17" s="1125">
        <f>'1 - summary'!I25</f>
        <v>573.66295329869092</v>
      </c>
    </row>
    <row r="18" spans="1:5" ht="13.2">
      <c r="A18" s="1125">
        <f>'1 - summary'!A26</f>
        <v>2010</v>
      </c>
      <c r="B18" s="1125">
        <f>'1 - summary'!B26</f>
        <v>485</v>
      </c>
      <c r="C18" s="1125">
        <f>'1 - summary'!F26</f>
        <v>553.79999999999995</v>
      </c>
      <c r="D18" s="1125">
        <f>'1 - summary'!H26</f>
        <v>507.67540699366549</v>
      </c>
      <c r="E18" s="1125">
        <f>'1 - summary'!I26</f>
        <v>599.92459300633448</v>
      </c>
    </row>
    <row r="19" spans="1:5" ht="13.2">
      <c r="A19" s="1125">
        <f>'1 - summary'!A27</f>
        <v>2011</v>
      </c>
      <c r="B19" s="1125">
        <f>'1 - summary'!B27</f>
        <v>584</v>
      </c>
      <c r="C19" s="1125">
        <f>'1 - summary'!F27</f>
        <v>544.4</v>
      </c>
      <c r="D19" s="1125">
        <f>'1 - summary'!H27</f>
        <v>498.6685333714301</v>
      </c>
      <c r="E19" s="1125">
        <f>'1 - summary'!I27</f>
        <v>590.1314666285698</v>
      </c>
    </row>
    <row r="20" spans="1:5" ht="13.2">
      <c r="A20" s="1125">
        <f>'1 - summary'!A28</f>
        <v>2012</v>
      </c>
      <c r="B20" s="1125">
        <f>'1 - summary'!B28</f>
        <v>581</v>
      </c>
      <c r="C20" s="1125">
        <f>'1 - summary'!F28</f>
        <v>558.20000000000005</v>
      </c>
      <c r="D20" s="1125">
        <f>'1 - summary'!H28</f>
        <v>511.8925371025361</v>
      </c>
      <c r="E20" s="1125">
        <f>'1 - summary'!I28</f>
        <v>604.50746289746394</v>
      </c>
    </row>
    <row r="21" spans="1:5" ht="13.2">
      <c r="A21" s="1125">
        <f>'1 - summary'!A29</f>
        <v>2013</v>
      </c>
      <c r="B21" s="1125">
        <f>'1 - summary'!B29</f>
        <v>527</v>
      </c>
      <c r="C21" s="1125">
        <f>'1 - summary'!F29</f>
        <v>602.4</v>
      </c>
      <c r="D21" s="1125">
        <f>'1 - summary'!H29</f>
        <v>554.29407687196931</v>
      </c>
      <c r="E21" s="1125">
        <f>'1 - summary'!I29</f>
        <v>650.50592312803064</v>
      </c>
    </row>
    <row r="22" spans="1:5" ht="13.2">
      <c r="A22" s="1125">
        <f>'1 - summary'!A30</f>
        <v>2014</v>
      </c>
      <c r="B22" s="1125">
        <f>'1 - summary'!B30</f>
        <v>614</v>
      </c>
      <c r="C22" s="1125">
        <f>'1 - summary'!F30</f>
        <v>659.2</v>
      </c>
      <c r="D22" s="1125">
        <f>'1 - summary'!H30</f>
        <v>608.87721470347651</v>
      </c>
      <c r="E22" s="1125">
        <f>'1 - summary'!I30</f>
        <v>709.52278529652358</v>
      </c>
    </row>
    <row r="23" spans="1:5" ht="13.2">
      <c r="A23" s="1125">
        <f>'1 - summary'!A31</f>
        <v>2015</v>
      </c>
      <c r="B23" s="1125">
        <f>'1 - summary'!B31</f>
        <v>706</v>
      </c>
      <c r="C23" s="1125">
        <f>'1 - summary'!F31</f>
        <v>729.8</v>
      </c>
      <c r="D23" s="1125">
        <f>'1 - summary'!H31</f>
        <v>676.85097092486012</v>
      </c>
      <c r="E23" s="1125">
        <f>'1 - summary'!I31</f>
        <v>782.74902907513979</v>
      </c>
    </row>
    <row r="24" spans="1:5" ht="13.2">
      <c r="A24" s="1125">
        <f>'1 - summary'!A32</f>
        <v>2016</v>
      </c>
      <c r="B24" s="1125">
        <f>'1 - summary'!B32</f>
        <v>868</v>
      </c>
      <c r="C24" s="1125">
        <f>'1 - summary'!F32</f>
        <v>861.8</v>
      </c>
      <c r="D24" s="1125">
        <f>'1 - summary'!H32</f>
        <v>804.26139661062314</v>
      </c>
      <c r="E24" s="1125">
        <f>'1 - summary'!I32</f>
        <v>919.33860338937677</v>
      </c>
    </row>
    <row r="25" spans="1:5" ht="13.2">
      <c r="A25" s="1125">
        <f>'1 - summary'!A33</f>
        <v>2017</v>
      </c>
      <c r="B25" s="1125">
        <f>'1 - summary'!B33</f>
        <v>934</v>
      </c>
      <c r="C25" s="1125">
        <f>'1 - summary'!F33</f>
        <v>995</v>
      </c>
      <c r="D25" s="1125">
        <f>'1 - summary'!H33</f>
        <v>933.17450364129695</v>
      </c>
      <c r="E25" s="1125">
        <f>'1 - summary'!I33</f>
        <v>1056.825496358703</v>
      </c>
    </row>
    <row r="26" spans="1:5" ht="13.2">
      <c r="A26" s="1125">
        <f>'1 - summary'!A34</f>
        <v>2018</v>
      </c>
      <c r="B26" s="1125">
        <f>'1 - summary'!B34</f>
        <v>1187</v>
      </c>
      <c r="C26" s="1125">
        <f>'1 - summary'!F34</f>
        <v>1121.5999999999999</v>
      </c>
      <c r="D26" s="1125">
        <f>'1 - summary'!H34</f>
        <v>1055.9590176795014</v>
      </c>
      <c r="E26" s="1125">
        <f>'1 - summary'!I34</f>
        <v>1187.2409823204985</v>
      </c>
    </row>
    <row r="27" spans="1:5" ht="13.2">
      <c r="A27" s="1125">
        <f>'1 - summary'!A35</f>
        <v>2019</v>
      </c>
      <c r="B27" s="1125">
        <f>'1 - summary'!B35</f>
        <v>1280</v>
      </c>
      <c r="C27" s="1125">
        <f>'1 - summary'!F35</f>
        <v>1214</v>
      </c>
      <c r="D27" s="1125">
        <f>'1 - summary'!H35</f>
        <v>1145.7086945504773</v>
      </c>
      <c r="E27" s="1125">
        <f>'1 - summary'!I35</f>
        <v>1282.2913054495227</v>
      </c>
    </row>
    <row r="28" spans="1:5" ht="13.2">
      <c r="A28" s="1125">
        <f>'1 - summary'!A36</f>
        <v>2020</v>
      </c>
      <c r="B28" s="1125">
        <f>'1 - summary'!B36</f>
        <v>1339</v>
      </c>
      <c r="C28" s="1125"/>
      <c r="D28" s="1125"/>
      <c r="E28" s="1125"/>
    </row>
    <row r="29" spans="1:5" ht="13.2">
      <c r="A29" s="1125">
        <f>'1 - summary'!A37</f>
        <v>2021</v>
      </c>
      <c r="B29" s="1125">
        <f>'1 - summary'!B37</f>
        <v>1330</v>
      </c>
      <c r="C29" s="1125"/>
      <c r="D29" s="1125"/>
      <c r="E29" s="1125"/>
    </row>
    <row r="30" spans="1:5" ht="13.2">
      <c r="A30" s="1121"/>
      <c r="B30" s="1121"/>
      <c r="C30" s="1121"/>
      <c r="D30" s="1121"/>
      <c r="E30" s="1121"/>
    </row>
    <row r="32" spans="1:5">
      <c r="A32" s="1237" t="s">
        <v>1657</v>
      </c>
      <c r="B32" s="1237"/>
      <c r="C32" s="1237"/>
    </row>
  </sheetData>
  <mergeCells count="3">
    <mergeCell ref="J1:K1"/>
    <mergeCell ref="A1:I1"/>
    <mergeCell ref="A32:C32"/>
  </mergeCells>
  <hyperlinks>
    <hyperlink ref="J1" location="Contents!A1" display="back to contents"/>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A1:J41"/>
  <sheetViews>
    <sheetView showGridLines="0" workbookViewId="0">
      <selection sqref="A1:G1"/>
    </sheetView>
  </sheetViews>
  <sheetFormatPr defaultColWidth="9.140625" defaultRowHeight="11.25" customHeight="1"/>
  <cols>
    <col min="1" max="1" width="33.28515625" style="12" customWidth="1"/>
    <col min="2" max="2" width="16.140625" style="12" customWidth="1"/>
    <col min="3" max="3" width="17.7109375" style="12" customWidth="1"/>
    <col min="4" max="4" width="13.7109375" style="12" customWidth="1"/>
    <col min="5" max="5" width="18.7109375" style="12" customWidth="1"/>
    <col min="6" max="6" width="13.42578125" style="12" customWidth="1"/>
    <col min="7" max="7" width="16.7109375" style="123" customWidth="1"/>
    <col min="8" max="8" width="3.42578125" style="123" customWidth="1"/>
    <col min="9" max="9" width="20.28515625" style="12" customWidth="1"/>
    <col min="10" max="10" width="12.7109375" style="12" customWidth="1"/>
    <col min="11" max="16384" width="9.140625" style="12"/>
  </cols>
  <sheetData>
    <row r="1" spans="1:10" s="347" customFormat="1" ht="18" customHeight="1">
      <c r="A1" s="1444" t="s">
        <v>1774</v>
      </c>
      <c r="B1" s="1444"/>
      <c r="C1" s="1444"/>
      <c r="D1" s="1444"/>
      <c r="E1" s="1444"/>
      <c r="F1" s="1444"/>
      <c r="G1" s="1444"/>
      <c r="H1" s="321"/>
      <c r="I1" s="504" t="s">
        <v>425</v>
      </c>
      <c r="J1" s="504"/>
    </row>
    <row r="2" spans="1:10" s="347" customFormat="1" ht="15" customHeight="1">
      <c r="A2" s="243"/>
      <c r="B2" s="348"/>
      <c r="C2" s="348"/>
      <c r="D2" s="348"/>
      <c r="E2" s="348"/>
      <c r="F2" s="348"/>
      <c r="G2" s="349"/>
      <c r="H2" s="349"/>
    </row>
    <row r="3" spans="1:10" s="147" customFormat="1" ht="12.75" customHeight="1">
      <c r="A3" s="1441" t="s">
        <v>72</v>
      </c>
      <c r="B3" s="1289" t="s">
        <v>102</v>
      </c>
      <c r="C3" s="1289"/>
      <c r="D3" s="1289"/>
      <c r="E3" s="1289"/>
      <c r="F3" s="1289"/>
      <c r="G3" s="1289"/>
      <c r="H3" s="76"/>
    </row>
    <row r="4" spans="1:10" s="147" customFormat="1" ht="12.75" customHeight="1">
      <c r="A4" s="1442"/>
      <c r="B4" s="1287" t="s">
        <v>722</v>
      </c>
      <c r="C4" s="1293" t="s">
        <v>28</v>
      </c>
      <c r="D4" s="1294" t="s">
        <v>123</v>
      </c>
      <c r="E4" s="1294" t="s">
        <v>124</v>
      </c>
      <c r="F4" s="1294" t="s">
        <v>125</v>
      </c>
      <c r="G4" s="1294" t="s">
        <v>126</v>
      </c>
      <c r="H4" s="350"/>
    </row>
    <row r="5" spans="1:10" s="147" customFormat="1" ht="13.2">
      <c r="A5" s="1442"/>
      <c r="B5" s="1288"/>
      <c r="C5" s="1293"/>
      <c r="D5" s="1294"/>
      <c r="E5" s="1294"/>
      <c r="F5" s="1294"/>
      <c r="G5" s="1294"/>
      <c r="H5" s="351"/>
    </row>
    <row r="6" spans="1:10" s="147" customFormat="1" ht="13.05" customHeight="1">
      <c r="A6" s="1443"/>
      <c r="B6" s="1288"/>
      <c r="C6" s="860" t="s">
        <v>32</v>
      </c>
      <c r="D6" s="860" t="s">
        <v>29</v>
      </c>
      <c r="E6" s="860" t="s">
        <v>30</v>
      </c>
      <c r="F6" s="860" t="s">
        <v>37</v>
      </c>
      <c r="G6" s="205" t="s">
        <v>31</v>
      </c>
      <c r="H6" s="142"/>
    </row>
    <row r="7" spans="1:10" s="147" customFormat="1" ht="13.2">
      <c r="A7" s="927" t="s">
        <v>11</v>
      </c>
      <c r="B7" s="1019">
        <v>1330</v>
      </c>
      <c r="C7" s="1019">
        <v>41</v>
      </c>
      <c r="D7" s="1019">
        <v>1208</v>
      </c>
      <c r="E7" s="1019">
        <v>68</v>
      </c>
      <c r="F7" s="1019">
        <v>0</v>
      </c>
      <c r="G7" s="1019">
        <v>13</v>
      </c>
      <c r="H7" s="142"/>
    </row>
    <row r="8" spans="1:10" s="147" customFormat="1" ht="13.2">
      <c r="A8" s="175" t="s">
        <v>12</v>
      </c>
      <c r="B8" s="1020">
        <v>100</v>
      </c>
      <c r="C8" s="1020">
        <v>2</v>
      </c>
      <c r="D8" s="1020">
        <v>92</v>
      </c>
      <c r="E8" s="1020">
        <v>4</v>
      </c>
      <c r="F8" s="1020">
        <v>0</v>
      </c>
      <c r="G8" s="1020">
        <v>2</v>
      </c>
      <c r="H8" s="142"/>
    </row>
    <row r="9" spans="1:10" s="147" customFormat="1" ht="13.2">
      <c r="A9" s="158" t="s">
        <v>13</v>
      </c>
      <c r="B9" s="1021">
        <v>17</v>
      </c>
      <c r="C9" s="1021">
        <v>3</v>
      </c>
      <c r="D9" s="1021">
        <v>14</v>
      </c>
      <c r="E9" s="1022">
        <v>0</v>
      </c>
      <c r="F9" s="1020">
        <v>0</v>
      </c>
      <c r="G9" s="1022">
        <v>0</v>
      </c>
      <c r="H9" s="142"/>
    </row>
    <row r="10" spans="1:10" s="147" customFormat="1" ht="13.2">
      <c r="A10" s="158" t="s">
        <v>14</v>
      </c>
      <c r="B10" s="1021">
        <v>35</v>
      </c>
      <c r="C10" s="1021">
        <v>1</v>
      </c>
      <c r="D10" s="1021">
        <v>33</v>
      </c>
      <c r="E10" s="1021">
        <v>1</v>
      </c>
      <c r="F10" s="1020">
        <v>0</v>
      </c>
      <c r="G10" s="1022">
        <v>0</v>
      </c>
      <c r="H10" s="145"/>
    </row>
    <row r="11" spans="1:10" s="147" customFormat="1" ht="13.2">
      <c r="A11" s="158" t="s">
        <v>15</v>
      </c>
      <c r="B11" s="1021">
        <v>70</v>
      </c>
      <c r="C11" s="1022">
        <v>0</v>
      </c>
      <c r="D11" s="1021">
        <v>64</v>
      </c>
      <c r="E11" s="1021">
        <v>5</v>
      </c>
      <c r="F11" s="1020">
        <v>0</v>
      </c>
      <c r="G11" s="1021">
        <v>1</v>
      </c>
      <c r="H11" s="149"/>
    </row>
    <row r="12" spans="1:10" s="147" customFormat="1" ht="13.2">
      <c r="A12" s="158" t="s">
        <v>16</v>
      </c>
      <c r="B12" s="1021">
        <v>69</v>
      </c>
      <c r="C12" s="1021">
        <v>2</v>
      </c>
      <c r="D12" s="1021">
        <v>65</v>
      </c>
      <c r="E12" s="1021">
        <v>1</v>
      </c>
      <c r="F12" s="1020">
        <v>0</v>
      </c>
      <c r="G12" s="1021">
        <v>1</v>
      </c>
      <c r="H12" s="46"/>
    </row>
    <row r="13" spans="1:10" s="147" customFormat="1" ht="13.2">
      <c r="A13" s="158" t="s">
        <v>17</v>
      </c>
      <c r="B13" s="1021">
        <v>110</v>
      </c>
      <c r="C13" s="1021">
        <v>3</v>
      </c>
      <c r="D13" s="1021">
        <v>99</v>
      </c>
      <c r="E13" s="1021">
        <v>7</v>
      </c>
      <c r="F13" s="1020">
        <v>0</v>
      </c>
      <c r="G13" s="1021">
        <v>1</v>
      </c>
      <c r="H13" s="46"/>
    </row>
    <row r="14" spans="1:10" s="147" customFormat="1" ht="13.2">
      <c r="A14" s="158" t="s">
        <v>77</v>
      </c>
      <c r="B14" s="1021">
        <v>427</v>
      </c>
      <c r="C14" s="1021">
        <v>20</v>
      </c>
      <c r="D14" s="1021">
        <v>388</v>
      </c>
      <c r="E14" s="1021">
        <v>17</v>
      </c>
      <c r="F14" s="1020">
        <v>0</v>
      </c>
      <c r="G14" s="1021">
        <v>2</v>
      </c>
      <c r="H14" s="46"/>
    </row>
    <row r="15" spans="1:10" s="147" customFormat="1" ht="13.2">
      <c r="A15" s="158" t="s">
        <v>54</v>
      </c>
      <c r="B15" s="1021">
        <v>44</v>
      </c>
      <c r="C15" s="1022">
        <v>0</v>
      </c>
      <c r="D15" s="1021">
        <v>35</v>
      </c>
      <c r="E15" s="1021">
        <v>7</v>
      </c>
      <c r="F15" s="1020">
        <v>0</v>
      </c>
      <c r="G15" s="1021">
        <v>2</v>
      </c>
      <c r="H15" s="46"/>
    </row>
    <row r="16" spans="1:10" s="147" customFormat="1" ht="13.2">
      <c r="A16" s="158" t="s">
        <v>18</v>
      </c>
      <c r="B16" s="1021">
        <v>181</v>
      </c>
      <c r="C16" s="1021">
        <v>6</v>
      </c>
      <c r="D16" s="1021">
        <v>163</v>
      </c>
      <c r="E16" s="1021">
        <v>11</v>
      </c>
      <c r="F16" s="1020">
        <v>0</v>
      </c>
      <c r="G16" s="1021">
        <v>1</v>
      </c>
      <c r="H16" s="46"/>
    </row>
    <row r="17" spans="1:8" s="147" customFormat="1" ht="13.2">
      <c r="A17" s="158" t="s">
        <v>19</v>
      </c>
      <c r="B17" s="1021">
        <v>180</v>
      </c>
      <c r="C17" s="1021">
        <v>4</v>
      </c>
      <c r="D17" s="1021">
        <v>166</v>
      </c>
      <c r="E17" s="1021">
        <v>7</v>
      </c>
      <c r="F17" s="1020">
        <v>0</v>
      </c>
      <c r="G17" s="1021">
        <v>3</v>
      </c>
      <c r="H17" s="46"/>
    </row>
    <row r="18" spans="1:8" s="147" customFormat="1" ht="13.2">
      <c r="A18" s="158" t="s">
        <v>20</v>
      </c>
      <c r="B18" s="1021">
        <v>1</v>
      </c>
      <c r="C18" s="1022">
        <v>0</v>
      </c>
      <c r="D18" s="1022">
        <v>0</v>
      </c>
      <c r="E18" s="1021">
        <v>1</v>
      </c>
      <c r="F18" s="1020">
        <v>0</v>
      </c>
      <c r="G18" s="1022">
        <v>0</v>
      </c>
      <c r="H18" s="46"/>
    </row>
    <row r="19" spans="1:8" s="147" customFormat="1" ht="13.2">
      <c r="A19" s="158" t="s">
        <v>21</v>
      </c>
      <c r="B19" s="1021">
        <v>4</v>
      </c>
      <c r="C19" s="1022">
        <v>0</v>
      </c>
      <c r="D19" s="1021">
        <v>3</v>
      </c>
      <c r="E19" s="1021">
        <v>1</v>
      </c>
      <c r="F19" s="1020">
        <v>0</v>
      </c>
      <c r="G19" s="1022">
        <v>0</v>
      </c>
      <c r="H19" s="46"/>
    </row>
    <row r="20" spans="1:8" s="147" customFormat="1" ht="13.2">
      <c r="A20" s="158" t="s">
        <v>22</v>
      </c>
      <c r="B20" s="1021">
        <v>89</v>
      </c>
      <c r="C20" s="1022">
        <v>0</v>
      </c>
      <c r="D20" s="1021">
        <v>85</v>
      </c>
      <c r="E20" s="1021">
        <v>4</v>
      </c>
      <c r="F20" s="1020">
        <v>0</v>
      </c>
      <c r="G20" s="1022">
        <v>0</v>
      </c>
      <c r="H20" s="46"/>
    </row>
    <row r="21" spans="1:8" s="147" customFormat="1" ht="13.2">
      <c r="A21" s="158" t="s">
        <v>23</v>
      </c>
      <c r="B21" s="1021">
        <v>3</v>
      </c>
      <c r="C21" s="1022">
        <v>0</v>
      </c>
      <c r="D21" s="1021">
        <v>1</v>
      </c>
      <c r="E21" s="1021">
        <v>2</v>
      </c>
      <c r="F21" s="1020">
        <v>0</v>
      </c>
      <c r="G21" s="1022">
        <v>0</v>
      </c>
      <c r="H21" s="46"/>
    </row>
    <row r="22" spans="1:8" s="147" customFormat="1" ht="13.2">
      <c r="A22" s="353"/>
      <c r="B22" s="353"/>
      <c r="C22" s="353"/>
      <c r="D22" s="353"/>
      <c r="E22" s="353"/>
      <c r="F22" s="353"/>
      <c r="G22" s="353"/>
      <c r="H22" s="46"/>
    </row>
    <row r="23" spans="1:8" s="147" customFormat="1" ht="15">
      <c r="A23" s="12"/>
      <c r="B23" s="15"/>
      <c r="C23" s="15"/>
      <c r="D23" s="15"/>
      <c r="E23" s="15"/>
      <c r="F23" s="15"/>
      <c r="G23" s="15"/>
      <c r="H23" s="46"/>
    </row>
    <row r="24" spans="1:8" s="147" customFormat="1" ht="13.2">
      <c r="A24" s="57" t="s">
        <v>122</v>
      </c>
      <c r="B24" s="58"/>
      <c r="C24" s="58"/>
      <c r="D24" s="58"/>
      <c r="E24" s="58"/>
      <c r="F24" s="58"/>
      <c r="G24" s="58"/>
      <c r="H24" s="46"/>
    </row>
    <row r="25" spans="1:8" s="147" customFormat="1" ht="13.2">
      <c r="A25" s="1297" t="s">
        <v>537</v>
      </c>
      <c r="B25" s="1438"/>
      <c r="C25" s="1438"/>
      <c r="D25" s="1438"/>
      <c r="E25" s="1438"/>
      <c r="F25" s="1438"/>
      <c r="G25" s="1438"/>
      <c r="H25" s="46"/>
    </row>
    <row r="26" spans="1:8" s="147" customFormat="1" ht="13.2">
      <c r="A26" s="1438" t="s">
        <v>368</v>
      </c>
      <c r="B26" s="1438"/>
      <c r="C26" s="1438"/>
      <c r="D26" s="1438"/>
      <c r="E26" s="1438"/>
      <c r="F26" s="1438"/>
      <c r="G26" s="1438"/>
      <c r="H26" s="46"/>
    </row>
    <row r="27" spans="1:8" s="324" customFormat="1" ht="6" customHeight="1">
      <c r="A27" s="1438"/>
      <c r="B27" s="1438"/>
      <c r="C27" s="1438"/>
      <c r="D27" s="1438"/>
      <c r="E27" s="1438"/>
      <c r="F27" s="1438"/>
      <c r="G27" s="1438"/>
      <c r="H27" s="140"/>
    </row>
    <row r="28" spans="1:8" ht="13.5" customHeight="1">
      <c r="A28" s="1438" t="s">
        <v>369</v>
      </c>
      <c r="B28" s="1438"/>
      <c r="C28" s="1438"/>
      <c r="D28" s="1438"/>
      <c r="E28" s="1438"/>
      <c r="F28" s="1438"/>
      <c r="G28" s="1438"/>
      <c r="H28" s="15"/>
    </row>
    <row r="29" spans="1:8" s="320" customFormat="1" ht="11.25" customHeight="1">
      <c r="A29" s="1438"/>
      <c r="B29" s="1438"/>
      <c r="C29" s="1438"/>
      <c r="D29" s="1438"/>
      <c r="E29" s="1438"/>
      <c r="F29" s="1438"/>
      <c r="G29" s="1438"/>
      <c r="H29" s="58"/>
    </row>
    <row r="30" spans="1:8" s="320" customFormat="1" ht="11.25" customHeight="1">
      <c r="A30" s="1439" t="s">
        <v>321</v>
      </c>
      <c r="B30" s="1440"/>
      <c r="C30" s="1440"/>
      <c r="D30" s="1440"/>
      <c r="E30" s="1440"/>
      <c r="F30" s="1440"/>
      <c r="G30" s="1440"/>
      <c r="H30" s="317"/>
    </row>
    <row r="31" spans="1:8" s="320" customFormat="1" ht="10.199999999999999">
      <c r="A31" s="1438" t="s">
        <v>322</v>
      </c>
      <c r="B31" s="1438"/>
      <c r="C31" s="1438"/>
      <c r="D31" s="1438"/>
      <c r="E31" s="1438"/>
      <c r="F31" s="1438"/>
      <c r="G31" s="1438"/>
      <c r="H31" s="317"/>
    </row>
    <row r="32" spans="1:8" s="446" customFormat="1" ht="10.199999999999999">
      <c r="A32" s="1438"/>
      <c r="B32" s="1438"/>
      <c r="C32" s="1438"/>
      <c r="D32" s="1438"/>
      <c r="E32" s="1438"/>
      <c r="F32" s="1438"/>
      <c r="G32" s="1438"/>
      <c r="H32" s="490"/>
    </row>
    <row r="33" spans="1:8" s="320" customFormat="1" ht="10.199999999999999">
      <c r="A33" s="1439" t="s">
        <v>448</v>
      </c>
      <c r="B33" s="1440"/>
      <c r="C33" s="1440"/>
      <c r="D33" s="1440"/>
      <c r="E33" s="1440"/>
      <c r="F33" s="1440"/>
      <c r="G33" s="1440"/>
      <c r="H33" s="317"/>
    </row>
    <row r="34" spans="1:8" s="446" customFormat="1" ht="11.4">
      <c r="A34" s="354"/>
      <c r="B34" s="58"/>
      <c r="C34" s="58"/>
      <c r="D34" s="58"/>
      <c r="E34" s="58"/>
      <c r="F34" s="58"/>
      <c r="G34" s="58"/>
      <c r="H34" s="490"/>
    </row>
    <row r="35" spans="1:8" s="320" customFormat="1" ht="11.25" customHeight="1">
      <c r="A35" s="319" t="s">
        <v>1657</v>
      </c>
      <c r="B35" s="355"/>
      <c r="C35" s="355"/>
      <c r="D35" s="355"/>
      <c r="E35" s="355"/>
      <c r="F35" s="355"/>
      <c r="G35" s="355"/>
      <c r="H35" s="318"/>
    </row>
    <row r="36" spans="1:8" s="446" customFormat="1" ht="11.25" customHeight="1">
      <c r="A36" s="320"/>
      <c r="B36" s="355"/>
      <c r="C36" s="355"/>
      <c r="D36" s="355"/>
      <c r="E36" s="355"/>
      <c r="F36" s="355"/>
      <c r="G36" s="355"/>
      <c r="H36" s="480"/>
    </row>
    <row r="37" spans="1:8" s="320" customFormat="1" ht="15">
      <c r="A37" s="12"/>
      <c r="B37" s="12"/>
      <c r="C37" s="12"/>
      <c r="D37" s="12"/>
      <c r="E37" s="12"/>
      <c r="F37" s="12"/>
      <c r="G37" s="123"/>
      <c r="H37" s="317"/>
    </row>
    <row r="38" spans="1:8" s="320" customFormat="1" ht="11.25" customHeight="1">
      <c r="A38" s="12"/>
      <c r="B38" s="12"/>
      <c r="C38" s="12"/>
      <c r="D38" s="12"/>
      <c r="E38" s="12"/>
      <c r="F38" s="12"/>
      <c r="G38" s="123"/>
      <c r="H38" s="318"/>
    </row>
    <row r="39" spans="1:8" s="320" customFormat="1" ht="11.25" customHeight="1">
      <c r="A39" s="12"/>
      <c r="B39" s="12"/>
      <c r="C39" s="12"/>
      <c r="D39" s="12"/>
      <c r="E39" s="12"/>
      <c r="F39" s="12"/>
      <c r="G39" s="123"/>
      <c r="H39" s="58"/>
    </row>
    <row r="40" spans="1:8" s="320" customFormat="1" ht="15">
      <c r="A40" s="12"/>
      <c r="B40" s="12"/>
      <c r="C40" s="12"/>
      <c r="D40" s="12"/>
      <c r="E40" s="12"/>
      <c r="F40" s="12"/>
      <c r="G40" s="123"/>
      <c r="H40" s="355"/>
    </row>
    <row r="41" spans="1:8" s="320" customFormat="1" ht="11.25" customHeight="1">
      <c r="A41" s="12"/>
      <c r="B41" s="12"/>
      <c r="C41" s="12"/>
      <c r="D41" s="12"/>
      <c r="E41" s="12"/>
      <c r="F41" s="12"/>
      <c r="G41" s="123"/>
      <c r="H41" s="355"/>
    </row>
  </sheetData>
  <mergeCells count="15">
    <mergeCell ref="A1:G1"/>
    <mergeCell ref="A26:G27"/>
    <mergeCell ref="A28:G29"/>
    <mergeCell ref="A31:G32"/>
    <mergeCell ref="A33:G33"/>
    <mergeCell ref="A3:A6"/>
    <mergeCell ref="C4:C5"/>
    <mergeCell ref="D4:D5"/>
    <mergeCell ref="E4:E5"/>
    <mergeCell ref="F4:F5"/>
    <mergeCell ref="G4:G5"/>
    <mergeCell ref="A25:G25"/>
    <mergeCell ref="A30:G30"/>
    <mergeCell ref="B3:G3"/>
    <mergeCell ref="B4:B6"/>
  </mergeCells>
  <phoneticPr fontId="25" type="noConversion"/>
  <hyperlinks>
    <hyperlink ref="I1" location="Contents!A1" display="back to contents"/>
  </hyperlinks>
  <printOptions horizontalCentered="1"/>
  <pageMargins left="0.39370078740157483" right="0.39370078740157483" top="0.78740157480314965" bottom="0.78740157480314965" header="0.38" footer="0"/>
  <pageSetup paperSize="9" scale="92" orientation="portrait"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V64"/>
  <sheetViews>
    <sheetView showGridLines="0" workbookViewId="0">
      <selection sqref="A1:G1"/>
    </sheetView>
  </sheetViews>
  <sheetFormatPr defaultColWidth="9.140625" defaultRowHeight="11.25" customHeight="1"/>
  <cols>
    <col min="1" max="1" width="26.140625" style="2" customWidth="1"/>
    <col min="2" max="2" width="15" style="2" customWidth="1"/>
    <col min="3" max="3" width="15.42578125" style="2" bestFit="1" customWidth="1"/>
    <col min="4" max="4" width="15.7109375" style="2" bestFit="1" customWidth="1"/>
    <col min="5" max="5" width="15.7109375" style="2" customWidth="1"/>
    <col min="6" max="6" width="18" style="2" customWidth="1"/>
    <col min="7" max="8" width="15.7109375" style="2" customWidth="1"/>
    <col min="9" max="9" width="12.7109375" style="2" customWidth="1"/>
    <col min="10" max="10" width="12" style="2" customWidth="1"/>
    <col min="11" max="11" width="14.140625" style="2" customWidth="1"/>
    <col min="12" max="12" width="12.7109375" style="2" customWidth="1"/>
    <col min="13" max="14" width="14.140625" style="2" customWidth="1"/>
    <col min="15" max="15" width="13.42578125" style="2" customWidth="1"/>
    <col min="16" max="16" width="13.28515625" style="2" customWidth="1"/>
    <col min="17" max="17" width="12.28515625" style="3" bestFit="1" customWidth="1"/>
    <col min="18" max="18" width="12" style="2" customWidth="1"/>
    <col min="19" max="19" width="2.140625" style="2" customWidth="1"/>
    <col min="20" max="16384" width="9.140625" style="2"/>
  </cols>
  <sheetData>
    <row r="1" spans="1:22" ht="18" customHeight="1">
      <c r="A1" s="1290" t="s">
        <v>1775</v>
      </c>
      <c r="B1" s="1290"/>
      <c r="C1" s="1290"/>
      <c r="D1" s="1290"/>
      <c r="E1" s="1290"/>
      <c r="F1" s="1290"/>
      <c r="G1" s="1290"/>
      <c r="H1" s="481"/>
      <c r="I1" s="1240" t="s">
        <v>425</v>
      </c>
      <c r="J1" s="1240"/>
      <c r="K1" s="481"/>
      <c r="L1" s="481"/>
      <c r="M1" s="481"/>
      <c r="N1" s="481"/>
      <c r="O1" s="481"/>
      <c r="T1" s="1240"/>
      <c r="U1" s="1240"/>
      <c r="V1" s="1240"/>
    </row>
    <row r="2" spans="1:22" ht="15" customHeight="1">
      <c r="A2" s="17"/>
      <c r="B2" s="17"/>
      <c r="C2" s="17"/>
      <c r="D2" s="17"/>
      <c r="E2" s="17"/>
      <c r="F2" s="17"/>
      <c r="G2" s="17"/>
      <c r="H2" s="17"/>
      <c r="I2" s="17"/>
      <c r="J2" s="17"/>
      <c r="K2" s="439"/>
      <c r="L2" s="439"/>
      <c r="M2" s="439"/>
      <c r="N2" s="439"/>
      <c r="O2" s="11"/>
      <c r="P2" s="11"/>
      <c r="Q2" s="439"/>
    </row>
    <row r="3" spans="1:22" s="12" customFormat="1" ht="13.5" customHeight="1">
      <c r="A3" s="1267" t="s">
        <v>687</v>
      </c>
      <c r="B3" s="1368" t="s">
        <v>722</v>
      </c>
      <c r="C3" s="1354" t="s">
        <v>474</v>
      </c>
      <c r="D3" s="1355"/>
      <c r="E3" s="1355"/>
      <c r="F3" s="1355"/>
      <c r="G3" s="1355"/>
      <c r="H3" s="1356"/>
      <c r="I3" s="1354" t="s">
        <v>79</v>
      </c>
      <c r="J3" s="1355"/>
      <c r="K3" s="1355"/>
      <c r="L3" s="1355"/>
      <c r="M3" s="1356"/>
      <c r="N3" s="1373" t="s">
        <v>384</v>
      </c>
      <c r="O3" s="1447" t="s">
        <v>27</v>
      </c>
      <c r="P3" s="1276" t="s">
        <v>684</v>
      </c>
      <c r="Q3" s="1276" t="s">
        <v>81</v>
      </c>
      <c r="R3" s="1451" t="s">
        <v>38</v>
      </c>
    </row>
    <row r="4" spans="1:22" s="12" customFormat="1" ht="13.5" customHeight="1">
      <c r="A4" s="1268"/>
      <c r="B4" s="1369"/>
      <c r="C4" s="1373" t="s">
        <v>686</v>
      </c>
      <c r="D4" s="1264" t="s">
        <v>685</v>
      </c>
      <c r="E4" s="1264" t="s">
        <v>26</v>
      </c>
      <c r="F4" s="1264" t="s">
        <v>239</v>
      </c>
      <c r="G4" s="1264" t="s">
        <v>219</v>
      </c>
      <c r="H4" s="1358" t="s">
        <v>220</v>
      </c>
      <c r="I4" s="1310" t="s">
        <v>683</v>
      </c>
      <c r="J4" s="1334" t="s">
        <v>682</v>
      </c>
      <c r="K4" s="1307" t="s">
        <v>25</v>
      </c>
      <c r="L4" s="1334" t="s">
        <v>681</v>
      </c>
      <c r="M4" s="1320" t="s">
        <v>241</v>
      </c>
      <c r="N4" s="1374"/>
      <c r="O4" s="1448"/>
      <c r="P4" s="1277"/>
      <c r="Q4" s="1277"/>
      <c r="R4" s="1452"/>
    </row>
    <row r="5" spans="1:22" s="962" customFormat="1" ht="12.75" customHeight="1">
      <c r="A5" s="1268"/>
      <c r="B5" s="1370"/>
      <c r="C5" s="1374"/>
      <c r="D5" s="1265"/>
      <c r="E5" s="1265"/>
      <c r="F5" s="1265"/>
      <c r="G5" s="1265"/>
      <c r="H5" s="1299"/>
      <c r="I5" s="1311"/>
      <c r="J5" s="1287"/>
      <c r="K5" s="1308"/>
      <c r="L5" s="1287"/>
      <c r="M5" s="1321"/>
      <c r="N5" s="1374"/>
      <c r="O5" s="1448"/>
      <c r="P5" s="1277"/>
      <c r="Q5" s="1277"/>
      <c r="R5" s="1452"/>
    </row>
    <row r="6" spans="1:22" s="962" customFormat="1" ht="12.75" customHeight="1">
      <c r="A6" s="1268"/>
      <c r="B6" s="1370"/>
      <c r="C6" s="1374"/>
      <c r="D6" s="1265"/>
      <c r="E6" s="1265"/>
      <c r="F6" s="1265"/>
      <c r="G6" s="1265"/>
      <c r="H6" s="1299"/>
      <c r="I6" s="1311"/>
      <c r="J6" s="1287"/>
      <c r="K6" s="1308"/>
      <c r="L6" s="1287"/>
      <c r="M6" s="1321"/>
      <c r="N6" s="1374"/>
      <c r="O6" s="1448"/>
      <c r="P6" s="1277"/>
      <c r="Q6" s="1277"/>
      <c r="R6" s="1452"/>
    </row>
    <row r="7" spans="1:22" s="962" customFormat="1" ht="12.75" customHeight="1">
      <c r="A7" s="1268"/>
      <c r="B7" s="1370"/>
      <c r="C7" s="1374"/>
      <c r="D7" s="1265"/>
      <c r="E7" s="1265"/>
      <c r="F7" s="1265"/>
      <c r="G7" s="1265"/>
      <c r="H7" s="1299"/>
      <c r="I7" s="1311"/>
      <c r="J7" s="1287"/>
      <c r="K7" s="1308"/>
      <c r="L7" s="1287"/>
      <c r="M7" s="1321"/>
      <c r="N7" s="1374"/>
      <c r="O7" s="1448"/>
      <c r="P7" s="1277"/>
      <c r="Q7" s="1277"/>
      <c r="R7" s="1452"/>
    </row>
    <row r="8" spans="1:22" s="962" customFormat="1" ht="12.75" customHeight="1">
      <c r="A8" s="1268"/>
      <c r="B8" s="1370"/>
      <c r="C8" s="1374"/>
      <c r="D8" s="1265"/>
      <c r="E8" s="1265"/>
      <c r="F8" s="1265"/>
      <c r="G8" s="1265"/>
      <c r="H8" s="1299"/>
      <c r="I8" s="1311"/>
      <c r="J8" s="1287"/>
      <c r="K8" s="1308"/>
      <c r="L8" s="1287"/>
      <c r="M8" s="1321"/>
      <c r="N8" s="1374"/>
      <c r="O8" s="1448"/>
      <c r="P8" s="1277"/>
      <c r="Q8" s="1277"/>
      <c r="R8" s="1452"/>
    </row>
    <row r="9" spans="1:22" s="962" customFormat="1" ht="13.05" customHeight="1">
      <c r="A9" s="1268"/>
      <c r="B9" s="1370"/>
      <c r="C9" s="1374"/>
      <c r="D9" s="1265"/>
      <c r="E9" s="1265"/>
      <c r="F9" s="1265"/>
      <c r="G9" s="1265"/>
      <c r="H9" s="1299"/>
      <c r="I9" s="1311"/>
      <c r="J9" s="1287"/>
      <c r="K9" s="1308"/>
      <c r="L9" s="1287"/>
      <c r="M9" s="1321"/>
      <c r="N9" s="1374"/>
      <c r="O9" s="1448"/>
      <c r="P9" s="1277"/>
      <c r="Q9" s="1277"/>
      <c r="R9" s="1452"/>
    </row>
    <row r="10" spans="1:22" s="962" customFormat="1" ht="13.05" customHeight="1">
      <c r="A10" s="1268"/>
      <c r="B10" s="1371"/>
      <c r="C10" s="1375"/>
      <c r="D10" s="1357"/>
      <c r="E10" s="1357"/>
      <c r="F10" s="1357"/>
      <c r="G10" s="1357"/>
      <c r="H10" s="1359"/>
      <c r="I10" s="1360"/>
      <c r="J10" s="1376"/>
      <c r="K10" s="1377"/>
      <c r="L10" s="1376"/>
      <c r="M10" s="1378"/>
      <c r="N10" s="1386"/>
      <c r="O10" s="1449"/>
      <c r="P10" s="1450"/>
      <c r="Q10" s="1450"/>
      <c r="R10" s="1453"/>
    </row>
    <row r="11" spans="1:22" s="50" customFormat="1" ht="13.2">
      <c r="A11" s="723"/>
      <c r="B11" s="727"/>
      <c r="C11" s="727"/>
      <c r="D11" s="722"/>
      <c r="E11" s="720"/>
      <c r="F11" s="720"/>
      <c r="G11" s="720"/>
      <c r="H11" s="720"/>
      <c r="I11" s="727"/>
      <c r="J11" s="717"/>
      <c r="K11" s="721"/>
      <c r="L11" s="720"/>
      <c r="M11" s="721"/>
      <c r="N11" s="720"/>
      <c r="O11" s="722"/>
      <c r="P11" s="722"/>
      <c r="Q11" s="722"/>
      <c r="R11" s="722"/>
    </row>
    <row r="12" spans="1:22" s="50" customFormat="1" ht="13.2">
      <c r="A12" s="724" t="s">
        <v>656</v>
      </c>
      <c r="B12" s="727"/>
      <c r="C12" s="727"/>
      <c r="D12" s="722"/>
      <c r="E12" s="720"/>
      <c r="F12" s="720"/>
      <c r="G12" s="720"/>
      <c r="H12" s="720"/>
      <c r="I12" s="727"/>
      <c r="J12" s="717"/>
      <c r="K12" s="721"/>
      <c r="L12" s="720"/>
      <c r="M12" s="721"/>
      <c r="N12" s="720"/>
      <c r="O12" s="722"/>
      <c r="P12" s="722"/>
      <c r="Q12" s="722"/>
      <c r="R12" s="722"/>
    </row>
    <row r="13" spans="1:22" s="50" customFormat="1" ht="13.2">
      <c r="A13" s="723"/>
      <c r="B13" s="727"/>
      <c r="C13" s="727"/>
      <c r="D13" s="722"/>
      <c r="E13" s="720"/>
      <c r="F13" s="720"/>
      <c r="G13" s="720"/>
      <c r="H13" s="720"/>
      <c r="I13" s="727"/>
      <c r="J13" s="717"/>
      <c r="K13" s="721"/>
      <c r="L13" s="720"/>
      <c r="M13" s="721"/>
      <c r="N13" s="720"/>
      <c r="O13" s="722"/>
      <c r="P13" s="722"/>
      <c r="Q13" s="722"/>
      <c r="R13" s="722"/>
    </row>
    <row r="14" spans="1:22" s="35" customFormat="1" ht="23.25" customHeight="1">
      <c r="A14" s="59" t="s">
        <v>11</v>
      </c>
      <c r="B14" s="746">
        <v>1330</v>
      </c>
      <c r="C14" s="746">
        <v>1119</v>
      </c>
      <c r="D14" s="746">
        <v>480</v>
      </c>
      <c r="E14" s="746">
        <v>635</v>
      </c>
      <c r="F14" s="746">
        <v>128</v>
      </c>
      <c r="G14" s="746">
        <v>59</v>
      </c>
      <c r="H14" s="746">
        <v>136</v>
      </c>
      <c r="I14" s="746">
        <v>918</v>
      </c>
      <c r="J14" s="746">
        <v>214</v>
      </c>
      <c r="K14" s="746">
        <v>187</v>
      </c>
      <c r="L14" s="746">
        <v>842</v>
      </c>
      <c r="M14" s="746">
        <v>772</v>
      </c>
      <c r="N14" s="746">
        <v>473</v>
      </c>
      <c r="O14" s="746">
        <v>403</v>
      </c>
      <c r="P14" s="746">
        <v>20</v>
      </c>
      <c r="Q14" s="746">
        <v>42</v>
      </c>
      <c r="R14" s="746">
        <v>155</v>
      </c>
    </row>
    <row r="15" spans="1:22" s="35" customFormat="1" ht="9" customHeight="1">
      <c r="A15" s="59"/>
      <c r="B15" s="745"/>
      <c r="C15" s="630"/>
      <c r="D15" s="630"/>
      <c r="E15" s="630"/>
      <c r="F15" s="630"/>
      <c r="G15" s="630"/>
      <c r="H15" s="630"/>
      <c r="I15" s="630"/>
      <c r="J15" s="630"/>
      <c r="K15" s="630"/>
      <c r="L15" s="630"/>
      <c r="M15" s="630"/>
      <c r="N15" s="630"/>
      <c r="O15" s="630"/>
      <c r="P15" s="630"/>
      <c r="Q15" s="630"/>
      <c r="R15" s="630"/>
    </row>
    <row r="16" spans="1:22" s="50" customFormat="1" ht="13.2">
      <c r="A16" s="43" t="s">
        <v>12</v>
      </c>
      <c r="B16" s="535">
        <v>100</v>
      </c>
      <c r="C16" s="535">
        <v>86</v>
      </c>
      <c r="D16" s="535">
        <v>42</v>
      </c>
      <c r="E16" s="535">
        <v>48</v>
      </c>
      <c r="F16" s="535">
        <v>3</v>
      </c>
      <c r="G16" s="535">
        <v>3</v>
      </c>
      <c r="H16" s="535">
        <v>5</v>
      </c>
      <c r="I16" s="535">
        <v>61</v>
      </c>
      <c r="J16" s="535">
        <v>2</v>
      </c>
      <c r="K16" s="535">
        <v>0</v>
      </c>
      <c r="L16" s="535">
        <v>60</v>
      </c>
      <c r="M16" s="535">
        <v>56</v>
      </c>
      <c r="N16" s="535">
        <v>34</v>
      </c>
      <c r="O16" s="535">
        <v>29</v>
      </c>
      <c r="P16" s="535">
        <v>2</v>
      </c>
      <c r="Q16" s="535">
        <v>4</v>
      </c>
      <c r="R16" s="535">
        <v>13</v>
      </c>
    </row>
    <row r="17" spans="1:18" s="50" customFormat="1" ht="13.2">
      <c r="A17" s="43" t="s">
        <v>13</v>
      </c>
      <c r="B17" s="535">
        <v>17</v>
      </c>
      <c r="C17" s="535">
        <v>14</v>
      </c>
      <c r="D17" s="535">
        <v>4</v>
      </c>
      <c r="E17" s="535">
        <v>8</v>
      </c>
      <c r="F17" s="535">
        <v>4</v>
      </c>
      <c r="G17" s="535">
        <v>1</v>
      </c>
      <c r="H17" s="535">
        <v>2</v>
      </c>
      <c r="I17" s="535">
        <v>9</v>
      </c>
      <c r="J17" s="535">
        <v>4</v>
      </c>
      <c r="K17" s="535">
        <v>3</v>
      </c>
      <c r="L17" s="535">
        <v>8</v>
      </c>
      <c r="M17" s="535">
        <v>6</v>
      </c>
      <c r="N17" s="535">
        <v>8</v>
      </c>
      <c r="O17" s="535">
        <v>3</v>
      </c>
      <c r="P17" s="535">
        <v>0</v>
      </c>
      <c r="Q17" s="535">
        <v>1</v>
      </c>
      <c r="R17" s="535">
        <v>1</v>
      </c>
    </row>
    <row r="18" spans="1:18" s="50" customFormat="1" ht="13.2">
      <c r="A18" s="43" t="s">
        <v>14</v>
      </c>
      <c r="B18" s="535">
        <v>35</v>
      </c>
      <c r="C18" s="535">
        <v>32</v>
      </c>
      <c r="D18" s="535">
        <v>21</v>
      </c>
      <c r="E18" s="535">
        <v>17</v>
      </c>
      <c r="F18" s="535">
        <v>5</v>
      </c>
      <c r="G18" s="535">
        <v>1</v>
      </c>
      <c r="H18" s="535">
        <v>2</v>
      </c>
      <c r="I18" s="535">
        <v>20</v>
      </c>
      <c r="J18" s="535">
        <v>6</v>
      </c>
      <c r="K18" s="535">
        <v>6</v>
      </c>
      <c r="L18" s="535">
        <v>18</v>
      </c>
      <c r="M18" s="535">
        <v>14</v>
      </c>
      <c r="N18" s="535">
        <v>15</v>
      </c>
      <c r="O18" s="535">
        <v>6</v>
      </c>
      <c r="P18" s="535">
        <v>1</v>
      </c>
      <c r="Q18" s="535">
        <v>0</v>
      </c>
      <c r="R18" s="535">
        <v>4</v>
      </c>
    </row>
    <row r="19" spans="1:18" s="50" customFormat="1" ht="13.2">
      <c r="A19" s="43" t="s">
        <v>15</v>
      </c>
      <c r="B19" s="535">
        <v>70</v>
      </c>
      <c r="C19" s="535">
        <v>57</v>
      </c>
      <c r="D19" s="535">
        <v>27</v>
      </c>
      <c r="E19" s="535">
        <v>37</v>
      </c>
      <c r="F19" s="535">
        <v>3</v>
      </c>
      <c r="G19" s="535">
        <v>3</v>
      </c>
      <c r="H19" s="535">
        <v>6</v>
      </c>
      <c r="I19" s="535">
        <v>49</v>
      </c>
      <c r="J19" s="535">
        <v>18</v>
      </c>
      <c r="K19" s="535">
        <v>16</v>
      </c>
      <c r="L19" s="535">
        <v>42</v>
      </c>
      <c r="M19" s="535">
        <v>39</v>
      </c>
      <c r="N19" s="535">
        <v>37</v>
      </c>
      <c r="O19" s="535">
        <v>24</v>
      </c>
      <c r="P19" s="535">
        <v>2</v>
      </c>
      <c r="Q19" s="535">
        <v>5</v>
      </c>
      <c r="R19" s="535">
        <v>9</v>
      </c>
    </row>
    <row r="20" spans="1:18" s="50" customFormat="1" ht="13.2">
      <c r="A20" s="43" t="s">
        <v>16</v>
      </c>
      <c r="B20" s="535">
        <v>69</v>
      </c>
      <c r="C20" s="535">
        <v>61</v>
      </c>
      <c r="D20" s="535">
        <v>28</v>
      </c>
      <c r="E20" s="535">
        <v>32</v>
      </c>
      <c r="F20" s="535">
        <v>7</v>
      </c>
      <c r="G20" s="535">
        <v>1</v>
      </c>
      <c r="H20" s="535">
        <v>8</v>
      </c>
      <c r="I20" s="535">
        <v>63</v>
      </c>
      <c r="J20" s="535">
        <v>22</v>
      </c>
      <c r="K20" s="535">
        <v>19</v>
      </c>
      <c r="L20" s="535">
        <v>58</v>
      </c>
      <c r="M20" s="535">
        <v>56</v>
      </c>
      <c r="N20" s="535">
        <v>35</v>
      </c>
      <c r="O20" s="535">
        <v>22</v>
      </c>
      <c r="P20" s="535">
        <v>0</v>
      </c>
      <c r="Q20" s="535">
        <v>3</v>
      </c>
      <c r="R20" s="535">
        <v>12</v>
      </c>
    </row>
    <row r="21" spans="1:18" s="50" customFormat="1" ht="13.2">
      <c r="A21" s="43" t="s">
        <v>17</v>
      </c>
      <c r="B21" s="535">
        <v>110</v>
      </c>
      <c r="C21" s="535">
        <v>82</v>
      </c>
      <c r="D21" s="535">
        <v>43</v>
      </c>
      <c r="E21" s="535">
        <v>34</v>
      </c>
      <c r="F21" s="535">
        <v>6</v>
      </c>
      <c r="G21" s="535">
        <v>2</v>
      </c>
      <c r="H21" s="535">
        <v>18</v>
      </c>
      <c r="I21" s="535">
        <v>71</v>
      </c>
      <c r="J21" s="535">
        <v>43</v>
      </c>
      <c r="K21" s="535">
        <v>42</v>
      </c>
      <c r="L21" s="535">
        <v>49</v>
      </c>
      <c r="M21" s="535">
        <v>31</v>
      </c>
      <c r="N21" s="535">
        <v>31</v>
      </c>
      <c r="O21" s="535">
        <v>53</v>
      </c>
      <c r="P21" s="535">
        <v>1</v>
      </c>
      <c r="Q21" s="535">
        <v>5</v>
      </c>
      <c r="R21" s="535">
        <v>18</v>
      </c>
    </row>
    <row r="22" spans="1:18" s="50" customFormat="1" ht="13.2">
      <c r="A22" s="43" t="s">
        <v>77</v>
      </c>
      <c r="B22" s="535">
        <v>427</v>
      </c>
      <c r="C22" s="535">
        <v>352</v>
      </c>
      <c r="D22" s="535">
        <v>139</v>
      </c>
      <c r="E22" s="535">
        <v>219</v>
      </c>
      <c r="F22" s="535">
        <v>27</v>
      </c>
      <c r="G22" s="535">
        <v>13</v>
      </c>
      <c r="H22" s="535">
        <v>40</v>
      </c>
      <c r="I22" s="535">
        <v>297</v>
      </c>
      <c r="J22" s="535">
        <v>16</v>
      </c>
      <c r="K22" s="535">
        <v>12</v>
      </c>
      <c r="L22" s="535">
        <v>293</v>
      </c>
      <c r="M22" s="535">
        <v>285</v>
      </c>
      <c r="N22" s="535">
        <v>118</v>
      </c>
      <c r="O22" s="535">
        <v>95</v>
      </c>
      <c r="P22" s="535">
        <v>4</v>
      </c>
      <c r="Q22" s="535">
        <v>7</v>
      </c>
      <c r="R22" s="535">
        <v>41</v>
      </c>
    </row>
    <row r="23" spans="1:18" s="50" customFormat="1" ht="13.2">
      <c r="A23" s="43" t="s">
        <v>54</v>
      </c>
      <c r="B23" s="535">
        <v>44</v>
      </c>
      <c r="C23" s="535">
        <v>38</v>
      </c>
      <c r="D23" s="535">
        <v>14</v>
      </c>
      <c r="E23" s="535">
        <v>18</v>
      </c>
      <c r="F23" s="535">
        <v>5</v>
      </c>
      <c r="G23" s="535">
        <v>5</v>
      </c>
      <c r="H23" s="535">
        <v>12</v>
      </c>
      <c r="I23" s="535">
        <v>27</v>
      </c>
      <c r="J23" s="535">
        <v>15</v>
      </c>
      <c r="K23" s="535">
        <v>12</v>
      </c>
      <c r="L23" s="535">
        <v>22</v>
      </c>
      <c r="M23" s="535">
        <v>14</v>
      </c>
      <c r="N23" s="535">
        <v>18</v>
      </c>
      <c r="O23" s="535">
        <v>9</v>
      </c>
      <c r="P23" s="535">
        <v>0</v>
      </c>
      <c r="Q23" s="535">
        <v>5</v>
      </c>
      <c r="R23" s="535">
        <v>7</v>
      </c>
    </row>
    <row r="24" spans="1:18" s="50" customFormat="1" ht="13.2">
      <c r="A24" s="43" t="s">
        <v>18</v>
      </c>
      <c r="B24" s="535">
        <v>181</v>
      </c>
      <c r="C24" s="535">
        <v>150</v>
      </c>
      <c r="D24" s="535">
        <v>49</v>
      </c>
      <c r="E24" s="535">
        <v>79</v>
      </c>
      <c r="F24" s="535">
        <v>29</v>
      </c>
      <c r="G24" s="535">
        <v>13</v>
      </c>
      <c r="H24" s="535">
        <v>14</v>
      </c>
      <c r="I24" s="535">
        <v>111</v>
      </c>
      <c r="J24" s="535">
        <v>9</v>
      </c>
      <c r="K24" s="535">
        <v>5</v>
      </c>
      <c r="L24" s="535">
        <v>109</v>
      </c>
      <c r="M24" s="535">
        <v>106</v>
      </c>
      <c r="N24" s="535">
        <v>59</v>
      </c>
      <c r="O24" s="535">
        <v>49</v>
      </c>
      <c r="P24" s="535">
        <v>2</v>
      </c>
      <c r="Q24" s="535">
        <v>2</v>
      </c>
      <c r="R24" s="535">
        <v>16</v>
      </c>
    </row>
    <row r="25" spans="1:18" s="50" customFormat="1" ht="13.2">
      <c r="A25" s="43" t="s">
        <v>19</v>
      </c>
      <c r="B25" s="535">
        <v>180</v>
      </c>
      <c r="C25" s="535">
        <v>160</v>
      </c>
      <c r="D25" s="535">
        <v>74</v>
      </c>
      <c r="E25" s="535">
        <v>100</v>
      </c>
      <c r="F25" s="535">
        <v>18</v>
      </c>
      <c r="G25" s="535">
        <v>10</v>
      </c>
      <c r="H25" s="535">
        <v>23</v>
      </c>
      <c r="I25" s="535">
        <v>138</v>
      </c>
      <c r="J25" s="535">
        <v>65</v>
      </c>
      <c r="K25" s="535">
        <v>59</v>
      </c>
      <c r="L25" s="535">
        <v>114</v>
      </c>
      <c r="M25" s="535">
        <v>100</v>
      </c>
      <c r="N25" s="535">
        <v>74</v>
      </c>
      <c r="O25" s="535">
        <v>80</v>
      </c>
      <c r="P25" s="535">
        <v>3</v>
      </c>
      <c r="Q25" s="535">
        <v>6</v>
      </c>
      <c r="R25" s="535">
        <v>22</v>
      </c>
    </row>
    <row r="26" spans="1:18" s="50" customFormat="1" ht="13.2">
      <c r="A26" s="43" t="s">
        <v>20</v>
      </c>
      <c r="B26" s="535">
        <v>1</v>
      </c>
      <c r="C26" s="535">
        <v>1</v>
      </c>
      <c r="D26" s="535">
        <v>0</v>
      </c>
      <c r="E26" s="535">
        <v>0</v>
      </c>
      <c r="F26" s="535">
        <v>1</v>
      </c>
      <c r="G26" s="535">
        <v>0</v>
      </c>
      <c r="H26" s="535">
        <v>0</v>
      </c>
      <c r="I26" s="535">
        <v>1</v>
      </c>
      <c r="J26" s="535">
        <v>0</v>
      </c>
      <c r="K26" s="535">
        <v>0</v>
      </c>
      <c r="L26" s="535">
        <v>1</v>
      </c>
      <c r="M26" s="535">
        <v>1</v>
      </c>
      <c r="N26" s="535">
        <v>1</v>
      </c>
      <c r="O26" s="535">
        <v>0</v>
      </c>
      <c r="P26" s="535">
        <v>0</v>
      </c>
      <c r="Q26" s="535">
        <v>0</v>
      </c>
      <c r="R26" s="535">
        <v>0</v>
      </c>
    </row>
    <row r="27" spans="1:18" s="50" customFormat="1" ht="13.2">
      <c r="A27" s="43" t="s">
        <v>21</v>
      </c>
      <c r="B27" s="535">
        <v>4</v>
      </c>
      <c r="C27" s="535">
        <v>2</v>
      </c>
      <c r="D27" s="535">
        <v>2</v>
      </c>
      <c r="E27" s="535">
        <v>1</v>
      </c>
      <c r="F27" s="535">
        <v>0</v>
      </c>
      <c r="G27" s="535">
        <v>0</v>
      </c>
      <c r="H27" s="535">
        <v>0</v>
      </c>
      <c r="I27" s="535">
        <v>1</v>
      </c>
      <c r="J27" s="535">
        <v>0</v>
      </c>
      <c r="K27" s="535">
        <v>0</v>
      </c>
      <c r="L27" s="535">
        <v>1</v>
      </c>
      <c r="M27" s="535">
        <v>1</v>
      </c>
      <c r="N27" s="535">
        <v>0</v>
      </c>
      <c r="O27" s="535">
        <v>3</v>
      </c>
      <c r="P27" s="535">
        <v>1</v>
      </c>
      <c r="Q27" s="535">
        <v>1</v>
      </c>
      <c r="R27" s="535">
        <v>1</v>
      </c>
    </row>
    <row r="28" spans="1:18" s="50" customFormat="1" ht="13.2">
      <c r="A28" s="43" t="s">
        <v>22</v>
      </c>
      <c r="B28" s="535">
        <v>89</v>
      </c>
      <c r="C28" s="535">
        <v>81</v>
      </c>
      <c r="D28" s="535">
        <v>37</v>
      </c>
      <c r="E28" s="535">
        <v>42</v>
      </c>
      <c r="F28" s="535">
        <v>20</v>
      </c>
      <c r="G28" s="535">
        <v>6</v>
      </c>
      <c r="H28" s="535">
        <v>5</v>
      </c>
      <c r="I28" s="535">
        <v>69</v>
      </c>
      <c r="J28" s="535">
        <v>14</v>
      </c>
      <c r="K28" s="535">
        <v>13</v>
      </c>
      <c r="L28" s="535">
        <v>66</v>
      </c>
      <c r="M28" s="535">
        <v>62</v>
      </c>
      <c r="N28" s="535">
        <v>42</v>
      </c>
      <c r="O28" s="535">
        <v>30</v>
      </c>
      <c r="P28" s="535">
        <v>4</v>
      </c>
      <c r="Q28" s="535">
        <v>2</v>
      </c>
      <c r="R28" s="535">
        <v>10</v>
      </c>
    </row>
    <row r="29" spans="1:18" s="50" customFormat="1" ht="13.2">
      <c r="A29" s="43" t="s">
        <v>23</v>
      </c>
      <c r="B29" s="535">
        <v>3</v>
      </c>
      <c r="C29" s="535">
        <v>3</v>
      </c>
      <c r="D29" s="535">
        <v>0</v>
      </c>
      <c r="E29" s="535">
        <v>0</v>
      </c>
      <c r="F29" s="535">
        <v>0</v>
      </c>
      <c r="G29" s="535">
        <v>1</v>
      </c>
      <c r="H29" s="535">
        <v>1</v>
      </c>
      <c r="I29" s="535">
        <v>1</v>
      </c>
      <c r="J29" s="535">
        <v>0</v>
      </c>
      <c r="K29" s="535">
        <v>0</v>
      </c>
      <c r="L29" s="535">
        <v>1</v>
      </c>
      <c r="M29" s="535">
        <v>1</v>
      </c>
      <c r="N29" s="535">
        <v>1</v>
      </c>
      <c r="O29" s="535">
        <v>0</v>
      </c>
      <c r="P29" s="535">
        <v>0</v>
      </c>
      <c r="Q29" s="535">
        <v>1</v>
      </c>
      <c r="R29" s="535">
        <v>1</v>
      </c>
    </row>
    <row r="30" spans="1:18" s="50" customFormat="1" ht="13.2">
      <c r="A30" s="43"/>
      <c r="B30" s="46"/>
      <c r="C30" s="46"/>
      <c r="D30" s="46"/>
      <c r="E30" s="46"/>
      <c r="F30" s="46"/>
      <c r="G30" s="46"/>
      <c r="H30" s="46"/>
      <c r="I30" s="46"/>
      <c r="J30" s="46"/>
      <c r="K30" s="46"/>
      <c r="L30" s="46"/>
      <c r="M30" s="46"/>
      <c r="N30" s="46"/>
      <c r="O30" s="46"/>
      <c r="P30" s="46"/>
      <c r="Q30" s="46"/>
      <c r="R30" s="46"/>
    </row>
    <row r="31" spans="1:18" s="50" customFormat="1" ht="15.6">
      <c r="A31" s="1445" t="s">
        <v>735</v>
      </c>
      <c r="B31" s="1445"/>
      <c r="C31" s="1445"/>
      <c r="D31" s="1445"/>
      <c r="E31" s="1445"/>
      <c r="F31" s="46"/>
      <c r="G31" s="46"/>
      <c r="H31" s="46"/>
      <c r="I31" s="46"/>
      <c r="J31" s="46"/>
      <c r="K31" s="46"/>
      <c r="L31" s="46"/>
      <c r="M31" s="46"/>
      <c r="N31" s="46"/>
      <c r="O31" s="46"/>
      <c r="P31" s="46"/>
      <c r="Q31" s="46"/>
      <c r="R31" s="46"/>
    </row>
    <row r="32" spans="1:18" s="50" customFormat="1" ht="13.2">
      <c r="A32" s="1446" t="s">
        <v>657</v>
      </c>
      <c r="B32" s="1446"/>
      <c r="C32" s="728">
        <v>50</v>
      </c>
      <c r="D32" s="46"/>
      <c r="E32" s="46"/>
      <c r="F32" s="46"/>
      <c r="G32" s="46"/>
      <c r="H32" s="46"/>
      <c r="I32" s="46"/>
      <c r="J32" s="46"/>
      <c r="K32" s="46"/>
      <c r="L32" s="46"/>
      <c r="M32" s="46"/>
      <c r="N32" s="46"/>
      <c r="O32" s="46"/>
      <c r="P32" s="46"/>
      <c r="Q32" s="46"/>
      <c r="R32" s="46"/>
    </row>
    <row r="33" spans="1:18" s="50" customFormat="1" ht="13.2">
      <c r="A33" s="43"/>
      <c r="B33" s="46"/>
      <c r="C33" s="46"/>
      <c r="D33" s="46"/>
      <c r="E33" s="46"/>
      <c r="F33" s="46"/>
      <c r="G33" s="46"/>
      <c r="H33" s="46"/>
      <c r="I33" s="46"/>
      <c r="J33" s="46"/>
      <c r="K33" s="46"/>
      <c r="L33" s="46"/>
      <c r="M33" s="46"/>
      <c r="N33" s="46"/>
      <c r="O33" s="46"/>
      <c r="P33" s="46"/>
      <c r="Q33" s="46"/>
      <c r="R33" s="46"/>
    </row>
    <row r="34" spans="1:18" s="50" customFormat="1" ht="13.2">
      <c r="A34" s="86" t="str">
        <f>A14</f>
        <v>Scotland</v>
      </c>
      <c r="B34" s="742">
        <f>B14/$B14</f>
        <v>1</v>
      </c>
      <c r="C34" s="742">
        <f t="shared" ref="C34:R34" si="0">C14/$B14</f>
        <v>0.84135338345864663</v>
      </c>
      <c r="D34" s="742">
        <f t="shared" si="0"/>
        <v>0.36090225563909772</v>
      </c>
      <c r="E34" s="742">
        <f t="shared" si="0"/>
        <v>0.47744360902255639</v>
      </c>
      <c r="F34" s="742">
        <f t="shared" si="0"/>
        <v>9.6240601503759404E-2</v>
      </c>
      <c r="G34" s="742">
        <f t="shared" si="0"/>
        <v>4.4360902255639101E-2</v>
      </c>
      <c r="H34" s="742">
        <f t="shared" si="0"/>
        <v>0.10225563909774436</v>
      </c>
      <c r="I34" s="742">
        <f t="shared" si="0"/>
        <v>0.69022556390977441</v>
      </c>
      <c r="J34" s="742">
        <f t="shared" si="0"/>
        <v>0.16090225563909774</v>
      </c>
      <c r="K34" s="742">
        <f t="shared" si="0"/>
        <v>0.14060150375939851</v>
      </c>
      <c r="L34" s="742">
        <f t="shared" si="0"/>
        <v>0.63308270676691725</v>
      </c>
      <c r="M34" s="742">
        <f t="shared" si="0"/>
        <v>0.58045112781954888</v>
      </c>
      <c r="N34" s="742">
        <f t="shared" si="0"/>
        <v>0.35563909774436092</v>
      </c>
      <c r="O34" s="742">
        <f t="shared" si="0"/>
        <v>0.3030075187969925</v>
      </c>
      <c r="P34" s="742">
        <f t="shared" si="0"/>
        <v>1.5037593984962405E-2</v>
      </c>
      <c r="Q34" s="742">
        <f t="shared" si="0"/>
        <v>3.1578947368421054E-2</v>
      </c>
      <c r="R34" s="742">
        <f t="shared" si="0"/>
        <v>0.11654135338345864</v>
      </c>
    </row>
    <row r="35" spans="1:18" s="50" customFormat="1" ht="13.2">
      <c r="A35" s="43"/>
      <c r="B35" s="742"/>
      <c r="C35" s="743"/>
      <c r="D35" s="743"/>
      <c r="E35" s="743"/>
      <c r="F35" s="743"/>
      <c r="G35" s="743"/>
      <c r="H35" s="743"/>
      <c r="I35" s="743"/>
      <c r="J35" s="743"/>
      <c r="K35" s="743"/>
      <c r="L35" s="743"/>
      <c r="M35" s="743"/>
      <c r="N35" s="743"/>
      <c r="O35" s="743"/>
      <c r="P35" s="743"/>
      <c r="Q35" s="743"/>
      <c r="R35" s="743"/>
    </row>
    <row r="36" spans="1:18" s="50" customFormat="1" ht="13.2">
      <c r="A36" s="43" t="str">
        <f>A16</f>
        <v>Ayrshire &amp; Arran</v>
      </c>
      <c r="B36" s="744">
        <f t="shared" ref="B36:R36" si="1">IF($B16&lt;$C$32," ",B16/$B16)</f>
        <v>1</v>
      </c>
      <c r="C36" s="744">
        <f>IF($B16&lt;$C$32," ",C16/$B16)</f>
        <v>0.86</v>
      </c>
      <c r="D36" s="744">
        <f t="shared" si="1"/>
        <v>0.42</v>
      </c>
      <c r="E36" s="744">
        <f t="shared" si="1"/>
        <v>0.48</v>
      </c>
      <c r="F36" s="744">
        <f>IF($B16&lt;$C$32," ",F16/$B16)</f>
        <v>0.03</v>
      </c>
      <c r="G36" s="744">
        <f t="shared" si="1"/>
        <v>0.03</v>
      </c>
      <c r="H36" s="744">
        <f t="shared" si="1"/>
        <v>0.05</v>
      </c>
      <c r="I36" s="744">
        <f t="shared" si="1"/>
        <v>0.61</v>
      </c>
      <c r="J36" s="744">
        <f t="shared" si="1"/>
        <v>0.02</v>
      </c>
      <c r="K36" s="744">
        <f t="shared" si="1"/>
        <v>0</v>
      </c>
      <c r="L36" s="744">
        <f t="shared" si="1"/>
        <v>0.6</v>
      </c>
      <c r="M36" s="744">
        <f t="shared" si="1"/>
        <v>0.56000000000000005</v>
      </c>
      <c r="N36" s="744">
        <f t="shared" si="1"/>
        <v>0.34</v>
      </c>
      <c r="O36" s="744">
        <f t="shared" si="1"/>
        <v>0.28999999999999998</v>
      </c>
      <c r="P36" s="744">
        <f t="shared" si="1"/>
        <v>0.02</v>
      </c>
      <c r="Q36" s="744">
        <f t="shared" si="1"/>
        <v>0.04</v>
      </c>
      <c r="R36" s="744">
        <f t="shared" si="1"/>
        <v>0.13</v>
      </c>
    </row>
    <row r="37" spans="1:18" s="50" customFormat="1" ht="13.2">
      <c r="A37" s="43" t="str">
        <f t="shared" ref="A37:A49" si="2">A17</f>
        <v>Borders</v>
      </c>
      <c r="B37" s="744" t="str">
        <f t="shared" ref="B37:R37" si="3">IF($B17&lt;$C$32," ",B17/$B17)</f>
        <v xml:space="preserve"> </v>
      </c>
      <c r="C37" s="744" t="str">
        <f t="shared" si="3"/>
        <v xml:space="preserve"> </v>
      </c>
      <c r="D37" s="744" t="str">
        <f t="shared" si="3"/>
        <v xml:space="preserve"> </v>
      </c>
      <c r="E37" s="744" t="str">
        <f t="shared" si="3"/>
        <v xml:space="preserve"> </v>
      </c>
      <c r="F37" s="744" t="str">
        <f t="shared" si="3"/>
        <v xml:space="preserve"> </v>
      </c>
      <c r="G37" s="744" t="str">
        <f t="shared" si="3"/>
        <v xml:space="preserve"> </v>
      </c>
      <c r="H37" s="744" t="str">
        <f t="shared" si="3"/>
        <v xml:space="preserve"> </v>
      </c>
      <c r="I37" s="744" t="str">
        <f t="shared" si="3"/>
        <v xml:space="preserve"> </v>
      </c>
      <c r="J37" s="744" t="str">
        <f t="shared" si="3"/>
        <v xml:space="preserve"> </v>
      </c>
      <c r="K37" s="744" t="str">
        <f t="shared" si="3"/>
        <v xml:space="preserve"> </v>
      </c>
      <c r="L37" s="744" t="str">
        <f t="shared" si="3"/>
        <v xml:space="preserve"> </v>
      </c>
      <c r="M37" s="744" t="str">
        <f t="shared" si="3"/>
        <v xml:space="preserve"> </v>
      </c>
      <c r="N37" s="744" t="str">
        <f t="shared" si="3"/>
        <v xml:space="preserve"> </v>
      </c>
      <c r="O37" s="744" t="str">
        <f t="shared" si="3"/>
        <v xml:space="preserve"> </v>
      </c>
      <c r="P37" s="744" t="str">
        <f t="shared" si="3"/>
        <v xml:space="preserve"> </v>
      </c>
      <c r="Q37" s="744" t="str">
        <f t="shared" si="3"/>
        <v xml:space="preserve"> </v>
      </c>
      <c r="R37" s="744" t="str">
        <f t="shared" si="3"/>
        <v xml:space="preserve"> </v>
      </c>
    </row>
    <row r="38" spans="1:18" s="50" customFormat="1" ht="13.2">
      <c r="A38" s="43" t="str">
        <f t="shared" si="2"/>
        <v>Dumfries &amp; Galloway</v>
      </c>
      <c r="B38" s="744" t="str">
        <f t="shared" ref="B38:R38" si="4">IF($B18&lt;$C$32," ",B18/$B18)</f>
        <v xml:space="preserve"> </v>
      </c>
      <c r="C38" s="744" t="str">
        <f t="shared" si="4"/>
        <v xml:space="preserve"> </v>
      </c>
      <c r="D38" s="744" t="str">
        <f t="shared" si="4"/>
        <v xml:space="preserve"> </v>
      </c>
      <c r="E38" s="744" t="str">
        <f t="shared" si="4"/>
        <v xml:space="preserve"> </v>
      </c>
      <c r="F38" s="744" t="str">
        <f t="shared" si="4"/>
        <v xml:space="preserve"> </v>
      </c>
      <c r="G38" s="744" t="str">
        <f t="shared" si="4"/>
        <v xml:space="preserve"> </v>
      </c>
      <c r="H38" s="744" t="str">
        <f t="shared" si="4"/>
        <v xml:space="preserve"> </v>
      </c>
      <c r="I38" s="744" t="str">
        <f t="shared" si="4"/>
        <v xml:space="preserve"> </v>
      </c>
      <c r="J38" s="744" t="str">
        <f t="shared" si="4"/>
        <v xml:space="preserve"> </v>
      </c>
      <c r="K38" s="744" t="str">
        <f t="shared" si="4"/>
        <v xml:space="preserve"> </v>
      </c>
      <c r="L38" s="744" t="str">
        <f t="shared" si="4"/>
        <v xml:space="preserve"> </v>
      </c>
      <c r="M38" s="744" t="str">
        <f t="shared" si="4"/>
        <v xml:space="preserve"> </v>
      </c>
      <c r="N38" s="744" t="str">
        <f t="shared" si="4"/>
        <v xml:space="preserve"> </v>
      </c>
      <c r="O38" s="744" t="str">
        <f t="shared" si="4"/>
        <v xml:space="preserve"> </v>
      </c>
      <c r="P38" s="744" t="str">
        <f t="shared" si="4"/>
        <v xml:space="preserve"> </v>
      </c>
      <c r="Q38" s="744" t="str">
        <f t="shared" si="4"/>
        <v xml:space="preserve"> </v>
      </c>
      <c r="R38" s="744" t="str">
        <f t="shared" si="4"/>
        <v xml:space="preserve"> </v>
      </c>
    </row>
    <row r="39" spans="1:18" s="50" customFormat="1" ht="13.2">
      <c r="A39" s="43" t="str">
        <f t="shared" si="2"/>
        <v>Fife</v>
      </c>
      <c r="B39" s="744">
        <f t="shared" ref="B39:R39" si="5">IF($B19&lt;$C$32," ",B19/$B19)</f>
        <v>1</v>
      </c>
      <c r="C39" s="744">
        <f>IF($B19&lt;$C$32," ",C19/$B19)</f>
        <v>0.81428571428571428</v>
      </c>
      <c r="D39" s="744">
        <f t="shared" si="5"/>
        <v>0.38571428571428573</v>
      </c>
      <c r="E39" s="744">
        <f t="shared" si="5"/>
        <v>0.52857142857142858</v>
      </c>
      <c r="F39" s="744">
        <f t="shared" si="5"/>
        <v>4.2857142857142858E-2</v>
      </c>
      <c r="G39" s="744">
        <f t="shared" si="5"/>
        <v>4.2857142857142858E-2</v>
      </c>
      <c r="H39" s="744">
        <f t="shared" si="5"/>
        <v>8.5714285714285715E-2</v>
      </c>
      <c r="I39" s="744">
        <f t="shared" si="5"/>
        <v>0.7</v>
      </c>
      <c r="J39" s="744">
        <f t="shared" si="5"/>
        <v>0.25714285714285712</v>
      </c>
      <c r="K39" s="744">
        <f t="shared" si="5"/>
        <v>0.22857142857142856</v>
      </c>
      <c r="L39" s="744">
        <f t="shared" si="5"/>
        <v>0.6</v>
      </c>
      <c r="M39" s="744">
        <f t="shared" si="5"/>
        <v>0.55714285714285716</v>
      </c>
      <c r="N39" s="744">
        <f t="shared" si="5"/>
        <v>0.52857142857142858</v>
      </c>
      <c r="O39" s="744">
        <f t="shared" si="5"/>
        <v>0.34285714285714286</v>
      </c>
      <c r="P39" s="744">
        <f t="shared" si="5"/>
        <v>2.8571428571428571E-2</v>
      </c>
      <c r="Q39" s="744">
        <f t="shared" si="5"/>
        <v>7.1428571428571425E-2</v>
      </c>
      <c r="R39" s="744">
        <f t="shared" si="5"/>
        <v>0.12857142857142856</v>
      </c>
    </row>
    <row r="40" spans="1:18" s="50" customFormat="1" ht="13.2">
      <c r="A40" s="43" t="str">
        <f t="shared" si="2"/>
        <v>Forth Valley</v>
      </c>
      <c r="B40" s="744">
        <f t="shared" ref="B40:R40" si="6">IF($B20&lt;$C$32," ",B20/$B20)</f>
        <v>1</v>
      </c>
      <c r="C40" s="744">
        <f t="shared" si="6"/>
        <v>0.88405797101449279</v>
      </c>
      <c r="D40" s="744">
        <f t="shared" si="6"/>
        <v>0.40579710144927539</v>
      </c>
      <c r="E40" s="744">
        <f t="shared" si="6"/>
        <v>0.46376811594202899</v>
      </c>
      <c r="F40" s="744">
        <f t="shared" si="6"/>
        <v>0.10144927536231885</v>
      </c>
      <c r="G40" s="744">
        <f t="shared" si="6"/>
        <v>1.4492753623188406E-2</v>
      </c>
      <c r="H40" s="744">
        <f t="shared" si="6"/>
        <v>0.11594202898550725</v>
      </c>
      <c r="I40" s="744">
        <f t="shared" si="6"/>
        <v>0.91304347826086951</v>
      </c>
      <c r="J40" s="744">
        <f t="shared" si="6"/>
        <v>0.3188405797101449</v>
      </c>
      <c r="K40" s="744">
        <f t="shared" si="6"/>
        <v>0.27536231884057971</v>
      </c>
      <c r="L40" s="744">
        <f t="shared" si="6"/>
        <v>0.84057971014492749</v>
      </c>
      <c r="M40" s="744">
        <f t="shared" si="6"/>
        <v>0.81159420289855078</v>
      </c>
      <c r="N40" s="744">
        <f t="shared" si="6"/>
        <v>0.50724637681159424</v>
      </c>
      <c r="O40" s="744">
        <f t="shared" si="6"/>
        <v>0.3188405797101449</v>
      </c>
      <c r="P40" s="744">
        <f t="shared" si="6"/>
        <v>0</v>
      </c>
      <c r="Q40" s="744">
        <f t="shared" si="6"/>
        <v>4.3478260869565216E-2</v>
      </c>
      <c r="R40" s="744">
        <f t="shared" si="6"/>
        <v>0.17391304347826086</v>
      </c>
    </row>
    <row r="41" spans="1:18" s="50" customFormat="1" ht="13.2">
      <c r="A41" s="43" t="str">
        <f t="shared" si="2"/>
        <v>Grampian</v>
      </c>
      <c r="B41" s="744">
        <f t="shared" ref="B41:R41" si="7">IF($B21&lt;$C$32," ",B21/$B21)</f>
        <v>1</v>
      </c>
      <c r="C41" s="744">
        <f t="shared" si="7"/>
        <v>0.74545454545454548</v>
      </c>
      <c r="D41" s="744">
        <f t="shared" si="7"/>
        <v>0.39090909090909093</v>
      </c>
      <c r="E41" s="744">
        <f t="shared" si="7"/>
        <v>0.30909090909090908</v>
      </c>
      <c r="F41" s="744">
        <f t="shared" si="7"/>
        <v>5.4545454545454543E-2</v>
      </c>
      <c r="G41" s="744">
        <f t="shared" si="7"/>
        <v>1.8181818181818181E-2</v>
      </c>
      <c r="H41" s="744">
        <f t="shared" si="7"/>
        <v>0.16363636363636364</v>
      </c>
      <c r="I41" s="744">
        <f t="shared" si="7"/>
        <v>0.6454545454545455</v>
      </c>
      <c r="J41" s="744">
        <f t="shared" si="7"/>
        <v>0.39090909090909093</v>
      </c>
      <c r="K41" s="744">
        <f t="shared" si="7"/>
        <v>0.38181818181818183</v>
      </c>
      <c r="L41" s="744">
        <f t="shared" si="7"/>
        <v>0.44545454545454544</v>
      </c>
      <c r="M41" s="744">
        <f t="shared" si="7"/>
        <v>0.2818181818181818</v>
      </c>
      <c r="N41" s="744">
        <f t="shared" si="7"/>
        <v>0.2818181818181818</v>
      </c>
      <c r="O41" s="744">
        <f t="shared" si="7"/>
        <v>0.48181818181818181</v>
      </c>
      <c r="P41" s="744">
        <f t="shared" si="7"/>
        <v>9.0909090909090905E-3</v>
      </c>
      <c r="Q41" s="744">
        <f t="shared" si="7"/>
        <v>4.5454545454545456E-2</v>
      </c>
      <c r="R41" s="744">
        <f t="shared" si="7"/>
        <v>0.16363636363636364</v>
      </c>
    </row>
    <row r="42" spans="1:18" s="50" customFormat="1" ht="13.2">
      <c r="A42" s="43" t="str">
        <f t="shared" si="2"/>
        <v>Greater Glasgow &amp; Clyde</v>
      </c>
      <c r="B42" s="744">
        <f t="shared" ref="B42:R42" si="8">IF($B22&lt;$C$32," ",B22/$B22)</f>
        <v>1</v>
      </c>
      <c r="C42" s="744">
        <f t="shared" si="8"/>
        <v>0.82435597189695553</v>
      </c>
      <c r="D42" s="744">
        <f t="shared" si="8"/>
        <v>0.32552693208430911</v>
      </c>
      <c r="E42" s="744">
        <f t="shared" si="8"/>
        <v>0.51288056206088994</v>
      </c>
      <c r="F42" s="744">
        <f t="shared" si="8"/>
        <v>6.323185011709602E-2</v>
      </c>
      <c r="G42" s="744">
        <f t="shared" si="8"/>
        <v>3.0444964871194378E-2</v>
      </c>
      <c r="H42" s="744">
        <f t="shared" si="8"/>
        <v>9.3676814988290405E-2</v>
      </c>
      <c r="I42" s="744">
        <f t="shared" si="8"/>
        <v>0.6955503512880562</v>
      </c>
      <c r="J42" s="744">
        <f t="shared" si="8"/>
        <v>3.7470725995316159E-2</v>
      </c>
      <c r="K42" s="744">
        <f t="shared" si="8"/>
        <v>2.8103044496487119E-2</v>
      </c>
      <c r="L42" s="744">
        <f t="shared" si="8"/>
        <v>0.68618266978922715</v>
      </c>
      <c r="M42" s="744">
        <f t="shared" si="8"/>
        <v>0.66744730679156905</v>
      </c>
      <c r="N42" s="744">
        <f t="shared" si="8"/>
        <v>0.27634660421545665</v>
      </c>
      <c r="O42" s="744">
        <f t="shared" si="8"/>
        <v>0.22248243559718969</v>
      </c>
      <c r="P42" s="744">
        <f t="shared" si="8"/>
        <v>9.3676814988290398E-3</v>
      </c>
      <c r="Q42" s="744">
        <f t="shared" si="8"/>
        <v>1.6393442622950821E-2</v>
      </c>
      <c r="R42" s="744">
        <f t="shared" si="8"/>
        <v>9.6018735362997654E-2</v>
      </c>
    </row>
    <row r="43" spans="1:18" s="50" customFormat="1" ht="13.2">
      <c r="A43" s="43" t="str">
        <f t="shared" si="2"/>
        <v>Highland</v>
      </c>
      <c r="B43" s="744" t="str">
        <f t="shared" ref="B43:R43" si="9">IF($B23&lt;$C$32," ",B23/$B23)</f>
        <v xml:space="preserve"> </v>
      </c>
      <c r="C43" s="744" t="str">
        <f t="shared" si="9"/>
        <v xml:space="preserve"> </v>
      </c>
      <c r="D43" s="744" t="str">
        <f t="shared" si="9"/>
        <v xml:space="preserve"> </v>
      </c>
      <c r="E43" s="744" t="str">
        <f t="shared" si="9"/>
        <v xml:space="preserve"> </v>
      </c>
      <c r="F43" s="744" t="str">
        <f t="shared" si="9"/>
        <v xml:space="preserve"> </v>
      </c>
      <c r="G43" s="744" t="str">
        <f t="shared" si="9"/>
        <v xml:space="preserve"> </v>
      </c>
      <c r="H43" s="744" t="str">
        <f t="shared" si="9"/>
        <v xml:space="preserve"> </v>
      </c>
      <c r="I43" s="744" t="str">
        <f t="shared" si="9"/>
        <v xml:space="preserve"> </v>
      </c>
      <c r="J43" s="744" t="str">
        <f t="shared" si="9"/>
        <v xml:space="preserve"> </v>
      </c>
      <c r="K43" s="744" t="str">
        <f t="shared" si="9"/>
        <v xml:space="preserve"> </v>
      </c>
      <c r="L43" s="744" t="str">
        <f t="shared" si="9"/>
        <v xml:space="preserve"> </v>
      </c>
      <c r="M43" s="744" t="str">
        <f t="shared" si="9"/>
        <v xml:space="preserve"> </v>
      </c>
      <c r="N43" s="744" t="str">
        <f t="shared" si="9"/>
        <v xml:space="preserve"> </v>
      </c>
      <c r="O43" s="744" t="str">
        <f t="shared" si="9"/>
        <v xml:space="preserve"> </v>
      </c>
      <c r="P43" s="744" t="str">
        <f t="shared" si="9"/>
        <v xml:space="preserve"> </v>
      </c>
      <c r="Q43" s="744" t="str">
        <f t="shared" si="9"/>
        <v xml:space="preserve"> </v>
      </c>
      <c r="R43" s="744" t="str">
        <f t="shared" si="9"/>
        <v xml:space="preserve"> </v>
      </c>
    </row>
    <row r="44" spans="1:18" s="50" customFormat="1" ht="13.2">
      <c r="A44" s="43" t="str">
        <f t="shared" si="2"/>
        <v>Lanarkshire</v>
      </c>
      <c r="B44" s="744">
        <f t="shared" ref="B44:R44" si="10">IF($B24&lt;$C$32," ",B24/$B24)</f>
        <v>1</v>
      </c>
      <c r="C44" s="744">
        <f t="shared" si="10"/>
        <v>0.82872928176795579</v>
      </c>
      <c r="D44" s="744">
        <f t="shared" si="10"/>
        <v>0.27071823204419887</v>
      </c>
      <c r="E44" s="744">
        <f t="shared" si="10"/>
        <v>0.43646408839779005</v>
      </c>
      <c r="F44" s="744">
        <f t="shared" si="10"/>
        <v>0.16022099447513813</v>
      </c>
      <c r="G44" s="744">
        <f t="shared" si="10"/>
        <v>7.18232044198895E-2</v>
      </c>
      <c r="H44" s="744">
        <f t="shared" si="10"/>
        <v>7.7348066298342538E-2</v>
      </c>
      <c r="I44" s="744">
        <f t="shared" si="10"/>
        <v>0.61325966850828728</v>
      </c>
      <c r="J44" s="744">
        <f t="shared" si="10"/>
        <v>4.9723756906077346E-2</v>
      </c>
      <c r="K44" s="744">
        <f t="shared" si="10"/>
        <v>2.7624309392265192E-2</v>
      </c>
      <c r="L44" s="744">
        <f t="shared" si="10"/>
        <v>0.60220994475138123</v>
      </c>
      <c r="M44" s="744">
        <f t="shared" si="10"/>
        <v>0.58563535911602205</v>
      </c>
      <c r="N44" s="744">
        <f t="shared" si="10"/>
        <v>0.32596685082872928</v>
      </c>
      <c r="O44" s="744">
        <f t="shared" si="10"/>
        <v>0.27071823204419887</v>
      </c>
      <c r="P44" s="744">
        <f t="shared" si="10"/>
        <v>1.1049723756906077E-2</v>
      </c>
      <c r="Q44" s="744">
        <f t="shared" si="10"/>
        <v>1.1049723756906077E-2</v>
      </c>
      <c r="R44" s="744">
        <f t="shared" si="10"/>
        <v>8.8397790055248615E-2</v>
      </c>
    </row>
    <row r="45" spans="1:18" s="50" customFormat="1" ht="13.2">
      <c r="A45" s="43" t="str">
        <f t="shared" si="2"/>
        <v>Lothian</v>
      </c>
      <c r="B45" s="744">
        <f t="shared" ref="B45:R45" si="11">IF($B25&lt;$C$32," ",B25/$B25)</f>
        <v>1</v>
      </c>
      <c r="C45" s="744">
        <f t="shared" si="11"/>
        <v>0.88888888888888884</v>
      </c>
      <c r="D45" s="744">
        <f t="shared" si="11"/>
        <v>0.41111111111111109</v>
      </c>
      <c r="E45" s="744">
        <f t="shared" si="11"/>
        <v>0.55555555555555558</v>
      </c>
      <c r="F45" s="744">
        <f t="shared" si="11"/>
        <v>0.1</v>
      </c>
      <c r="G45" s="744">
        <f t="shared" si="11"/>
        <v>5.5555555555555552E-2</v>
      </c>
      <c r="H45" s="744">
        <f t="shared" si="11"/>
        <v>0.12777777777777777</v>
      </c>
      <c r="I45" s="744">
        <f t="shared" si="11"/>
        <v>0.76666666666666672</v>
      </c>
      <c r="J45" s="744">
        <f t="shared" si="11"/>
        <v>0.3611111111111111</v>
      </c>
      <c r="K45" s="744">
        <f t="shared" si="11"/>
        <v>0.32777777777777778</v>
      </c>
      <c r="L45" s="744">
        <f t="shared" si="11"/>
        <v>0.6333333333333333</v>
      </c>
      <c r="M45" s="744">
        <f t="shared" si="11"/>
        <v>0.55555555555555558</v>
      </c>
      <c r="N45" s="744">
        <f t="shared" si="11"/>
        <v>0.41111111111111109</v>
      </c>
      <c r="O45" s="744">
        <f t="shared" si="11"/>
        <v>0.44444444444444442</v>
      </c>
      <c r="P45" s="744">
        <f t="shared" si="11"/>
        <v>1.6666666666666666E-2</v>
      </c>
      <c r="Q45" s="744">
        <f t="shared" si="11"/>
        <v>3.3333333333333333E-2</v>
      </c>
      <c r="R45" s="744">
        <f t="shared" si="11"/>
        <v>0.12222222222222222</v>
      </c>
    </row>
    <row r="46" spans="1:18" s="50" customFormat="1" ht="13.2">
      <c r="A46" s="43" t="str">
        <f t="shared" si="2"/>
        <v>Orkney</v>
      </c>
      <c r="B46" s="744" t="str">
        <f t="shared" ref="B46:R46" si="12">IF($B26&lt;$C$32," ",B26/$B26)</f>
        <v xml:space="preserve"> </v>
      </c>
      <c r="C46" s="744" t="str">
        <f t="shared" si="12"/>
        <v xml:space="preserve"> </v>
      </c>
      <c r="D46" s="744" t="str">
        <f t="shared" si="12"/>
        <v xml:space="preserve"> </v>
      </c>
      <c r="E46" s="744" t="str">
        <f t="shared" si="12"/>
        <v xml:space="preserve"> </v>
      </c>
      <c r="F46" s="744" t="str">
        <f t="shared" si="12"/>
        <v xml:space="preserve"> </v>
      </c>
      <c r="G46" s="744" t="str">
        <f t="shared" si="12"/>
        <v xml:space="preserve"> </v>
      </c>
      <c r="H46" s="744" t="str">
        <f t="shared" si="12"/>
        <v xml:space="preserve"> </v>
      </c>
      <c r="I46" s="744" t="str">
        <f t="shared" si="12"/>
        <v xml:space="preserve"> </v>
      </c>
      <c r="J46" s="744" t="str">
        <f t="shared" si="12"/>
        <v xml:space="preserve"> </v>
      </c>
      <c r="K46" s="744" t="str">
        <f t="shared" si="12"/>
        <v xml:space="preserve"> </v>
      </c>
      <c r="L46" s="744" t="str">
        <f t="shared" si="12"/>
        <v xml:space="preserve"> </v>
      </c>
      <c r="M46" s="744" t="str">
        <f t="shared" si="12"/>
        <v xml:space="preserve"> </v>
      </c>
      <c r="N46" s="744" t="str">
        <f t="shared" si="12"/>
        <v xml:space="preserve"> </v>
      </c>
      <c r="O46" s="744" t="str">
        <f t="shared" si="12"/>
        <v xml:space="preserve"> </v>
      </c>
      <c r="P46" s="744" t="str">
        <f t="shared" si="12"/>
        <v xml:space="preserve"> </v>
      </c>
      <c r="Q46" s="744" t="str">
        <f t="shared" si="12"/>
        <v xml:space="preserve"> </v>
      </c>
      <c r="R46" s="744" t="str">
        <f t="shared" si="12"/>
        <v xml:space="preserve"> </v>
      </c>
    </row>
    <row r="47" spans="1:18" s="50" customFormat="1" ht="13.2">
      <c r="A47" s="43" t="str">
        <f t="shared" si="2"/>
        <v>Shetland</v>
      </c>
      <c r="B47" s="744" t="str">
        <f t="shared" ref="B47:R47" si="13">IF($B27&lt;$C$32," ",B27/$B27)</f>
        <v xml:space="preserve"> </v>
      </c>
      <c r="C47" s="744" t="str">
        <f t="shared" si="13"/>
        <v xml:space="preserve"> </v>
      </c>
      <c r="D47" s="744" t="str">
        <f t="shared" si="13"/>
        <v xml:space="preserve"> </v>
      </c>
      <c r="E47" s="744" t="str">
        <f t="shared" si="13"/>
        <v xml:space="preserve"> </v>
      </c>
      <c r="F47" s="744" t="str">
        <f t="shared" si="13"/>
        <v xml:space="preserve"> </v>
      </c>
      <c r="G47" s="744" t="str">
        <f t="shared" si="13"/>
        <v xml:space="preserve"> </v>
      </c>
      <c r="H47" s="744" t="str">
        <f t="shared" si="13"/>
        <v xml:space="preserve"> </v>
      </c>
      <c r="I47" s="744" t="str">
        <f t="shared" si="13"/>
        <v xml:space="preserve"> </v>
      </c>
      <c r="J47" s="744" t="str">
        <f t="shared" si="13"/>
        <v xml:space="preserve"> </v>
      </c>
      <c r="K47" s="744" t="str">
        <f t="shared" si="13"/>
        <v xml:space="preserve"> </v>
      </c>
      <c r="L47" s="744" t="str">
        <f t="shared" si="13"/>
        <v xml:space="preserve"> </v>
      </c>
      <c r="M47" s="744" t="str">
        <f t="shared" si="13"/>
        <v xml:space="preserve"> </v>
      </c>
      <c r="N47" s="744" t="str">
        <f t="shared" si="13"/>
        <v xml:space="preserve"> </v>
      </c>
      <c r="O47" s="744" t="str">
        <f t="shared" si="13"/>
        <v xml:space="preserve"> </v>
      </c>
      <c r="P47" s="744" t="str">
        <f t="shared" si="13"/>
        <v xml:space="preserve"> </v>
      </c>
      <c r="Q47" s="744" t="str">
        <f t="shared" si="13"/>
        <v xml:space="preserve"> </v>
      </c>
      <c r="R47" s="744" t="str">
        <f t="shared" si="13"/>
        <v xml:space="preserve"> </v>
      </c>
    </row>
    <row r="48" spans="1:18" s="50" customFormat="1" ht="13.2">
      <c r="A48" s="43" t="str">
        <f t="shared" si="2"/>
        <v>Tayside</v>
      </c>
      <c r="B48" s="744">
        <f t="shared" ref="B48:R48" si="14">IF($B28&lt;$C$32," ",B28/$B28)</f>
        <v>1</v>
      </c>
      <c r="C48" s="744">
        <f t="shared" si="14"/>
        <v>0.9101123595505618</v>
      </c>
      <c r="D48" s="744">
        <f t="shared" si="14"/>
        <v>0.4157303370786517</v>
      </c>
      <c r="E48" s="744">
        <f t="shared" si="14"/>
        <v>0.47191011235955055</v>
      </c>
      <c r="F48" s="744">
        <f t="shared" si="14"/>
        <v>0.2247191011235955</v>
      </c>
      <c r="G48" s="744">
        <f t="shared" si="14"/>
        <v>6.741573033707865E-2</v>
      </c>
      <c r="H48" s="744">
        <f t="shared" si="14"/>
        <v>5.6179775280898875E-2</v>
      </c>
      <c r="I48" s="744">
        <f t="shared" si="14"/>
        <v>0.7752808988764045</v>
      </c>
      <c r="J48" s="744">
        <f t="shared" si="14"/>
        <v>0.15730337078651685</v>
      </c>
      <c r="K48" s="744">
        <f t="shared" si="14"/>
        <v>0.14606741573033707</v>
      </c>
      <c r="L48" s="744">
        <f t="shared" si="14"/>
        <v>0.7415730337078652</v>
      </c>
      <c r="M48" s="744">
        <f t="shared" si="14"/>
        <v>0.6966292134831461</v>
      </c>
      <c r="N48" s="744">
        <f t="shared" si="14"/>
        <v>0.47191011235955055</v>
      </c>
      <c r="O48" s="744">
        <f t="shared" si="14"/>
        <v>0.33707865168539325</v>
      </c>
      <c r="P48" s="744">
        <f t="shared" si="14"/>
        <v>4.49438202247191E-2</v>
      </c>
      <c r="Q48" s="744">
        <f t="shared" si="14"/>
        <v>2.247191011235955E-2</v>
      </c>
      <c r="R48" s="744">
        <f t="shared" si="14"/>
        <v>0.11235955056179775</v>
      </c>
    </row>
    <row r="49" spans="1:18" s="50" customFormat="1" ht="13.2">
      <c r="A49" s="43" t="str">
        <f t="shared" si="2"/>
        <v>Western Isles</v>
      </c>
      <c r="B49" s="744" t="str">
        <f t="shared" ref="B49:R49" si="15">IF($B29&lt;$C$32," ",B29/$B29)</f>
        <v xml:space="preserve"> </v>
      </c>
      <c r="C49" s="744" t="str">
        <f t="shared" si="15"/>
        <v xml:space="preserve"> </v>
      </c>
      <c r="D49" s="744" t="str">
        <f t="shared" si="15"/>
        <v xml:space="preserve"> </v>
      </c>
      <c r="E49" s="744" t="str">
        <f t="shared" si="15"/>
        <v xml:space="preserve"> </v>
      </c>
      <c r="F49" s="744" t="str">
        <f t="shared" si="15"/>
        <v xml:space="preserve"> </v>
      </c>
      <c r="G49" s="744" t="str">
        <f t="shared" si="15"/>
        <v xml:space="preserve"> </v>
      </c>
      <c r="H49" s="744" t="str">
        <f t="shared" si="15"/>
        <v xml:space="preserve"> </v>
      </c>
      <c r="I49" s="744" t="str">
        <f t="shared" si="15"/>
        <v xml:space="preserve"> </v>
      </c>
      <c r="J49" s="744" t="str">
        <f t="shared" si="15"/>
        <v xml:space="preserve"> </v>
      </c>
      <c r="K49" s="744" t="str">
        <f t="shared" si="15"/>
        <v xml:space="preserve"> </v>
      </c>
      <c r="L49" s="744" t="str">
        <f t="shared" si="15"/>
        <v xml:space="preserve"> </v>
      </c>
      <c r="M49" s="744" t="str">
        <f t="shared" si="15"/>
        <v xml:space="preserve"> </v>
      </c>
      <c r="N49" s="744" t="str">
        <f t="shared" si="15"/>
        <v xml:space="preserve"> </v>
      </c>
      <c r="O49" s="744" t="str">
        <f t="shared" si="15"/>
        <v xml:space="preserve"> </v>
      </c>
      <c r="P49" s="744" t="str">
        <f t="shared" si="15"/>
        <v xml:space="preserve"> </v>
      </c>
      <c r="Q49" s="744" t="str">
        <f t="shared" si="15"/>
        <v xml:space="preserve"> </v>
      </c>
      <c r="R49" s="744" t="str">
        <f t="shared" si="15"/>
        <v xml:space="preserve"> </v>
      </c>
    </row>
    <row r="50" spans="1:18" s="50" customFormat="1" ht="13.2">
      <c r="A50" s="43"/>
      <c r="B50" s="743"/>
      <c r="C50" s="743"/>
      <c r="D50" s="743"/>
      <c r="E50" s="743"/>
      <c r="F50" s="743"/>
      <c r="G50" s="743"/>
      <c r="H50" s="743"/>
      <c r="I50" s="743"/>
      <c r="J50" s="743"/>
      <c r="K50" s="743"/>
      <c r="L50" s="743"/>
      <c r="M50" s="743"/>
      <c r="N50" s="743"/>
      <c r="O50" s="743"/>
      <c r="P50" s="743"/>
      <c r="Q50" s="743"/>
      <c r="R50" s="743"/>
    </row>
    <row r="51" spans="1:18" s="50" customFormat="1" ht="4.5" customHeight="1">
      <c r="A51" s="60"/>
      <c r="B51" s="60"/>
      <c r="C51" s="61"/>
      <c r="D51" s="62"/>
      <c r="E51" s="62"/>
      <c r="F51" s="62"/>
      <c r="G51" s="62"/>
      <c r="H51" s="62"/>
      <c r="I51" s="62"/>
      <c r="J51" s="62"/>
      <c r="K51" s="62"/>
      <c r="L51" s="62"/>
      <c r="M51" s="62"/>
      <c r="N51" s="62"/>
      <c r="O51" s="62"/>
      <c r="P51" s="62"/>
      <c r="Q51" s="62"/>
      <c r="R51" s="62"/>
    </row>
    <row r="52" spans="1:18" ht="15" customHeight="1">
      <c r="B52" s="18"/>
      <c r="C52" s="63"/>
      <c r="D52" s="63"/>
      <c r="E52" s="63"/>
      <c r="F52" s="63"/>
      <c r="G52" s="63"/>
      <c r="H52" s="63"/>
      <c r="I52" s="63"/>
      <c r="J52" s="63"/>
      <c r="K52" s="63"/>
      <c r="L52" s="63"/>
      <c r="M52" s="63"/>
      <c r="N52" s="63"/>
      <c r="O52" s="63"/>
      <c r="P52" s="63"/>
      <c r="Q52" s="63"/>
    </row>
    <row r="53" spans="1:18" s="24" customFormat="1" ht="11.25" customHeight="1">
      <c r="A53" s="32" t="s">
        <v>127</v>
      </c>
      <c r="B53" s="23"/>
      <c r="C53" s="65"/>
      <c r="D53" s="65"/>
      <c r="E53" s="199"/>
      <c r="F53" s="199"/>
      <c r="G53" s="199"/>
      <c r="H53" s="199"/>
      <c r="I53" s="65"/>
      <c r="J53" s="65"/>
      <c r="K53" s="436"/>
      <c r="L53" s="436"/>
      <c r="M53" s="436"/>
      <c r="N53" s="436"/>
      <c r="O53" s="65"/>
      <c r="P53" s="65"/>
      <c r="Q53" s="65"/>
    </row>
    <row r="54" spans="1:18" s="24" customFormat="1" ht="11.25" customHeight="1">
      <c r="A54" s="1455" t="s">
        <v>538</v>
      </c>
      <c r="B54" s="1455"/>
      <c r="C54" s="1455"/>
      <c r="D54" s="1455"/>
      <c r="E54" s="1455"/>
      <c r="F54" s="1455"/>
      <c r="G54" s="1455"/>
      <c r="H54" s="1455"/>
      <c r="I54" s="1455"/>
      <c r="J54" s="1455"/>
      <c r="K54" s="1455"/>
      <c r="L54" s="1455"/>
      <c r="M54" s="491"/>
      <c r="N54" s="491"/>
      <c r="O54" s="491"/>
      <c r="P54" s="491"/>
      <c r="Q54" s="491"/>
      <c r="R54" s="491"/>
    </row>
    <row r="55" spans="1:18" s="24" customFormat="1" ht="11.25" customHeight="1">
      <c r="A55" s="1455"/>
      <c r="B55" s="1455"/>
      <c r="C55" s="1455"/>
      <c r="D55" s="1455"/>
      <c r="E55" s="1455"/>
      <c r="F55" s="1455"/>
      <c r="G55" s="1455"/>
      <c r="H55" s="1455"/>
      <c r="I55" s="1455"/>
      <c r="J55" s="1455"/>
      <c r="K55" s="1455"/>
      <c r="L55" s="1455"/>
      <c r="M55" s="491"/>
      <c r="N55" s="491"/>
      <c r="O55" s="491"/>
      <c r="P55" s="491"/>
      <c r="Q55" s="491"/>
      <c r="R55" s="491"/>
    </row>
    <row r="56" spans="1:18" s="24" customFormat="1" ht="11.25" customHeight="1">
      <c r="A56" s="1455"/>
      <c r="B56" s="1455"/>
      <c r="C56" s="1455"/>
      <c r="D56" s="1455"/>
      <c r="E56" s="1455"/>
      <c r="F56" s="1455"/>
      <c r="G56" s="1455"/>
      <c r="H56" s="1455"/>
      <c r="I56" s="1455"/>
      <c r="J56" s="1455"/>
      <c r="K56" s="1455"/>
      <c r="L56" s="1455"/>
      <c r="M56" s="491"/>
      <c r="N56" s="491"/>
      <c r="O56" s="491"/>
      <c r="P56" s="491"/>
      <c r="Q56" s="491"/>
      <c r="R56" s="491"/>
    </row>
    <row r="57" spans="1:18" s="400" customFormat="1" ht="11.25" customHeight="1">
      <c r="A57" s="1455"/>
      <c r="B57" s="1455"/>
      <c r="C57" s="1455"/>
      <c r="D57" s="1455"/>
      <c r="E57" s="1455"/>
      <c r="F57" s="1455"/>
      <c r="G57" s="1455"/>
      <c r="H57" s="1455"/>
      <c r="I57" s="1455"/>
      <c r="J57" s="1455"/>
      <c r="K57" s="1455"/>
      <c r="L57" s="1455"/>
      <c r="M57" s="491"/>
      <c r="N57" s="491"/>
      <c r="O57" s="491"/>
      <c r="P57" s="491"/>
      <c r="Q57" s="491"/>
      <c r="R57" s="491"/>
    </row>
    <row r="58" spans="1:18" s="24" customFormat="1" ht="11.25" customHeight="1">
      <c r="A58" s="1363" t="s">
        <v>534</v>
      </c>
      <c r="B58" s="1363"/>
      <c r="C58" s="1363"/>
      <c r="D58" s="1363"/>
      <c r="E58" s="1363"/>
      <c r="F58" s="1363"/>
      <c r="G58" s="1363"/>
      <c r="H58" s="1363"/>
      <c r="I58" s="1363"/>
      <c r="J58" s="1363"/>
      <c r="K58" s="1363"/>
      <c r="L58" s="1363"/>
      <c r="M58" s="1363"/>
      <c r="N58" s="807"/>
      <c r="O58" s="807"/>
      <c r="P58" s="807"/>
      <c r="Q58" s="807"/>
      <c r="R58" s="807"/>
    </row>
    <row r="59" spans="1:18" s="24" customFormat="1" ht="11.25" customHeight="1">
      <c r="A59" s="1363" t="s">
        <v>428</v>
      </c>
      <c r="B59" s="1363"/>
      <c r="C59" s="1363"/>
      <c r="D59" s="1363"/>
      <c r="E59" s="1363"/>
      <c r="F59" s="1363"/>
      <c r="G59" s="1363"/>
      <c r="H59" s="1363"/>
      <c r="I59" s="1363"/>
      <c r="J59" s="1363"/>
      <c r="K59" s="1363"/>
      <c r="L59" s="1363"/>
      <c r="M59" s="1363"/>
      <c r="N59" s="1363"/>
      <c r="O59" s="33"/>
      <c r="P59" s="33"/>
      <c r="Q59" s="33"/>
      <c r="R59" s="33"/>
    </row>
    <row r="60" spans="1:18" s="718" customFormat="1" ht="11.25" customHeight="1">
      <c r="A60" s="1363" t="s">
        <v>736</v>
      </c>
      <c r="B60" s="1363"/>
      <c r="C60" s="1363"/>
      <c r="D60" s="1363"/>
      <c r="E60" s="1363"/>
      <c r="F60" s="1363"/>
      <c r="G60" s="1363"/>
      <c r="H60" s="1363"/>
      <c r="I60" s="1363"/>
      <c r="J60" s="1363"/>
      <c r="K60" s="1363"/>
      <c r="L60" s="1363"/>
      <c r="M60" s="1363"/>
      <c r="N60" s="1363"/>
      <c r="O60" s="719"/>
      <c r="P60" s="719"/>
      <c r="Q60" s="719"/>
      <c r="R60" s="719"/>
    </row>
    <row r="61" spans="1:18" s="447" customFormat="1" ht="11.25" customHeight="1">
      <c r="A61" s="453"/>
      <c r="B61" s="448"/>
      <c r="C61" s="448"/>
      <c r="D61" s="448"/>
      <c r="E61" s="448"/>
      <c r="F61" s="448"/>
      <c r="G61" s="448"/>
      <c r="H61" s="448"/>
      <c r="I61" s="448"/>
      <c r="J61" s="448"/>
      <c r="K61" s="448"/>
      <c r="L61" s="448"/>
      <c r="M61" s="448"/>
      <c r="N61" s="448"/>
      <c r="O61" s="448"/>
      <c r="P61" s="448"/>
      <c r="Q61" s="448"/>
      <c r="R61" s="448"/>
    </row>
    <row r="62" spans="1:18" s="24" customFormat="1" ht="11.25" customHeight="1">
      <c r="A62" s="120" t="s">
        <v>1657</v>
      </c>
      <c r="B62" s="53"/>
      <c r="C62" s="65"/>
      <c r="D62" s="65"/>
      <c r="E62" s="199"/>
      <c r="F62" s="199"/>
      <c r="G62" s="199"/>
      <c r="H62" s="199"/>
      <c r="I62" s="65"/>
      <c r="J62" s="65"/>
      <c r="K62" s="436"/>
      <c r="L62" s="436"/>
      <c r="M62" s="436"/>
      <c r="N62" s="436"/>
      <c r="O62" s="65"/>
      <c r="P62" s="65"/>
      <c r="Q62" s="65"/>
    </row>
    <row r="63" spans="1:18" s="24" customFormat="1" ht="11.25" customHeight="1">
      <c r="A63" s="1408"/>
      <c r="B63" s="1408"/>
      <c r="C63" s="1454"/>
      <c r="D63" s="1454"/>
      <c r="E63" s="1454"/>
      <c r="F63" s="1454"/>
      <c r="G63" s="1454"/>
      <c r="H63" s="1454"/>
      <c r="I63" s="1454"/>
      <c r="J63" s="1454"/>
      <c r="K63" s="1454"/>
      <c r="L63" s="1454"/>
      <c r="M63" s="1454"/>
      <c r="N63" s="1454"/>
      <c r="O63" s="1454"/>
      <c r="P63" s="1454"/>
      <c r="Q63" s="1454"/>
    </row>
    <row r="64" spans="1:18" s="24" customFormat="1" ht="11.25" customHeight="1">
      <c r="A64" s="51"/>
      <c r="B64" s="51"/>
      <c r="C64" s="64"/>
      <c r="D64" s="64"/>
      <c r="E64" s="64"/>
      <c r="F64" s="64"/>
      <c r="G64" s="64"/>
      <c r="H64" s="64"/>
      <c r="I64" s="64"/>
      <c r="J64" s="64"/>
      <c r="K64" s="64"/>
      <c r="L64" s="64"/>
      <c r="M64" s="64"/>
      <c r="N64" s="64"/>
      <c r="O64" s="64"/>
      <c r="P64" s="64"/>
      <c r="Q64" s="64"/>
    </row>
  </sheetData>
  <mergeCells count="30">
    <mergeCell ref="A59:N59"/>
    <mergeCell ref="A63:Q63"/>
    <mergeCell ref="A54:L57"/>
    <mergeCell ref="A60:N60"/>
    <mergeCell ref="A58:M58"/>
    <mergeCell ref="T1:V1"/>
    <mergeCell ref="A1:G1"/>
    <mergeCell ref="I1:J1"/>
    <mergeCell ref="B3:B10"/>
    <mergeCell ref="C3:H3"/>
    <mergeCell ref="I3:M3"/>
    <mergeCell ref="O3:O10"/>
    <mergeCell ref="A3:A10"/>
    <mergeCell ref="P3:P10"/>
    <mergeCell ref="Q3:Q10"/>
    <mergeCell ref="R3:R10"/>
    <mergeCell ref="C4:C10"/>
    <mergeCell ref="D4:D10"/>
    <mergeCell ref="E4:E10"/>
    <mergeCell ref="F4:F10"/>
    <mergeCell ref="G4:G10"/>
    <mergeCell ref="A31:E31"/>
    <mergeCell ref="A32:B32"/>
    <mergeCell ref="M4:M10"/>
    <mergeCell ref="N3:N10"/>
    <mergeCell ref="H4:H10"/>
    <mergeCell ref="I4:I10"/>
    <mergeCell ref="J4:J10"/>
    <mergeCell ref="K4:K10"/>
    <mergeCell ref="L4:L10"/>
  </mergeCells>
  <phoneticPr fontId="25" type="noConversion"/>
  <hyperlinks>
    <hyperlink ref="I1" location="Contents!A1" display="back to contents"/>
  </hyperlinks>
  <printOptions horizontalCentered="1"/>
  <pageMargins left="0.39370078740157483" right="0.39370078740157483" top="0.78740157480314965" bottom="0.78740157480314965" header="0.38" footer="0"/>
  <pageSetup paperSize="9" scale="66" orientation="landscape"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BU41"/>
  <sheetViews>
    <sheetView showGridLines="0" workbookViewId="0">
      <selection sqref="A1:Y1"/>
    </sheetView>
  </sheetViews>
  <sheetFormatPr defaultColWidth="9.28515625" defaultRowHeight="10.199999999999999"/>
  <cols>
    <col min="1" max="1" width="28.7109375" style="25" customWidth="1"/>
    <col min="2" max="19" width="6.42578125" style="25" customWidth="1"/>
    <col min="20" max="37" width="6.140625" style="25" customWidth="1"/>
    <col min="38" max="55" width="6.28515625" style="25" customWidth="1"/>
    <col min="56" max="73" width="10" style="25" customWidth="1"/>
    <col min="74" max="74" width="3" style="25" customWidth="1"/>
    <col min="75" max="75" width="50" style="25" customWidth="1"/>
    <col min="76" max="16384" width="9.28515625" style="25"/>
  </cols>
  <sheetData>
    <row r="1" spans="1:73" ht="18" customHeight="1">
      <c r="A1" s="1412" t="s">
        <v>1776</v>
      </c>
      <c r="B1" s="1412"/>
      <c r="C1" s="1412"/>
      <c r="D1" s="1412"/>
      <c r="E1" s="1412"/>
      <c r="F1" s="1412"/>
      <c r="G1" s="1412"/>
      <c r="H1" s="1412"/>
      <c r="I1" s="1412"/>
      <c r="J1" s="1412"/>
      <c r="K1" s="1412"/>
      <c r="L1" s="1412"/>
      <c r="M1" s="1412"/>
      <c r="N1" s="1412"/>
      <c r="O1" s="1412"/>
      <c r="P1" s="1412"/>
      <c r="Q1" s="1412"/>
      <c r="R1" s="1412"/>
      <c r="S1" s="1412"/>
      <c r="T1" s="1412"/>
      <c r="U1" s="1412"/>
      <c r="V1" s="1412"/>
      <c r="W1" s="1412"/>
      <c r="X1" s="1412"/>
      <c r="Y1" s="1412"/>
      <c r="AD1" s="1285" t="s">
        <v>425</v>
      </c>
      <c r="AE1" s="1285"/>
      <c r="AF1" s="1285"/>
      <c r="AG1" s="1285"/>
    </row>
    <row r="2" spans="1:73" ht="15" customHeight="1">
      <c r="A2" s="657"/>
      <c r="B2" s="657"/>
      <c r="C2" s="657"/>
      <c r="D2" s="657"/>
      <c r="E2" s="657"/>
      <c r="F2" s="657"/>
      <c r="G2" s="657"/>
      <c r="H2" s="657"/>
      <c r="I2" s="657"/>
      <c r="J2" s="657"/>
      <c r="K2" s="657"/>
      <c r="L2" s="657"/>
      <c r="M2" s="657"/>
    </row>
    <row r="3" spans="1:73" s="658" customFormat="1" ht="52.8">
      <c r="A3" s="663" t="s">
        <v>175</v>
      </c>
      <c r="B3" s="663" t="s">
        <v>497</v>
      </c>
      <c r="C3" s="663" t="s">
        <v>498</v>
      </c>
      <c r="D3" s="663" t="s">
        <v>499</v>
      </c>
      <c r="E3" s="663" t="s">
        <v>500</v>
      </c>
      <c r="F3" s="663" t="s">
        <v>501</v>
      </c>
      <c r="G3" s="663" t="s">
        <v>502</v>
      </c>
      <c r="H3" s="663" t="s">
        <v>503</v>
      </c>
      <c r="I3" s="663" t="s">
        <v>504</v>
      </c>
      <c r="J3" s="663" t="s">
        <v>505</v>
      </c>
      <c r="K3" s="663" t="s">
        <v>506</v>
      </c>
      <c r="L3" s="663" t="s">
        <v>507</v>
      </c>
      <c r="M3" s="663" t="s">
        <v>508</v>
      </c>
      <c r="N3" s="663" t="s">
        <v>509</v>
      </c>
      <c r="O3" s="663" t="s">
        <v>510</v>
      </c>
      <c r="P3" s="663" t="s">
        <v>511</v>
      </c>
      <c r="Q3" s="663" t="s">
        <v>512</v>
      </c>
      <c r="R3" s="663" t="s">
        <v>513</v>
      </c>
      <c r="S3" s="664" t="s">
        <v>768</v>
      </c>
      <c r="T3" s="665" t="s">
        <v>497</v>
      </c>
      <c r="U3" s="663" t="s">
        <v>498</v>
      </c>
      <c r="V3" s="663" t="s">
        <v>499</v>
      </c>
      <c r="W3" s="663" t="s">
        <v>500</v>
      </c>
      <c r="X3" s="663" t="s">
        <v>501</v>
      </c>
      <c r="Y3" s="663" t="s">
        <v>502</v>
      </c>
      <c r="Z3" s="663" t="s">
        <v>503</v>
      </c>
      <c r="AA3" s="663" t="s">
        <v>504</v>
      </c>
      <c r="AB3" s="663" t="s">
        <v>505</v>
      </c>
      <c r="AC3" s="663" t="s">
        <v>506</v>
      </c>
      <c r="AD3" s="663" t="s">
        <v>507</v>
      </c>
      <c r="AE3" s="663" t="s">
        <v>508</v>
      </c>
      <c r="AF3" s="663" t="s">
        <v>509</v>
      </c>
      <c r="AG3" s="663" t="s">
        <v>510</v>
      </c>
      <c r="AH3" s="663" t="s">
        <v>511</v>
      </c>
      <c r="AI3" s="663" t="s">
        <v>512</v>
      </c>
      <c r="AJ3" s="663" t="s">
        <v>513</v>
      </c>
      <c r="AK3" s="664" t="s">
        <v>768</v>
      </c>
      <c r="AL3" s="665" t="s">
        <v>497</v>
      </c>
      <c r="AM3" s="663" t="s">
        <v>498</v>
      </c>
      <c r="AN3" s="663" t="s">
        <v>499</v>
      </c>
      <c r="AO3" s="663" t="s">
        <v>500</v>
      </c>
      <c r="AP3" s="663" t="s">
        <v>501</v>
      </c>
      <c r="AQ3" s="663" t="s">
        <v>502</v>
      </c>
      <c r="AR3" s="663" t="s">
        <v>503</v>
      </c>
      <c r="AS3" s="663" t="s">
        <v>504</v>
      </c>
      <c r="AT3" s="663" t="s">
        <v>505</v>
      </c>
      <c r="AU3" s="663" t="s">
        <v>506</v>
      </c>
      <c r="AV3" s="663" t="s">
        <v>507</v>
      </c>
      <c r="AW3" s="663" t="s">
        <v>508</v>
      </c>
      <c r="AX3" s="663" t="s">
        <v>509</v>
      </c>
      <c r="AY3" s="663" t="s">
        <v>510</v>
      </c>
      <c r="AZ3" s="663" t="s">
        <v>511</v>
      </c>
      <c r="BA3" s="663" t="s">
        <v>512</v>
      </c>
      <c r="BB3" s="663" t="s">
        <v>513</v>
      </c>
      <c r="BC3" s="664" t="s">
        <v>768</v>
      </c>
      <c r="BD3" s="665" t="s">
        <v>497</v>
      </c>
      <c r="BE3" s="663" t="s">
        <v>498</v>
      </c>
      <c r="BF3" s="663" t="s">
        <v>499</v>
      </c>
      <c r="BG3" s="663" t="s">
        <v>500</v>
      </c>
      <c r="BH3" s="663" t="s">
        <v>501</v>
      </c>
      <c r="BI3" s="663" t="s">
        <v>502</v>
      </c>
      <c r="BJ3" s="663" t="s">
        <v>503</v>
      </c>
      <c r="BK3" s="663" t="s">
        <v>504</v>
      </c>
      <c r="BL3" s="663" t="s">
        <v>505</v>
      </c>
      <c r="BM3" s="663" t="s">
        <v>506</v>
      </c>
      <c r="BN3" s="663" t="s">
        <v>507</v>
      </c>
      <c r="BO3" s="663" t="s">
        <v>508</v>
      </c>
      <c r="BP3" s="663" t="s">
        <v>509</v>
      </c>
      <c r="BQ3" s="663" t="s">
        <v>510</v>
      </c>
      <c r="BR3" s="663" t="s">
        <v>511</v>
      </c>
      <c r="BS3" s="663" t="s">
        <v>512</v>
      </c>
      <c r="BT3" s="663" t="s">
        <v>513</v>
      </c>
      <c r="BU3" s="664" t="s">
        <v>768</v>
      </c>
    </row>
    <row r="4" spans="1:73" ht="12.75" customHeight="1">
      <c r="A4" s="514"/>
      <c r="B4" s="666"/>
      <c r="C4" s="655"/>
      <c r="D4" s="655"/>
      <c r="E4" s="655"/>
      <c r="F4" s="655"/>
      <c r="G4" s="655"/>
      <c r="H4" s="655"/>
      <c r="I4" s="655"/>
      <c r="J4" s="655"/>
      <c r="K4" s="655"/>
      <c r="L4" s="655"/>
      <c r="M4" s="655"/>
      <c r="N4" s="567"/>
      <c r="O4" s="567"/>
      <c r="P4" s="567"/>
      <c r="Q4" s="567"/>
      <c r="R4" s="567"/>
      <c r="S4" s="667"/>
      <c r="T4" s="668"/>
      <c r="U4" s="567"/>
      <c r="V4" s="567"/>
      <c r="W4" s="567"/>
      <c r="X4" s="567"/>
      <c r="Y4" s="567"/>
      <c r="Z4" s="567"/>
      <c r="AA4" s="567"/>
      <c r="AB4" s="567"/>
      <c r="AC4" s="567"/>
      <c r="AD4" s="567"/>
      <c r="AE4" s="567"/>
      <c r="AF4" s="567"/>
      <c r="AG4" s="567"/>
      <c r="AH4" s="567"/>
      <c r="AI4" s="567"/>
      <c r="AJ4" s="567"/>
      <c r="AK4" s="667"/>
      <c r="AL4" s="668"/>
      <c r="AM4" s="567"/>
      <c r="AN4" s="567"/>
      <c r="AO4" s="567"/>
      <c r="AP4" s="567"/>
      <c r="AQ4" s="567"/>
      <c r="AR4" s="567"/>
      <c r="AS4" s="567"/>
      <c r="AT4" s="567"/>
      <c r="AU4" s="567"/>
      <c r="AV4" s="567"/>
      <c r="AW4" s="567"/>
      <c r="AX4" s="567"/>
      <c r="AY4" s="567"/>
      <c r="AZ4" s="567"/>
      <c r="BA4" s="567"/>
      <c r="BB4" s="567"/>
      <c r="BC4" s="667"/>
      <c r="BD4" s="668"/>
      <c r="BE4" s="567"/>
      <c r="BF4" s="567"/>
      <c r="BG4" s="567"/>
      <c r="BH4" s="567"/>
      <c r="BI4" s="567"/>
      <c r="BJ4" s="567"/>
      <c r="BK4" s="567"/>
      <c r="BL4" s="567"/>
      <c r="BM4" s="567"/>
      <c r="BN4" s="567"/>
      <c r="BO4" s="567"/>
      <c r="BP4" s="567"/>
      <c r="BQ4" s="567"/>
      <c r="BR4" s="567"/>
      <c r="BS4" s="567"/>
      <c r="BT4" s="567"/>
      <c r="BU4" s="667"/>
    </row>
    <row r="5" spans="1:73" ht="11.25" customHeight="1">
      <c r="A5" s="514"/>
      <c r="B5" s="1457" t="s">
        <v>491</v>
      </c>
      <c r="C5" s="1457"/>
      <c r="D5" s="1457"/>
      <c r="E5" s="1457"/>
      <c r="F5" s="1457"/>
      <c r="G5" s="1457"/>
      <c r="H5" s="1457"/>
      <c r="I5" s="1457"/>
      <c r="J5" s="1457"/>
      <c r="K5" s="1457"/>
      <c r="L5" s="1457"/>
      <c r="M5" s="1457"/>
      <c r="N5" s="1457"/>
      <c r="O5" s="1457"/>
      <c r="P5" s="1457"/>
      <c r="Q5" s="1457"/>
      <c r="R5" s="1457"/>
      <c r="S5" s="1458"/>
      <c r="T5" s="1456" t="s">
        <v>514</v>
      </c>
      <c r="U5" s="1457"/>
      <c r="V5" s="1457"/>
      <c r="W5" s="1457"/>
      <c r="X5" s="1457"/>
      <c r="Y5" s="1457"/>
      <c r="Z5" s="1457"/>
      <c r="AA5" s="1457"/>
      <c r="AB5" s="1457"/>
      <c r="AC5" s="1457"/>
      <c r="AD5" s="1457"/>
      <c r="AE5" s="1457"/>
      <c r="AF5" s="1457"/>
      <c r="AG5" s="1457"/>
      <c r="AH5" s="1457"/>
      <c r="AI5" s="1457"/>
      <c r="AJ5" s="1457"/>
      <c r="AK5" s="1458"/>
      <c r="AL5" s="1456" t="s">
        <v>515</v>
      </c>
      <c r="AM5" s="1457"/>
      <c r="AN5" s="1457"/>
      <c r="AO5" s="1457"/>
      <c r="AP5" s="1457"/>
      <c r="AQ5" s="1457"/>
      <c r="AR5" s="1457"/>
      <c r="AS5" s="1457"/>
      <c r="AT5" s="1457"/>
      <c r="AU5" s="1457"/>
      <c r="AV5" s="1457"/>
      <c r="AW5" s="1457"/>
      <c r="AX5" s="1457"/>
      <c r="AY5" s="1457"/>
      <c r="AZ5" s="1457"/>
      <c r="BA5" s="1457"/>
      <c r="BB5" s="1457"/>
      <c r="BC5" s="1458"/>
      <c r="BD5" s="1456" t="s">
        <v>644</v>
      </c>
      <c r="BE5" s="1457"/>
      <c r="BF5" s="1457"/>
      <c r="BG5" s="1457"/>
      <c r="BH5" s="1457"/>
      <c r="BI5" s="1457"/>
      <c r="BJ5" s="1457"/>
      <c r="BK5" s="1457"/>
      <c r="BL5" s="1457"/>
      <c r="BM5" s="1457"/>
      <c r="BN5" s="1457"/>
      <c r="BO5" s="1457"/>
      <c r="BP5" s="1457"/>
      <c r="BQ5" s="1457"/>
      <c r="BR5" s="1457"/>
      <c r="BS5" s="1457"/>
      <c r="BT5" s="1457"/>
      <c r="BU5" s="1458"/>
    </row>
    <row r="6" spans="1:73" ht="13.2">
      <c r="A6" s="656"/>
      <c r="B6" s="666"/>
      <c r="C6" s="655"/>
      <c r="D6" s="655"/>
      <c r="E6" s="655"/>
      <c r="F6" s="655"/>
      <c r="G6" s="655"/>
      <c r="H6" s="655"/>
      <c r="I6" s="655"/>
      <c r="J6" s="655"/>
      <c r="K6" s="655"/>
      <c r="L6" s="655"/>
      <c r="M6" s="655"/>
      <c r="N6" s="567"/>
      <c r="O6" s="567"/>
      <c r="P6" s="567"/>
      <c r="Q6" s="567"/>
      <c r="R6" s="567"/>
      <c r="S6" s="667"/>
      <c r="AK6" s="667"/>
      <c r="BC6" s="667"/>
      <c r="BD6" s="668"/>
      <c r="BE6" s="567"/>
      <c r="BF6" s="567"/>
      <c r="BG6" s="567"/>
      <c r="BH6" s="567"/>
      <c r="BI6" s="567"/>
      <c r="BJ6" s="567"/>
      <c r="BK6" s="567"/>
      <c r="BL6" s="567"/>
      <c r="BM6" s="567"/>
      <c r="BN6" s="567"/>
      <c r="BO6" s="567"/>
      <c r="BP6" s="567"/>
      <c r="BQ6" s="567"/>
      <c r="BR6" s="567"/>
      <c r="BS6" s="567"/>
      <c r="BT6" s="567"/>
      <c r="BU6" s="667"/>
    </row>
    <row r="7" spans="1:73" ht="13.2">
      <c r="A7" s="654" t="s">
        <v>11</v>
      </c>
      <c r="B7" s="592">
        <v>6.3</v>
      </c>
      <c r="C7" s="592">
        <v>6.4</v>
      </c>
      <c r="D7" s="592">
        <v>6.8</v>
      </c>
      <c r="E7" s="592">
        <v>7.1</v>
      </c>
      <c r="F7" s="592">
        <v>8</v>
      </c>
      <c r="G7" s="592">
        <v>8.6999999999999993</v>
      </c>
      <c r="H7" s="592">
        <v>9.1999999999999993</v>
      </c>
      <c r="I7" s="592">
        <v>9.8000000000000007</v>
      </c>
      <c r="J7" s="592">
        <v>10.3</v>
      </c>
      <c r="K7" s="592">
        <v>10.199999999999999</v>
      </c>
      <c r="L7" s="592">
        <v>10.4</v>
      </c>
      <c r="M7" s="592">
        <v>11.3</v>
      </c>
      <c r="N7" s="592">
        <v>12.4</v>
      </c>
      <c r="O7" s="592">
        <v>13.8</v>
      </c>
      <c r="P7" s="592">
        <v>16.3</v>
      </c>
      <c r="Q7" s="592">
        <v>18.8</v>
      </c>
      <c r="R7" s="592">
        <v>21.2</v>
      </c>
      <c r="S7" s="669">
        <v>22.9</v>
      </c>
      <c r="T7" s="670">
        <v>6</v>
      </c>
      <c r="U7" s="670">
        <v>6.1</v>
      </c>
      <c r="V7" s="670">
        <v>6.5</v>
      </c>
      <c r="W7" s="670">
        <v>6.7</v>
      </c>
      <c r="X7" s="670">
        <v>7.7</v>
      </c>
      <c r="Y7" s="670">
        <v>8.3000000000000007</v>
      </c>
      <c r="Z7" s="670">
        <v>8.9</v>
      </c>
      <c r="AA7" s="670">
        <v>9.5</v>
      </c>
      <c r="AB7" s="670">
        <v>9.9</v>
      </c>
      <c r="AC7" s="670">
        <v>9.8000000000000007</v>
      </c>
      <c r="AD7" s="670">
        <v>10.1</v>
      </c>
      <c r="AE7" s="670">
        <v>10.9</v>
      </c>
      <c r="AF7" s="670">
        <v>12</v>
      </c>
      <c r="AG7" s="670">
        <v>13.3</v>
      </c>
      <c r="AH7" s="670">
        <v>15.8</v>
      </c>
      <c r="AI7" s="670">
        <v>18.3</v>
      </c>
      <c r="AJ7" s="670">
        <v>20.6</v>
      </c>
      <c r="AK7" s="671">
        <v>22.4</v>
      </c>
      <c r="AL7" s="670">
        <v>6.6</v>
      </c>
      <c r="AM7" s="670">
        <v>6.8</v>
      </c>
      <c r="AN7" s="670">
        <v>7.1</v>
      </c>
      <c r="AO7" s="670">
        <v>7.4</v>
      </c>
      <c r="AP7" s="670">
        <v>8.3000000000000007</v>
      </c>
      <c r="AQ7" s="670">
        <v>9.1</v>
      </c>
      <c r="AR7" s="670">
        <v>9.6</v>
      </c>
      <c r="AS7" s="670">
        <v>10.199999999999999</v>
      </c>
      <c r="AT7" s="670">
        <v>10.7</v>
      </c>
      <c r="AU7" s="670">
        <v>10.5</v>
      </c>
      <c r="AV7" s="670">
        <v>10.8</v>
      </c>
      <c r="AW7" s="670">
        <v>11.7</v>
      </c>
      <c r="AX7" s="670">
        <v>12.8</v>
      </c>
      <c r="AY7" s="670">
        <v>14.2</v>
      </c>
      <c r="AZ7" s="670">
        <v>16.8</v>
      </c>
      <c r="BA7" s="670">
        <v>19.3</v>
      </c>
      <c r="BB7" s="670">
        <v>21.8</v>
      </c>
      <c r="BC7" s="671">
        <v>23.5</v>
      </c>
      <c r="BD7" s="1027">
        <v>1682</v>
      </c>
      <c r="BE7" s="1028">
        <v>1726</v>
      </c>
      <c r="BF7" s="1028">
        <v>1813</v>
      </c>
      <c r="BG7" s="1028">
        <v>1886</v>
      </c>
      <c r="BH7" s="1028">
        <v>2141</v>
      </c>
      <c r="BI7" s="1028">
        <v>2330</v>
      </c>
      <c r="BJ7" s="1028">
        <v>2479</v>
      </c>
      <c r="BK7" s="1028">
        <v>2643</v>
      </c>
      <c r="BL7" s="1028">
        <v>2769</v>
      </c>
      <c r="BM7" s="1028">
        <v>2722</v>
      </c>
      <c r="BN7" s="1028">
        <v>2791</v>
      </c>
      <c r="BO7" s="1028">
        <v>3012</v>
      </c>
      <c r="BP7" s="1028">
        <v>3296</v>
      </c>
      <c r="BQ7" s="1028">
        <v>3649</v>
      </c>
      <c r="BR7" s="1028">
        <v>4309</v>
      </c>
      <c r="BS7" s="1028">
        <v>4975</v>
      </c>
      <c r="BT7" s="1028">
        <v>5608</v>
      </c>
      <c r="BU7" s="1029">
        <v>6070</v>
      </c>
    </row>
    <row r="8" spans="1:73" ht="13.2">
      <c r="A8" s="70" t="s">
        <v>12</v>
      </c>
      <c r="B8" s="672">
        <v>7.1</v>
      </c>
      <c r="C8" s="672">
        <v>6.8</v>
      </c>
      <c r="D8" s="672">
        <v>6.2</v>
      </c>
      <c r="E8" s="672">
        <v>6.4</v>
      </c>
      <c r="F8" s="672">
        <v>7.6</v>
      </c>
      <c r="G8" s="672">
        <v>8.6999999999999993</v>
      </c>
      <c r="H8" s="672">
        <v>9.6999999999999993</v>
      </c>
      <c r="I8" s="672">
        <v>10.9</v>
      </c>
      <c r="J8" s="672">
        <v>11.3</v>
      </c>
      <c r="K8" s="672">
        <v>11.2</v>
      </c>
      <c r="L8" s="672">
        <v>11.4</v>
      </c>
      <c r="M8" s="672">
        <v>12.2</v>
      </c>
      <c r="N8" s="672">
        <v>14.8</v>
      </c>
      <c r="O8" s="672">
        <v>16.100000000000001</v>
      </c>
      <c r="P8" s="672">
        <v>19</v>
      </c>
      <c r="Q8" s="672">
        <v>23.2</v>
      </c>
      <c r="R8" s="672">
        <v>27.2</v>
      </c>
      <c r="S8" s="673">
        <v>28.1</v>
      </c>
      <c r="T8" s="672">
        <v>5.8</v>
      </c>
      <c r="U8" s="672">
        <v>5.6</v>
      </c>
      <c r="V8" s="672">
        <v>5</v>
      </c>
      <c r="W8" s="672">
        <v>5.2</v>
      </c>
      <c r="X8" s="672">
        <v>6.3</v>
      </c>
      <c r="Y8" s="672">
        <v>7.3</v>
      </c>
      <c r="Z8" s="672">
        <v>8.1999999999999993</v>
      </c>
      <c r="AA8" s="672">
        <v>9.3000000000000007</v>
      </c>
      <c r="AB8" s="672">
        <v>9.6999999999999993</v>
      </c>
      <c r="AC8" s="672">
        <v>9.6</v>
      </c>
      <c r="AD8" s="672">
        <v>9.8000000000000007</v>
      </c>
      <c r="AE8" s="672">
        <v>10.6</v>
      </c>
      <c r="AF8" s="672">
        <v>13</v>
      </c>
      <c r="AG8" s="672">
        <v>14.1</v>
      </c>
      <c r="AH8" s="672">
        <v>16.899999999999999</v>
      </c>
      <c r="AI8" s="672">
        <v>20.8</v>
      </c>
      <c r="AJ8" s="672">
        <v>24.6</v>
      </c>
      <c r="AK8" s="673">
        <v>25.5</v>
      </c>
      <c r="AL8" s="672">
        <v>8.3000000000000007</v>
      </c>
      <c r="AM8" s="672">
        <v>8</v>
      </c>
      <c r="AN8" s="672">
        <v>7.4</v>
      </c>
      <c r="AO8" s="672">
        <v>7.6</v>
      </c>
      <c r="AP8" s="672">
        <v>8.8000000000000007</v>
      </c>
      <c r="AQ8" s="672">
        <v>10.1</v>
      </c>
      <c r="AR8" s="672">
        <v>11.1</v>
      </c>
      <c r="AS8" s="672">
        <v>12.4</v>
      </c>
      <c r="AT8" s="672">
        <v>12.9</v>
      </c>
      <c r="AU8" s="672">
        <v>12.7</v>
      </c>
      <c r="AV8" s="672">
        <v>13</v>
      </c>
      <c r="AW8" s="672">
        <v>13.9</v>
      </c>
      <c r="AX8" s="672">
        <v>16.7</v>
      </c>
      <c r="AY8" s="672">
        <v>18</v>
      </c>
      <c r="AZ8" s="672">
        <v>21.1</v>
      </c>
      <c r="BA8" s="672">
        <v>25.5</v>
      </c>
      <c r="BB8" s="672">
        <v>29.8</v>
      </c>
      <c r="BC8" s="673">
        <v>30.7</v>
      </c>
      <c r="BD8" s="1030">
        <v>128</v>
      </c>
      <c r="BE8" s="676">
        <v>123</v>
      </c>
      <c r="BF8" s="676">
        <v>112</v>
      </c>
      <c r="BG8" s="676">
        <v>115</v>
      </c>
      <c r="BH8" s="676">
        <v>136</v>
      </c>
      <c r="BI8" s="676">
        <v>155</v>
      </c>
      <c r="BJ8" s="676">
        <v>171</v>
      </c>
      <c r="BK8" s="676">
        <v>193</v>
      </c>
      <c r="BL8" s="676">
        <v>200</v>
      </c>
      <c r="BM8" s="676">
        <v>196</v>
      </c>
      <c r="BN8" s="676">
        <v>200</v>
      </c>
      <c r="BO8" s="676">
        <v>212</v>
      </c>
      <c r="BP8" s="676">
        <v>250</v>
      </c>
      <c r="BQ8" s="676">
        <v>268</v>
      </c>
      <c r="BR8" s="676">
        <v>314</v>
      </c>
      <c r="BS8" s="676">
        <v>379</v>
      </c>
      <c r="BT8" s="676">
        <v>442</v>
      </c>
      <c r="BU8" s="1031">
        <v>457</v>
      </c>
    </row>
    <row r="9" spans="1:73" ht="13.2">
      <c r="A9" s="70" t="s">
        <v>13</v>
      </c>
      <c r="B9" s="606" t="s">
        <v>71</v>
      </c>
      <c r="C9" s="672">
        <v>2.5</v>
      </c>
      <c r="D9" s="672">
        <v>2.7</v>
      </c>
      <c r="E9" s="672">
        <v>3.5</v>
      </c>
      <c r="F9" s="672">
        <v>4.5999999999999996</v>
      </c>
      <c r="G9" s="672">
        <v>5.0999999999999996</v>
      </c>
      <c r="H9" s="672">
        <v>5.3</v>
      </c>
      <c r="I9" s="672">
        <v>6.6</v>
      </c>
      <c r="J9" s="672">
        <v>7.1</v>
      </c>
      <c r="K9" s="672">
        <v>7.5</v>
      </c>
      <c r="L9" s="672">
        <v>9</v>
      </c>
      <c r="M9" s="672">
        <v>9.5</v>
      </c>
      <c r="N9" s="672">
        <v>9.8000000000000007</v>
      </c>
      <c r="O9" s="672">
        <v>11</v>
      </c>
      <c r="P9" s="672">
        <v>14.2</v>
      </c>
      <c r="Q9" s="672">
        <v>15</v>
      </c>
      <c r="R9" s="672">
        <v>16.399999999999999</v>
      </c>
      <c r="S9" s="673">
        <v>18</v>
      </c>
      <c r="T9" s="606" t="s">
        <v>71</v>
      </c>
      <c r="U9" s="672">
        <v>1.1000000000000001</v>
      </c>
      <c r="V9" s="672">
        <v>1.2</v>
      </c>
      <c r="W9" s="672">
        <v>1.8</v>
      </c>
      <c r="X9" s="672">
        <v>2.6</v>
      </c>
      <c r="Y9" s="672">
        <v>3.1</v>
      </c>
      <c r="Z9" s="672">
        <v>3.3</v>
      </c>
      <c r="AA9" s="672">
        <v>4.3</v>
      </c>
      <c r="AB9" s="672">
        <v>4.7</v>
      </c>
      <c r="AC9" s="672">
        <v>5</v>
      </c>
      <c r="AD9" s="672">
        <v>6.2</v>
      </c>
      <c r="AE9" s="672">
        <v>6.7</v>
      </c>
      <c r="AF9" s="672">
        <v>7</v>
      </c>
      <c r="AG9" s="672">
        <v>8</v>
      </c>
      <c r="AH9" s="672">
        <v>10.8</v>
      </c>
      <c r="AI9" s="672">
        <v>11.5</v>
      </c>
      <c r="AJ9" s="672">
        <v>12.7</v>
      </c>
      <c r="AK9" s="673">
        <v>14.1</v>
      </c>
      <c r="AL9" s="606" t="s">
        <v>71</v>
      </c>
      <c r="AM9" s="672">
        <v>4</v>
      </c>
      <c r="AN9" s="672">
        <v>4.2</v>
      </c>
      <c r="AO9" s="672">
        <v>5.3</v>
      </c>
      <c r="AP9" s="672">
        <v>6.5</v>
      </c>
      <c r="AQ9" s="672">
        <v>7.1</v>
      </c>
      <c r="AR9" s="672">
        <v>7.3</v>
      </c>
      <c r="AS9" s="672">
        <v>8.9</v>
      </c>
      <c r="AT9" s="672">
        <v>9.4</v>
      </c>
      <c r="AU9" s="672">
        <v>9.9</v>
      </c>
      <c r="AV9" s="672">
        <v>11.7</v>
      </c>
      <c r="AW9" s="672">
        <v>12.2</v>
      </c>
      <c r="AX9" s="672">
        <v>12.6</v>
      </c>
      <c r="AY9" s="672">
        <v>14</v>
      </c>
      <c r="AZ9" s="672">
        <v>17.600000000000001</v>
      </c>
      <c r="BA9" s="672">
        <v>18.399999999999999</v>
      </c>
      <c r="BB9" s="672">
        <v>20</v>
      </c>
      <c r="BC9" s="673">
        <v>21.8</v>
      </c>
      <c r="BD9" s="1030">
        <v>6</v>
      </c>
      <c r="BE9" s="676">
        <v>12</v>
      </c>
      <c r="BF9" s="676">
        <v>13</v>
      </c>
      <c r="BG9" s="676">
        <v>17</v>
      </c>
      <c r="BH9" s="676">
        <v>22</v>
      </c>
      <c r="BI9" s="676">
        <v>25</v>
      </c>
      <c r="BJ9" s="676">
        <v>27</v>
      </c>
      <c r="BK9" s="676">
        <v>33</v>
      </c>
      <c r="BL9" s="676">
        <v>36</v>
      </c>
      <c r="BM9" s="676">
        <v>37</v>
      </c>
      <c r="BN9" s="676">
        <v>43</v>
      </c>
      <c r="BO9" s="676">
        <v>47</v>
      </c>
      <c r="BP9" s="676">
        <v>49</v>
      </c>
      <c r="BQ9" s="676">
        <v>55</v>
      </c>
      <c r="BR9" s="676">
        <v>69</v>
      </c>
      <c r="BS9" s="676">
        <v>75</v>
      </c>
      <c r="BT9" s="676">
        <v>80</v>
      </c>
      <c r="BU9" s="1031">
        <v>87</v>
      </c>
    </row>
    <row r="10" spans="1:73" ht="13.2">
      <c r="A10" s="70" t="s">
        <v>14</v>
      </c>
      <c r="B10" s="672">
        <v>6.4</v>
      </c>
      <c r="C10" s="672">
        <v>6.4</v>
      </c>
      <c r="D10" s="672">
        <v>5.8</v>
      </c>
      <c r="E10" s="672">
        <v>5.9</v>
      </c>
      <c r="F10" s="672">
        <v>5.9</v>
      </c>
      <c r="G10" s="672">
        <v>6</v>
      </c>
      <c r="H10" s="672">
        <v>5.8</v>
      </c>
      <c r="I10" s="672">
        <v>6.9</v>
      </c>
      <c r="J10" s="672">
        <v>6.3</v>
      </c>
      <c r="K10" s="672">
        <v>6.3</v>
      </c>
      <c r="L10" s="672">
        <v>7.1</v>
      </c>
      <c r="M10" s="672">
        <v>8.1</v>
      </c>
      <c r="N10" s="672">
        <v>9.1</v>
      </c>
      <c r="O10" s="672">
        <v>11.9</v>
      </c>
      <c r="P10" s="672">
        <v>13.7</v>
      </c>
      <c r="Q10" s="672">
        <v>17.600000000000001</v>
      </c>
      <c r="R10" s="672">
        <v>19.3</v>
      </c>
      <c r="S10" s="673">
        <v>22.2</v>
      </c>
      <c r="T10" s="672">
        <v>4.4000000000000004</v>
      </c>
      <c r="U10" s="672">
        <v>4.4000000000000004</v>
      </c>
      <c r="V10" s="672">
        <v>3.9</v>
      </c>
      <c r="W10" s="672">
        <v>4</v>
      </c>
      <c r="X10" s="672">
        <v>4</v>
      </c>
      <c r="Y10" s="672">
        <v>4.0999999999999996</v>
      </c>
      <c r="Z10" s="672">
        <v>3.9</v>
      </c>
      <c r="AA10" s="672">
        <v>4.9000000000000004</v>
      </c>
      <c r="AB10" s="672">
        <v>4.4000000000000004</v>
      </c>
      <c r="AC10" s="672">
        <v>4.4000000000000004</v>
      </c>
      <c r="AD10" s="672">
        <v>5.0999999999999996</v>
      </c>
      <c r="AE10" s="672">
        <v>5.9</v>
      </c>
      <c r="AF10" s="672">
        <v>6.7</v>
      </c>
      <c r="AG10" s="672">
        <v>9.1999999999999993</v>
      </c>
      <c r="AH10" s="672">
        <v>10.8</v>
      </c>
      <c r="AI10" s="672">
        <v>14.2</v>
      </c>
      <c r="AJ10" s="672">
        <v>15.8</v>
      </c>
      <c r="AK10" s="673">
        <v>18.399999999999999</v>
      </c>
      <c r="AL10" s="672">
        <v>8.4</v>
      </c>
      <c r="AM10" s="672">
        <v>8.4</v>
      </c>
      <c r="AN10" s="672">
        <v>7.7</v>
      </c>
      <c r="AO10" s="672">
        <v>7.8</v>
      </c>
      <c r="AP10" s="672">
        <v>7.8</v>
      </c>
      <c r="AQ10" s="672">
        <v>7.9</v>
      </c>
      <c r="AR10" s="672">
        <v>7.7</v>
      </c>
      <c r="AS10" s="672">
        <v>9</v>
      </c>
      <c r="AT10" s="672">
        <v>8.3000000000000007</v>
      </c>
      <c r="AU10" s="672">
        <v>8.3000000000000007</v>
      </c>
      <c r="AV10" s="672">
        <v>9.1999999999999993</v>
      </c>
      <c r="AW10" s="672">
        <v>10.4</v>
      </c>
      <c r="AX10" s="672">
        <v>11.5</v>
      </c>
      <c r="AY10" s="672">
        <v>14.7</v>
      </c>
      <c r="AZ10" s="672">
        <v>16.7</v>
      </c>
      <c r="BA10" s="672">
        <v>21</v>
      </c>
      <c r="BB10" s="672">
        <v>22.9</v>
      </c>
      <c r="BC10" s="673">
        <v>26.1</v>
      </c>
      <c r="BD10" s="1030">
        <v>40</v>
      </c>
      <c r="BE10" s="676">
        <v>40</v>
      </c>
      <c r="BF10" s="676">
        <v>37</v>
      </c>
      <c r="BG10" s="676">
        <v>38</v>
      </c>
      <c r="BH10" s="676">
        <v>38</v>
      </c>
      <c r="BI10" s="676">
        <v>39</v>
      </c>
      <c r="BJ10" s="676">
        <v>38</v>
      </c>
      <c r="BK10" s="676">
        <v>45</v>
      </c>
      <c r="BL10" s="676">
        <v>41</v>
      </c>
      <c r="BM10" s="676">
        <v>41</v>
      </c>
      <c r="BN10" s="676">
        <v>47</v>
      </c>
      <c r="BO10" s="676">
        <v>52</v>
      </c>
      <c r="BP10" s="676">
        <v>57</v>
      </c>
      <c r="BQ10" s="676">
        <v>73</v>
      </c>
      <c r="BR10" s="676">
        <v>84</v>
      </c>
      <c r="BS10" s="676">
        <v>105</v>
      </c>
      <c r="BT10" s="676">
        <v>116</v>
      </c>
      <c r="BU10" s="1031">
        <v>134</v>
      </c>
    </row>
    <row r="11" spans="1:73" ht="13.2">
      <c r="A11" s="70" t="s">
        <v>15</v>
      </c>
      <c r="B11" s="672">
        <v>3.6</v>
      </c>
      <c r="C11" s="672">
        <v>4.0999999999999996</v>
      </c>
      <c r="D11" s="672">
        <v>4.5</v>
      </c>
      <c r="E11" s="672">
        <v>5.3</v>
      </c>
      <c r="F11" s="672">
        <v>6.6</v>
      </c>
      <c r="G11" s="672">
        <v>7.5</v>
      </c>
      <c r="H11" s="672">
        <v>8.3000000000000007</v>
      </c>
      <c r="I11" s="672">
        <v>9.3000000000000007</v>
      </c>
      <c r="J11" s="672">
        <v>9.9</v>
      </c>
      <c r="K11" s="672">
        <v>10.1</v>
      </c>
      <c r="L11" s="672">
        <v>11</v>
      </c>
      <c r="M11" s="672">
        <v>11.5</v>
      </c>
      <c r="N11" s="672">
        <v>12.2</v>
      </c>
      <c r="O11" s="672">
        <v>13.9</v>
      </c>
      <c r="P11" s="672">
        <v>15.4</v>
      </c>
      <c r="Q11" s="672">
        <v>17.5</v>
      </c>
      <c r="R11" s="672">
        <v>18.600000000000001</v>
      </c>
      <c r="S11" s="673">
        <v>20</v>
      </c>
      <c r="T11" s="672">
        <v>2.7</v>
      </c>
      <c r="U11" s="672">
        <v>3.2</v>
      </c>
      <c r="V11" s="672">
        <v>3.5</v>
      </c>
      <c r="W11" s="672">
        <v>4.3</v>
      </c>
      <c r="X11" s="672">
        <v>5.4</v>
      </c>
      <c r="Y11" s="672">
        <v>6.2</v>
      </c>
      <c r="Z11" s="672">
        <v>7</v>
      </c>
      <c r="AA11" s="672">
        <v>7.8</v>
      </c>
      <c r="AB11" s="672">
        <v>8.4</v>
      </c>
      <c r="AC11" s="672">
        <v>8.6</v>
      </c>
      <c r="AD11" s="672">
        <v>9.4</v>
      </c>
      <c r="AE11" s="672">
        <v>9.9</v>
      </c>
      <c r="AF11" s="672">
        <v>10.6</v>
      </c>
      <c r="AG11" s="672">
        <v>12.1</v>
      </c>
      <c r="AH11" s="672">
        <v>13.5</v>
      </c>
      <c r="AI11" s="672">
        <v>15.5</v>
      </c>
      <c r="AJ11" s="672">
        <v>16.600000000000001</v>
      </c>
      <c r="AK11" s="673">
        <v>17.899999999999999</v>
      </c>
      <c r="AL11" s="672">
        <v>4.5</v>
      </c>
      <c r="AM11" s="672">
        <v>5.0999999999999996</v>
      </c>
      <c r="AN11" s="672">
        <v>5.5</v>
      </c>
      <c r="AO11" s="672">
        <v>6.4</v>
      </c>
      <c r="AP11" s="672">
        <v>7.8</v>
      </c>
      <c r="AQ11" s="672">
        <v>8.6999999999999993</v>
      </c>
      <c r="AR11" s="672">
        <v>9.6999999999999993</v>
      </c>
      <c r="AS11" s="672">
        <v>10.7</v>
      </c>
      <c r="AT11" s="672">
        <v>11.3</v>
      </c>
      <c r="AU11" s="672">
        <v>11.6</v>
      </c>
      <c r="AV11" s="672">
        <v>12.5</v>
      </c>
      <c r="AW11" s="672">
        <v>13.1</v>
      </c>
      <c r="AX11" s="672">
        <v>13.9</v>
      </c>
      <c r="AY11" s="672">
        <v>15.6</v>
      </c>
      <c r="AZ11" s="672">
        <v>17.3</v>
      </c>
      <c r="BA11" s="672">
        <v>19.5</v>
      </c>
      <c r="BB11" s="672">
        <v>20.7</v>
      </c>
      <c r="BC11" s="673">
        <v>22.1</v>
      </c>
      <c r="BD11" s="1030">
        <v>65</v>
      </c>
      <c r="BE11" s="676">
        <v>74</v>
      </c>
      <c r="BF11" s="676">
        <v>81</v>
      </c>
      <c r="BG11" s="676">
        <v>97</v>
      </c>
      <c r="BH11" s="676">
        <v>121</v>
      </c>
      <c r="BI11" s="676">
        <v>136</v>
      </c>
      <c r="BJ11" s="676">
        <v>150</v>
      </c>
      <c r="BK11" s="676">
        <v>166</v>
      </c>
      <c r="BL11" s="676">
        <v>176</v>
      </c>
      <c r="BM11" s="676">
        <v>178</v>
      </c>
      <c r="BN11" s="676">
        <v>192</v>
      </c>
      <c r="BO11" s="676">
        <v>201</v>
      </c>
      <c r="BP11" s="676">
        <v>212</v>
      </c>
      <c r="BQ11" s="676">
        <v>240</v>
      </c>
      <c r="BR11" s="676">
        <v>265</v>
      </c>
      <c r="BS11" s="676">
        <v>300</v>
      </c>
      <c r="BT11" s="676">
        <v>321</v>
      </c>
      <c r="BU11" s="1031">
        <v>346</v>
      </c>
    </row>
    <row r="12" spans="1:73" ht="13.2">
      <c r="A12" s="70" t="s">
        <v>16</v>
      </c>
      <c r="B12" s="672">
        <v>4.5</v>
      </c>
      <c r="C12" s="672">
        <v>5.2</v>
      </c>
      <c r="D12" s="672">
        <v>6.1</v>
      </c>
      <c r="E12" s="672">
        <v>6.3</v>
      </c>
      <c r="F12" s="672">
        <v>7</v>
      </c>
      <c r="G12" s="672">
        <v>6.9</v>
      </c>
      <c r="H12" s="672">
        <v>7.1</v>
      </c>
      <c r="I12" s="672">
        <v>7.2</v>
      </c>
      <c r="J12" s="672">
        <v>7.5</v>
      </c>
      <c r="K12" s="672">
        <v>7.6</v>
      </c>
      <c r="L12" s="672">
        <v>8.3000000000000007</v>
      </c>
      <c r="M12" s="672">
        <v>9.1999999999999993</v>
      </c>
      <c r="N12" s="672">
        <v>10.9</v>
      </c>
      <c r="O12" s="672">
        <v>11.3</v>
      </c>
      <c r="P12" s="672">
        <v>14.6</v>
      </c>
      <c r="Q12" s="672">
        <v>18</v>
      </c>
      <c r="R12" s="672">
        <v>21.2</v>
      </c>
      <c r="S12" s="673">
        <v>22.3</v>
      </c>
      <c r="T12" s="672">
        <v>3.4</v>
      </c>
      <c r="U12" s="672">
        <v>4</v>
      </c>
      <c r="V12" s="672">
        <v>4.9000000000000004</v>
      </c>
      <c r="W12" s="672">
        <v>5</v>
      </c>
      <c r="X12" s="672">
        <v>5.7</v>
      </c>
      <c r="Y12" s="672">
        <v>5.5</v>
      </c>
      <c r="Z12" s="672">
        <v>5.8</v>
      </c>
      <c r="AA12" s="672">
        <v>5.9</v>
      </c>
      <c r="AB12" s="672">
        <v>6.1</v>
      </c>
      <c r="AC12" s="672">
        <v>6.2</v>
      </c>
      <c r="AD12" s="672">
        <v>6.8</v>
      </c>
      <c r="AE12" s="672">
        <v>7.6</v>
      </c>
      <c r="AF12" s="672">
        <v>9.1999999999999993</v>
      </c>
      <c r="AG12" s="672">
        <v>9.6</v>
      </c>
      <c r="AH12" s="672">
        <v>12.6</v>
      </c>
      <c r="AI12" s="672">
        <v>15.9</v>
      </c>
      <c r="AJ12" s="672">
        <v>18.8</v>
      </c>
      <c r="AK12" s="673">
        <v>19.899999999999999</v>
      </c>
      <c r="AL12" s="672">
        <v>5.6</v>
      </c>
      <c r="AM12" s="672">
        <v>6.3</v>
      </c>
      <c r="AN12" s="672">
        <v>7.4</v>
      </c>
      <c r="AO12" s="672">
        <v>7.6</v>
      </c>
      <c r="AP12" s="672">
        <v>8.4</v>
      </c>
      <c r="AQ12" s="672">
        <v>8.1999999999999993</v>
      </c>
      <c r="AR12" s="672">
        <v>8.5</v>
      </c>
      <c r="AS12" s="672">
        <v>8.6</v>
      </c>
      <c r="AT12" s="672">
        <v>8.9</v>
      </c>
      <c r="AU12" s="672">
        <v>9</v>
      </c>
      <c r="AV12" s="672">
        <v>9.8000000000000007</v>
      </c>
      <c r="AW12" s="672">
        <v>10.7</v>
      </c>
      <c r="AX12" s="672">
        <v>12.6</v>
      </c>
      <c r="AY12" s="672">
        <v>13</v>
      </c>
      <c r="AZ12" s="672">
        <v>16.5</v>
      </c>
      <c r="BA12" s="672">
        <v>20.2</v>
      </c>
      <c r="BB12" s="672">
        <v>23.5</v>
      </c>
      <c r="BC12" s="673">
        <v>24.7</v>
      </c>
      <c r="BD12" s="1030">
        <v>65</v>
      </c>
      <c r="BE12" s="676">
        <v>75</v>
      </c>
      <c r="BF12" s="676">
        <v>90</v>
      </c>
      <c r="BG12" s="676">
        <v>92</v>
      </c>
      <c r="BH12" s="676">
        <v>103</v>
      </c>
      <c r="BI12" s="676">
        <v>101</v>
      </c>
      <c r="BJ12" s="676">
        <v>105</v>
      </c>
      <c r="BK12" s="676">
        <v>107</v>
      </c>
      <c r="BL12" s="676">
        <v>112</v>
      </c>
      <c r="BM12" s="676">
        <v>113</v>
      </c>
      <c r="BN12" s="676">
        <v>124</v>
      </c>
      <c r="BO12" s="676">
        <v>137</v>
      </c>
      <c r="BP12" s="676">
        <v>162</v>
      </c>
      <c r="BQ12" s="676">
        <v>167</v>
      </c>
      <c r="BR12" s="676">
        <v>215</v>
      </c>
      <c r="BS12" s="676">
        <v>265</v>
      </c>
      <c r="BT12" s="676">
        <v>311</v>
      </c>
      <c r="BU12" s="1031">
        <v>329</v>
      </c>
    </row>
    <row r="13" spans="1:73" ht="13.2">
      <c r="A13" s="70" t="s">
        <v>17</v>
      </c>
      <c r="B13" s="672">
        <v>6.9</v>
      </c>
      <c r="C13" s="672">
        <v>6.7</v>
      </c>
      <c r="D13" s="672">
        <v>6.8</v>
      </c>
      <c r="E13" s="672">
        <v>6.7</v>
      </c>
      <c r="F13" s="672">
        <v>6.8</v>
      </c>
      <c r="G13" s="672">
        <v>7.2</v>
      </c>
      <c r="H13" s="672">
        <v>7.8</v>
      </c>
      <c r="I13" s="672">
        <v>8.1999999999999993</v>
      </c>
      <c r="J13" s="672">
        <v>7.6</v>
      </c>
      <c r="K13" s="672">
        <v>8</v>
      </c>
      <c r="L13" s="672">
        <v>7.4</v>
      </c>
      <c r="M13" s="672">
        <v>8.3000000000000007</v>
      </c>
      <c r="N13" s="672">
        <v>8.6</v>
      </c>
      <c r="O13" s="672">
        <v>10.5</v>
      </c>
      <c r="P13" s="672">
        <v>11.9</v>
      </c>
      <c r="Q13" s="672">
        <v>13.5</v>
      </c>
      <c r="R13" s="672">
        <v>14.6</v>
      </c>
      <c r="S13" s="673">
        <v>16.100000000000001</v>
      </c>
      <c r="T13" s="672">
        <v>6</v>
      </c>
      <c r="U13" s="672">
        <v>5.8</v>
      </c>
      <c r="V13" s="672">
        <v>5.8</v>
      </c>
      <c r="W13" s="672">
        <v>5.7</v>
      </c>
      <c r="X13" s="672">
        <v>5.8</v>
      </c>
      <c r="Y13" s="672">
        <v>6.2</v>
      </c>
      <c r="Z13" s="672">
        <v>6.8</v>
      </c>
      <c r="AA13" s="672">
        <v>7.2</v>
      </c>
      <c r="AB13" s="672">
        <v>6.6</v>
      </c>
      <c r="AC13" s="672">
        <v>6.9</v>
      </c>
      <c r="AD13" s="672">
        <v>6.4</v>
      </c>
      <c r="AE13" s="672">
        <v>7.2</v>
      </c>
      <c r="AF13" s="672">
        <v>7.6</v>
      </c>
      <c r="AG13" s="672">
        <v>9.3000000000000007</v>
      </c>
      <c r="AH13" s="672">
        <v>10.7</v>
      </c>
      <c r="AI13" s="672">
        <v>12.1</v>
      </c>
      <c r="AJ13" s="672">
        <v>13.2</v>
      </c>
      <c r="AK13" s="673">
        <v>14.6</v>
      </c>
      <c r="AL13" s="672">
        <v>7.9</v>
      </c>
      <c r="AM13" s="672">
        <v>7.6</v>
      </c>
      <c r="AN13" s="672">
        <v>7.7</v>
      </c>
      <c r="AO13" s="672">
        <v>7.6</v>
      </c>
      <c r="AP13" s="672">
        <v>7.8</v>
      </c>
      <c r="AQ13" s="672">
        <v>8.1999999999999993</v>
      </c>
      <c r="AR13" s="672">
        <v>8.9</v>
      </c>
      <c r="AS13" s="672">
        <v>9.1999999999999993</v>
      </c>
      <c r="AT13" s="672">
        <v>8.6</v>
      </c>
      <c r="AU13" s="672">
        <v>9</v>
      </c>
      <c r="AV13" s="672">
        <v>8.4</v>
      </c>
      <c r="AW13" s="672">
        <v>9.3000000000000007</v>
      </c>
      <c r="AX13" s="672">
        <v>9.6999999999999993</v>
      </c>
      <c r="AY13" s="672">
        <v>11.7</v>
      </c>
      <c r="AZ13" s="672">
        <v>13.2</v>
      </c>
      <c r="BA13" s="672">
        <v>14.8</v>
      </c>
      <c r="BB13" s="672">
        <v>16</v>
      </c>
      <c r="BC13" s="673">
        <v>17.600000000000001</v>
      </c>
      <c r="BD13" s="1030">
        <v>200</v>
      </c>
      <c r="BE13" s="676">
        <v>192</v>
      </c>
      <c r="BF13" s="676">
        <v>193</v>
      </c>
      <c r="BG13" s="676">
        <v>191</v>
      </c>
      <c r="BH13" s="676">
        <v>195</v>
      </c>
      <c r="BI13" s="676">
        <v>208</v>
      </c>
      <c r="BJ13" s="676">
        <v>229</v>
      </c>
      <c r="BK13" s="676">
        <v>240</v>
      </c>
      <c r="BL13" s="676">
        <v>226</v>
      </c>
      <c r="BM13" s="676">
        <v>235</v>
      </c>
      <c r="BN13" s="676">
        <v>219</v>
      </c>
      <c r="BO13" s="676">
        <v>244</v>
      </c>
      <c r="BP13" s="676">
        <v>254</v>
      </c>
      <c r="BQ13" s="676">
        <v>308</v>
      </c>
      <c r="BR13" s="676">
        <v>350</v>
      </c>
      <c r="BS13" s="676">
        <v>396</v>
      </c>
      <c r="BT13" s="676">
        <v>426</v>
      </c>
      <c r="BU13" s="1031">
        <v>468</v>
      </c>
    </row>
    <row r="14" spans="1:73" ht="13.2">
      <c r="A14" s="659" t="s">
        <v>77</v>
      </c>
      <c r="B14" s="672">
        <v>8.9</v>
      </c>
      <c r="C14" s="672">
        <v>8.6999999999999993</v>
      </c>
      <c r="D14" s="672">
        <v>9.4</v>
      </c>
      <c r="E14" s="672">
        <v>9.9</v>
      </c>
      <c r="F14" s="672">
        <v>11.5</v>
      </c>
      <c r="G14" s="672">
        <v>12.9</v>
      </c>
      <c r="H14" s="672">
        <v>14.3</v>
      </c>
      <c r="I14" s="672">
        <v>15.4</v>
      </c>
      <c r="J14" s="672">
        <v>16.100000000000001</v>
      </c>
      <c r="K14" s="672">
        <v>15.2</v>
      </c>
      <c r="L14" s="672">
        <v>15.1</v>
      </c>
      <c r="M14" s="672">
        <v>16.2</v>
      </c>
      <c r="N14" s="672">
        <v>17.3</v>
      </c>
      <c r="O14" s="672">
        <v>18.899999999999999</v>
      </c>
      <c r="P14" s="672">
        <v>23.3</v>
      </c>
      <c r="Q14" s="672">
        <v>27</v>
      </c>
      <c r="R14" s="672">
        <v>30.8</v>
      </c>
      <c r="S14" s="673">
        <v>33.700000000000003</v>
      </c>
      <c r="T14" s="672">
        <v>8.1999999999999993</v>
      </c>
      <c r="U14" s="672">
        <v>8</v>
      </c>
      <c r="V14" s="672">
        <v>8.6</v>
      </c>
      <c r="W14" s="672">
        <v>9.1</v>
      </c>
      <c r="X14" s="672">
        <v>10.7</v>
      </c>
      <c r="Y14" s="672">
        <v>12</v>
      </c>
      <c r="Z14" s="672">
        <v>13.4</v>
      </c>
      <c r="AA14" s="672">
        <v>14.4</v>
      </c>
      <c r="AB14" s="672">
        <v>15.1</v>
      </c>
      <c r="AC14" s="672">
        <v>14.2</v>
      </c>
      <c r="AD14" s="672">
        <v>14</v>
      </c>
      <c r="AE14" s="672">
        <v>15.1</v>
      </c>
      <c r="AF14" s="672">
        <v>16.2</v>
      </c>
      <c r="AG14" s="672">
        <v>17.7</v>
      </c>
      <c r="AH14" s="672">
        <v>22</v>
      </c>
      <c r="AI14" s="672">
        <v>25.7</v>
      </c>
      <c r="AJ14" s="672">
        <v>29.4</v>
      </c>
      <c r="AK14" s="673">
        <v>32.200000000000003</v>
      </c>
      <c r="AL14" s="672">
        <v>9.6999999999999993</v>
      </c>
      <c r="AM14" s="672">
        <v>9.5</v>
      </c>
      <c r="AN14" s="672">
        <v>10.1</v>
      </c>
      <c r="AO14" s="672">
        <v>10.7</v>
      </c>
      <c r="AP14" s="672">
        <v>12.4</v>
      </c>
      <c r="AQ14" s="672">
        <v>13.9</v>
      </c>
      <c r="AR14" s="672">
        <v>15.3</v>
      </c>
      <c r="AS14" s="672">
        <v>16.399999999999999</v>
      </c>
      <c r="AT14" s="672">
        <v>17.100000000000001</v>
      </c>
      <c r="AU14" s="672">
        <v>16.2</v>
      </c>
      <c r="AV14" s="672">
        <v>16.100000000000001</v>
      </c>
      <c r="AW14" s="672">
        <v>17.2</v>
      </c>
      <c r="AX14" s="672">
        <v>18.399999999999999</v>
      </c>
      <c r="AY14" s="672">
        <v>20</v>
      </c>
      <c r="AZ14" s="672">
        <v>24.6</v>
      </c>
      <c r="BA14" s="672">
        <v>28.4</v>
      </c>
      <c r="BB14" s="672">
        <v>32.299999999999997</v>
      </c>
      <c r="BC14" s="673">
        <v>35.299999999999997</v>
      </c>
      <c r="BD14" s="1030">
        <v>553</v>
      </c>
      <c r="BE14" s="676">
        <v>534</v>
      </c>
      <c r="BF14" s="676">
        <v>565</v>
      </c>
      <c r="BG14" s="676">
        <v>596</v>
      </c>
      <c r="BH14" s="676">
        <v>686</v>
      </c>
      <c r="BI14" s="676">
        <v>766</v>
      </c>
      <c r="BJ14" s="676">
        <v>848</v>
      </c>
      <c r="BK14" s="676">
        <v>913</v>
      </c>
      <c r="BL14" s="676">
        <v>949</v>
      </c>
      <c r="BM14" s="676">
        <v>890</v>
      </c>
      <c r="BN14" s="676">
        <v>879</v>
      </c>
      <c r="BO14" s="676">
        <v>933</v>
      </c>
      <c r="BP14" s="676">
        <v>998</v>
      </c>
      <c r="BQ14" s="676">
        <v>1085</v>
      </c>
      <c r="BR14" s="676">
        <v>1341</v>
      </c>
      <c r="BS14" s="676">
        <v>1556</v>
      </c>
      <c r="BT14" s="676">
        <v>1779</v>
      </c>
      <c r="BU14" s="1031">
        <v>1949</v>
      </c>
    </row>
    <row r="15" spans="1:73" ht="13.2">
      <c r="A15" s="659" t="s">
        <v>54</v>
      </c>
      <c r="B15" s="672">
        <v>2</v>
      </c>
      <c r="C15" s="672">
        <v>2.6</v>
      </c>
      <c r="D15" s="672">
        <v>3.1</v>
      </c>
      <c r="E15" s="672">
        <v>3.6</v>
      </c>
      <c r="F15" s="672">
        <v>4.8</v>
      </c>
      <c r="G15" s="672">
        <v>5.6</v>
      </c>
      <c r="H15" s="672">
        <v>5.6</v>
      </c>
      <c r="I15" s="672">
        <v>7.1</v>
      </c>
      <c r="J15" s="672">
        <v>7.4</v>
      </c>
      <c r="K15" s="672">
        <v>7</v>
      </c>
      <c r="L15" s="672">
        <v>7.3</v>
      </c>
      <c r="M15" s="672">
        <v>8.9</v>
      </c>
      <c r="N15" s="672">
        <v>8.5</v>
      </c>
      <c r="O15" s="672">
        <v>9.3000000000000007</v>
      </c>
      <c r="P15" s="672">
        <v>11.2</v>
      </c>
      <c r="Q15" s="672">
        <v>12.3</v>
      </c>
      <c r="R15" s="672">
        <v>13.3</v>
      </c>
      <c r="S15" s="673">
        <v>14.5</v>
      </c>
      <c r="T15" s="672">
        <v>1.3</v>
      </c>
      <c r="U15" s="672">
        <v>1.8</v>
      </c>
      <c r="V15" s="672">
        <v>2.2000000000000002</v>
      </c>
      <c r="W15" s="672">
        <v>2.7</v>
      </c>
      <c r="X15" s="672">
        <v>3.7</v>
      </c>
      <c r="Y15" s="672">
        <v>4.4000000000000004</v>
      </c>
      <c r="Z15" s="672">
        <v>4.4000000000000004</v>
      </c>
      <c r="AA15" s="672">
        <v>5.7</v>
      </c>
      <c r="AB15" s="672">
        <v>6</v>
      </c>
      <c r="AC15" s="672">
        <v>5.7</v>
      </c>
      <c r="AD15" s="672">
        <v>5.9</v>
      </c>
      <c r="AE15" s="672">
        <v>7.4</v>
      </c>
      <c r="AF15" s="672">
        <v>7</v>
      </c>
      <c r="AG15" s="672">
        <v>7.7</v>
      </c>
      <c r="AH15" s="672">
        <v>9.4</v>
      </c>
      <c r="AI15" s="672">
        <v>10.5</v>
      </c>
      <c r="AJ15" s="672">
        <v>11.4</v>
      </c>
      <c r="AK15" s="673">
        <v>12.6</v>
      </c>
      <c r="AL15" s="672">
        <v>2.8</v>
      </c>
      <c r="AM15" s="672">
        <v>3.5</v>
      </c>
      <c r="AN15" s="672">
        <v>4</v>
      </c>
      <c r="AO15" s="672">
        <v>4.5999999999999996</v>
      </c>
      <c r="AP15" s="672">
        <v>5.9</v>
      </c>
      <c r="AQ15" s="672">
        <v>6.8</v>
      </c>
      <c r="AR15" s="672">
        <v>6.8</v>
      </c>
      <c r="AS15" s="672">
        <v>8.4</v>
      </c>
      <c r="AT15" s="672">
        <v>8.8000000000000007</v>
      </c>
      <c r="AU15" s="672">
        <v>8.4</v>
      </c>
      <c r="AV15" s="672">
        <v>8.6999999999999993</v>
      </c>
      <c r="AW15" s="672">
        <v>10.4</v>
      </c>
      <c r="AX15" s="672">
        <v>10</v>
      </c>
      <c r="AY15" s="672">
        <v>10.9</v>
      </c>
      <c r="AZ15" s="672">
        <v>12.9</v>
      </c>
      <c r="BA15" s="672">
        <v>14.1</v>
      </c>
      <c r="BB15" s="672">
        <v>15.2</v>
      </c>
      <c r="BC15" s="673">
        <v>16.5</v>
      </c>
      <c r="BD15" s="1030">
        <v>29</v>
      </c>
      <c r="BE15" s="676">
        <v>38</v>
      </c>
      <c r="BF15" s="676">
        <v>44</v>
      </c>
      <c r="BG15" s="676">
        <v>52</v>
      </c>
      <c r="BH15" s="676">
        <v>69</v>
      </c>
      <c r="BI15" s="676">
        <v>82</v>
      </c>
      <c r="BJ15" s="676">
        <v>82</v>
      </c>
      <c r="BK15" s="676">
        <v>104</v>
      </c>
      <c r="BL15" s="676">
        <v>110</v>
      </c>
      <c r="BM15" s="676">
        <v>104</v>
      </c>
      <c r="BN15" s="676">
        <v>108</v>
      </c>
      <c r="BO15" s="676">
        <v>133</v>
      </c>
      <c r="BP15" s="676">
        <v>129</v>
      </c>
      <c r="BQ15" s="676">
        <v>139</v>
      </c>
      <c r="BR15" s="676">
        <v>166</v>
      </c>
      <c r="BS15" s="676">
        <v>180</v>
      </c>
      <c r="BT15" s="676">
        <v>194</v>
      </c>
      <c r="BU15" s="1031">
        <v>209</v>
      </c>
    </row>
    <row r="16" spans="1:73" ht="13.2">
      <c r="A16" s="70" t="s">
        <v>18</v>
      </c>
      <c r="B16" s="672">
        <v>4.4000000000000004</v>
      </c>
      <c r="C16" s="672">
        <v>4.7</v>
      </c>
      <c r="D16" s="672">
        <v>5.2</v>
      </c>
      <c r="E16" s="672">
        <v>5.6</v>
      </c>
      <c r="F16" s="672">
        <v>6.1</v>
      </c>
      <c r="G16" s="672">
        <v>6.5</v>
      </c>
      <c r="H16" s="672">
        <v>6.9</v>
      </c>
      <c r="I16" s="672">
        <v>7.3</v>
      </c>
      <c r="J16" s="672">
        <v>7.7</v>
      </c>
      <c r="K16" s="672">
        <v>8.6999999999999993</v>
      </c>
      <c r="L16" s="672">
        <v>9.3000000000000007</v>
      </c>
      <c r="M16" s="672">
        <v>10</v>
      </c>
      <c r="N16" s="672">
        <v>12</v>
      </c>
      <c r="O16" s="672">
        <v>13.3</v>
      </c>
      <c r="P16" s="672">
        <v>15</v>
      </c>
      <c r="Q16" s="672">
        <v>18</v>
      </c>
      <c r="R16" s="672">
        <v>21.6</v>
      </c>
      <c r="S16" s="673">
        <v>23.7</v>
      </c>
      <c r="T16" s="672">
        <v>3.7</v>
      </c>
      <c r="U16" s="672">
        <v>4</v>
      </c>
      <c r="V16" s="672">
        <v>4.5</v>
      </c>
      <c r="W16" s="672">
        <v>4.8</v>
      </c>
      <c r="X16" s="672">
        <v>5.3</v>
      </c>
      <c r="Y16" s="672">
        <v>5.7</v>
      </c>
      <c r="Z16" s="672">
        <v>6</v>
      </c>
      <c r="AA16" s="672">
        <v>6.4</v>
      </c>
      <c r="AB16" s="672">
        <v>6.8</v>
      </c>
      <c r="AC16" s="672">
        <v>7.7</v>
      </c>
      <c r="AD16" s="672">
        <v>8.3000000000000007</v>
      </c>
      <c r="AE16" s="672">
        <v>8.9</v>
      </c>
      <c r="AF16" s="672">
        <v>10.8</v>
      </c>
      <c r="AG16" s="672">
        <v>12.1</v>
      </c>
      <c r="AH16" s="672">
        <v>13.7</v>
      </c>
      <c r="AI16" s="672">
        <v>16.600000000000001</v>
      </c>
      <c r="AJ16" s="672">
        <v>20</v>
      </c>
      <c r="AK16" s="673">
        <v>22</v>
      </c>
      <c r="AL16" s="672">
        <v>5.2</v>
      </c>
      <c r="AM16" s="672">
        <v>5.5</v>
      </c>
      <c r="AN16" s="672">
        <v>6</v>
      </c>
      <c r="AO16" s="672">
        <v>6.4</v>
      </c>
      <c r="AP16" s="672">
        <v>7</v>
      </c>
      <c r="AQ16" s="672">
        <v>7.4</v>
      </c>
      <c r="AR16" s="672">
        <v>7.8</v>
      </c>
      <c r="AS16" s="672">
        <v>8.1999999999999993</v>
      </c>
      <c r="AT16" s="672">
        <v>8.6</v>
      </c>
      <c r="AU16" s="672">
        <v>9.6999999999999993</v>
      </c>
      <c r="AV16" s="672">
        <v>10.4</v>
      </c>
      <c r="AW16" s="672">
        <v>11.1</v>
      </c>
      <c r="AX16" s="672">
        <v>13.2</v>
      </c>
      <c r="AY16" s="672">
        <v>14.6</v>
      </c>
      <c r="AZ16" s="672">
        <v>16.399999999999999</v>
      </c>
      <c r="BA16" s="672">
        <v>19.5</v>
      </c>
      <c r="BB16" s="672">
        <v>23.2</v>
      </c>
      <c r="BC16" s="673">
        <v>25.4</v>
      </c>
      <c r="BD16" s="1030">
        <v>148</v>
      </c>
      <c r="BE16" s="676">
        <v>159</v>
      </c>
      <c r="BF16" s="676">
        <v>175</v>
      </c>
      <c r="BG16" s="676">
        <v>186</v>
      </c>
      <c r="BH16" s="676">
        <v>205</v>
      </c>
      <c r="BI16" s="676">
        <v>219</v>
      </c>
      <c r="BJ16" s="676">
        <v>232</v>
      </c>
      <c r="BK16" s="676">
        <v>244</v>
      </c>
      <c r="BL16" s="676">
        <v>257</v>
      </c>
      <c r="BM16" s="676">
        <v>288</v>
      </c>
      <c r="BN16" s="676">
        <v>308</v>
      </c>
      <c r="BO16" s="676">
        <v>328</v>
      </c>
      <c r="BP16" s="676">
        <v>389</v>
      </c>
      <c r="BQ16" s="676">
        <v>430</v>
      </c>
      <c r="BR16" s="676">
        <v>485</v>
      </c>
      <c r="BS16" s="676">
        <v>581</v>
      </c>
      <c r="BT16" s="676">
        <v>693</v>
      </c>
      <c r="BU16" s="1031">
        <v>761</v>
      </c>
    </row>
    <row r="17" spans="1:73" ht="13.2">
      <c r="A17" s="70" t="s">
        <v>19</v>
      </c>
      <c r="B17" s="672">
        <v>4.5999999999999996</v>
      </c>
      <c r="C17" s="672">
        <v>5.2</v>
      </c>
      <c r="D17" s="672">
        <v>5</v>
      </c>
      <c r="E17" s="672">
        <v>5.4</v>
      </c>
      <c r="F17" s="672">
        <v>6.5</v>
      </c>
      <c r="G17" s="672">
        <v>7.6</v>
      </c>
      <c r="H17" s="672">
        <v>7.8</v>
      </c>
      <c r="I17" s="672">
        <v>8.4</v>
      </c>
      <c r="J17" s="672">
        <v>9.1999999999999993</v>
      </c>
      <c r="K17" s="672">
        <v>9.1999999999999993</v>
      </c>
      <c r="L17" s="672">
        <v>9.6999999999999993</v>
      </c>
      <c r="M17" s="672">
        <v>10.3</v>
      </c>
      <c r="N17" s="672">
        <v>11.5</v>
      </c>
      <c r="O17" s="672">
        <v>12.5</v>
      </c>
      <c r="P17" s="672">
        <v>13.9</v>
      </c>
      <c r="Q17" s="672">
        <v>14.9</v>
      </c>
      <c r="R17" s="672">
        <v>16.100000000000001</v>
      </c>
      <c r="S17" s="673">
        <v>17.2</v>
      </c>
      <c r="T17" s="672">
        <v>4</v>
      </c>
      <c r="U17" s="672">
        <v>4.5</v>
      </c>
      <c r="V17" s="672">
        <v>4.3</v>
      </c>
      <c r="W17" s="672">
        <v>4.7</v>
      </c>
      <c r="X17" s="672">
        <v>5.8</v>
      </c>
      <c r="Y17" s="672">
        <v>6.7</v>
      </c>
      <c r="Z17" s="672">
        <v>7</v>
      </c>
      <c r="AA17" s="672">
        <v>7.5</v>
      </c>
      <c r="AB17" s="672">
        <v>8.3000000000000007</v>
      </c>
      <c r="AC17" s="672">
        <v>8.3000000000000007</v>
      </c>
      <c r="AD17" s="672">
        <v>8.8000000000000007</v>
      </c>
      <c r="AE17" s="672">
        <v>9.4</v>
      </c>
      <c r="AF17" s="672">
        <v>10.5</v>
      </c>
      <c r="AG17" s="672">
        <v>11.5</v>
      </c>
      <c r="AH17" s="672">
        <v>12.8</v>
      </c>
      <c r="AI17" s="672">
        <v>13.7</v>
      </c>
      <c r="AJ17" s="672">
        <v>14.9</v>
      </c>
      <c r="AK17" s="673">
        <v>16</v>
      </c>
      <c r="AL17" s="672">
        <v>5.3</v>
      </c>
      <c r="AM17" s="672">
        <v>5.9</v>
      </c>
      <c r="AN17" s="672">
        <v>5.7</v>
      </c>
      <c r="AO17" s="672">
        <v>6.1</v>
      </c>
      <c r="AP17" s="672">
        <v>7.3</v>
      </c>
      <c r="AQ17" s="672">
        <v>8.4</v>
      </c>
      <c r="AR17" s="672">
        <v>8.6999999999999993</v>
      </c>
      <c r="AS17" s="672">
        <v>9.1999999999999993</v>
      </c>
      <c r="AT17" s="672">
        <v>10.1</v>
      </c>
      <c r="AU17" s="672">
        <v>10.1</v>
      </c>
      <c r="AV17" s="672">
        <v>10.6</v>
      </c>
      <c r="AW17" s="672">
        <v>11.3</v>
      </c>
      <c r="AX17" s="672">
        <v>12.6</v>
      </c>
      <c r="AY17" s="672">
        <v>13.6</v>
      </c>
      <c r="AZ17" s="672">
        <v>15</v>
      </c>
      <c r="BA17" s="672">
        <v>16</v>
      </c>
      <c r="BB17" s="672">
        <v>17.3</v>
      </c>
      <c r="BC17" s="673">
        <v>18.399999999999999</v>
      </c>
      <c r="BD17" s="1030">
        <v>206</v>
      </c>
      <c r="BE17" s="676">
        <v>226</v>
      </c>
      <c r="BF17" s="676">
        <v>218</v>
      </c>
      <c r="BG17" s="676">
        <v>233</v>
      </c>
      <c r="BH17" s="676">
        <v>287</v>
      </c>
      <c r="BI17" s="676">
        <v>332</v>
      </c>
      <c r="BJ17" s="676">
        <v>348</v>
      </c>
      <c r="BK17" s="676">
        <v>375</v>
      </c>
      <c r="BL17" s="676">
        <v>411</v>
      </c>
      <c r="BM17" s="676">
        <v>407</v>
      </c>
      <c r="BN17" s="676">
        <v>431</v>
      </c>
      <c r="BO17" s="676">
        <v>458</v>
      </c>
      <c r="BP17" s="676">
        <v>513</v>
      </c>
      <c r="BQ17" s="676">
        <v>560</v>
      </c>
      <c r="BR17" s="676">
        <v>622</v>
      </c>
      <c r="BS17" s="676">
        <v>672</v>
      </c>
      <c r="BT17" s="676">
        <v>731</v>
      </c>
      <c r="BU17" s="1031">
        <v>783</v>
      </c>
    </row>
    <row r="18" spans="1:73" ht="13.2">
      <c r="A18" s="70" t="s">
        <v>20</v>
      </c>
      <c r="B18" s="606" t="s">
        <v>71</v>
      </c>
      <c r="C18" s="606" t="s">
        <v>71</v>
      </c>
      <c r="D18" s="606" t="s">
        <v>71</v>
      </c>
      <c r="E18" s="606" t="s">
        <v>71</v>
      </c>
      <c r="F18" s="606" t="s">
        <v>71</v>
      </c>
      <c r="G18" s="606" t="s">
        <v>71</v>
      </c>
      <c r="H18" s="606" t="s">
        <v>71</v>
      </c>
      <c r="I18" s="606" t="s">
        <v>71</v>
      </c>
      <c r="J18" s="606" t="s">
        <v>71</v>
      </c>
      <c r="K18" s="606" t="s">
        <v>71</v>
      </c>
      <c r="L18" s="606" t="s">
        <v>71</v>
      </c>
      <c r="M18" s="606" t="s">
        <v>71</v>
      </c>
      <c r="N18" s="606" t="s">
        <v>71</v>
      </c>
      <c r="O18" s="606" t="s">
        <v>71</v>
      </c>
      <c r="P18" s="606" t="s">
        <v>71</v>
      </c>
      <c r="Q18" s="606" t="s">
        <v>71</v>
      </c>
      <c r="R18" s="606" t="s">
        <v>71</v>
      </c>
      <c r="S18" s="684" t="s">
        <v>71</v>
      </c>
      <c r="T18" s="606" t="s">
        <v>71</v>
      </c>
      <c r="U18" s="606" t="s">
        <v>71</v>
      </c>
      <c r="V18" s="606" t="s">
        <v>71</v>
      </c>
      <c r="W18" s="606" t="s">
        <v>71</v>
      </c>
      <c r="X18" s="606" t="s">
        <v>71</v>
      </c>
      <c r="Y18" s="606" t="s">
        <v>71</v>
      </c>
      <c r="Z18" s="606" t="s">
        <v>71</v>
      </c>
      <c r="AA18" s="606" t="s">
        <v>71</v>
      </c>
      <c r="AB18" s="606" t="s">
        <v>71</v>
      </c>
      <c r="AC18" s="606" t="s">
        <v>71</v>
      </c>
      <c r="AD18" s="606" t="s">
        <v>71</v>
      </c>
      <c r="AE18" s="606" t="s">
        <v>71</v>
      </c>
      <c r="AF18" s="606" t="s">
        <v>71</v>
      </c>
      <c r="AG18" s="606" t="s">
        <v>71</v>
      </c>
      <c r="AH18" s="606" t="s">
        <v>71</v>
      </c>
      <c r="AI18" s="606" t="s">
        <v>71</v>
      </c>
      <c r="AJ18" s="606" t="s">
        <v>71</v>
      </c>
      <c r="AK18" s="684" t="s">
        <v>71</v>
      </c>
      <c r="AL18" s="606" t="s">
        <v>71</v>
      </c>
      <c r="AM18" s="606" t="s">
        <v>71</v>
      </c>
      <c r="AN18" s="606" t="s">
        <v>71</v>
      </c>
      <c r="AO18" s="606" t="s">
        <v>71</v>
      </c>
      <c r="AP18" s="606" t="s">
        <v>71</v>
      </c>
      <c r="AQ18" s="606" t="s">
        <v>71</v>
      </c>
      <c r="AR18" s="606" t="s">
        <v>71</v>
      </c>
      <c r="AS18" s="606" t="s">
        <v>71</v>
      </c>
      <c r="AT18" s="606" t="s">
        <v>71</v>
      </c>
      <c r="AU18" s="606" t="s">
        <v>71</v>
      </c>
      <c r="AV18" s="606" t="s">
        <v>71</v>
      </c>
      <c r="AW18" s="606" t="s">
        <v>71</v>
      </c>
      <c r="AX18" s="606" t="s">
        <v>71</v>
      </c>
      <c r="AY18" s="606" t="s">
        <v>71</v>
      </c>
      <c r="AZ18" s="606" t="s">
        <v>71</v>
      </c>
      <c r="BA18" s="606" t="s">
        <v>71</v>
      </c>
      <c r="BB18" s="606" t="s">
        <v>71</v>
      </c>
      <c r="BC18" s="684" t="s">
        <v>71</v>
      </c>
      <c r="BD18" s="1030">
        <v>0</v>
      </c>
      <c r="BE18" s="676">
        <v>0</v>
      </c>
      <c r="BF18" s="676">
        <v>1</v>
      </c>
      <c r="BG18" s="676">
        <v>1</v>
      </c>
      <c r="BH18" s="676">
        <v>2</v>
      </c>
      <c r="BI18" s="676">
        <v>2</v>
      </c>
      <c r="BJ18" s="676">
        <v>4</v>
      </c>
      <c r="BK18" s="676">
        <v>3</v>
      </c>
      <c r="BL18" s="676">
        <v>4</v>
      </c>
      <c r="BM18" s="676">
        <v>4</v>
      </c>
      <c r="BN18" s="676">
        <v>4</v>
      </c>
      <c r="BO18" s="676">
        <v>3</v>
      </c>
      <c r="BP18" s="676">
        <v>4</v>
      </c>
      <c r="BQ18" s="676">
        <v>4</v>
      </c>
      <c r="BR18" s="676">
        <v>6</v>
      </c>
      <c r="BS18" s="676">
        <v>7</v>
      </c>
      <c r="BT18" s="676">
        <v>9</v>
      </c>
      <c r="BU18" s="1031">
        <v>9</v>
      </c>
    </row>
    <row r="19" spans="1:73" ht="13.2">
      <c r="A19" s="70" t="s">
        <v>21</v>
      </c>
      <c r="B19" s="606" t="s">
        <v>71</v>
      </c>
      <c r="C19" s="606" t="s">
        <v>71</v>
      </c>
      <c r="D19" s="606" t="s">
        <v>71</v>
      </c>
      <c r="E19" s="606" t="s">
        <v>71</v>
      </c>
      <c r="F19" s="606" t="s">
        <v>71</v>
      </c>
      <c r="G19" s="606" t="s">
        <v>71</v>
      </c>
      <c r="H19" s="606" t="s">
        <v>71</v>
      </c>
      <c r="I19" s="606" t="s">
        <v>71</v>
      </c>
      <c r="J19" s="606" t="s">
        <v>71</v>
      </c>
      <c r="K19" s="606" t="s">
        <v>71</v>
      </c>
      <c r="L19" s="672">
        <v>9.9</v>
      </c>
      <c r="M19" s="672">
        <v>9.1</v>
      </c>
      <c r="N19" s="606" t="s">
        <v>71</v>
      </c>
      <c r="O19" s="606" t="s">
        <v>71</v>
      </c>
      <c r="P19" s="606" t="s">
        <v>71</v>
      </c>
      <c r="Q19" s="606" t="s">
        <v>71</v>
      </c>
      <c r="R19" s="606" t="s">
        <v>71</v>
      </c>
      <c r="S19" s="684">
        <v>10.4</v>
      </c>
      <c r="T19" s="606" t="s">
        <v>71</v>
      </c>
      <c r="U19" s="606" t="s">
        <v>71</v>
      </c>
      <c r="V19" s="606" t="s">
        <v>71</v>
      </c>
      <c r="W19" s="606" t="s">
        <v>71</v>
      </c>
      <c r="X19" s="606" t="s">
        <v>71</v>
      </c>
      <c r="Y19" s="606" t="s">
        <v>71</v>
      </c>
      <c r="Z19" s="606" t="s">
        <v>71</v>
      </c>
      <c r="AA19" s="606" t="s">
        <v>71</v>
      </c>
      <c r="AB19" s="606" t="s">
        <v>71</v>
      </c>
      <c r="AC19" s="606" t="s">
        <v>71</v>
      </c>
      <c r="AD19" s="672">
        <v>4.0999999999999996</v>
      </c>
      <c r="AE19" s="672">
        <v>3.4</v>
      </c>
      <c r="AF19" s="606" t="s">
        <v>71</v>
      </c>
      <c r="AG19" s="606" t="s">
        <v>71</v>
      </c>
      <c r="AH19" s="606" t="s">
        <v>71</v>
      </c>
      <c r="AI19" s="606" t="s">
        <v>71</v>
      </c>
      <c r="AJ19" s="606" t="s">
        <v>71</v>
      </c>
      <c r="AK19" s="684">
        <v>4.5</v>
      </c>
      <c r="AL19" s="606" t="s">
        <v>71</v>
      </c>
      <c r="AM19" s="606" t="s">
        <v>71</v>
      </c>
      <c r="AN19" s="606" t="s">
        <v>71</v>
      </c>
      <c r="AO19" s="606" t="s">
        <v>71</v>
      </c>
      <c r="AP19" s="606" t="s">
        <v>71</v>
      </c>
      <c r="AQ19" s="606" t="s">
        <v>71</v>
      </c>
      <c r="AR19" s="606" t="s">
        <v>71</v>
      </c>
      <c r="AS19" s="606" t="s">
        <v>71</v>
      </c>
      <c r="AT19" s="606" t="s">
        <v>71</v>
      </c>
      <c r="AU19" s="606" t="s">
        <v>71</v>
      </c>
      <c r="AV19" s="672">
        <v>15.8</v>
      </c>
      <c r="AW19" s="672">
        <v>14.7</v>
      </c>
      <c r="AX19" s="606" t="s">
        <v>71</v>
      </c>
      <c r="AY19" s="606" t="s">
        <v>71</v>
      </c>
      <c r="AZ19" s="606" t="s">
        <v>71</v>
      </c>
      <c r="BA19" s="606" t="s">
        <v>71</v>
      </c>
      <c r="BB19" s="606" t="s">
        <v>71</v>
      </c>
      <c r="BC19" s="684">
        <v>16.3</v>
      </c>
      <c r="BD19" s="1030">
        <v>3</v>
      </c>
      <c r="BE19" s="676">
        <v>3</v>
      </c>
      <c r="BF19" s="676">
        <v>4</v>
      </c>
      <c r="BG19" s="676">
        <v>5</v>
      </c>
      <c r="BH19" s="676">
        <v>6</v>
      </c>
      <c r="BI19" s="676">
        <v>6</v>
      </c>
      <c r="BJ19" s="676">
        <v>7</v>
      </c>
      <c r="BK19" s="676">
        <v>8</v>
      </c>
      <c r="BL19" s="676">
        <v>8</v>
      </c>
      <c r="BM19" s="676">
        <v>7</v>
      </c>
      <c r="BN19" s="676">
        <v>11</v>
      </c>
      <c r="BO19" s="676">
        <v>10</v>
      </c>
      <c r="BP19" s="676">
        <v>8</v>
      </c>
      <c r="BQ19" s="676">
        <v>8</v>
      </c>
      <c r="BR19" s="676">
        <v>8</v>
      </c>
      <c r="BS19" s="676">
        <v>6</v>
      </c>
      <c r="BT19" s="676">
        <v>9</v>
      </c>
      <c r="BU19" s="1031">
        <v>12</v>
      </c>
    </row>
    <row r="20" spans="1:73" ht="13.2">
      <c r="A20" s="70" t="s">
        <v>22</v>
      </c>
      <c r="B20" s="672">
        <v>4.5</v>
      </c>
      <c r="C20" s="672">
        <v>5.2</v>
      </c>
      <c r="D20" s="672">
        <v>6</v>
      </c>
      <c r="E20" s="672">
        <v>6.7</v>
      </c>
      <c r="F20" s="672">
        <v>8.5</v>
      </c>
      <c r="G20" s="672">
        <v>9.6</v>
      </c>
      <c r="H20" s="672">
        <v>9.9</v>
      </c>
      <c r="I20" s="672">
        <v>10.5</v>
      </c>
      <c r="J20" s="672">
        <v>11.8</v>
      </c>
      <c r="K20" s="672">
        <v>11</v>
      </c>
      <c r="L20" s="672">
        <v>11.1</v>
      </c>
      <c r="M20" s="672">
        <v>12.7</v>
      </c>
      <c r="N20" s="672">
        <v>13.6</v>
      </c>
      <c r="O20" s="672">
        <v>15.8</v>
      </c>
      <c r="P20" s="672">
        <v>19.5</v>
      </c>
      <c r="Q20" s="672">
        <v>23.3</v>
      </c>
      <c r="R20" s="672">
        <v>25.7</v>
      </c>
      <c r="S20" s="673">
        <v>27.1</v>
      </c>
      <c r="T20" s="672">
        <v>3.6</v>
      </c>
      <c r="U20" s="672">
        <v>4.0999999999999996</v>
      </c>
      <c r="V20" s="672">
        <v>4.9000000000000004</v>
      </c>
      <c r="W20" s="672">
        <v>5.6</v>
      </c>
      <c r="X20" s="672">
        <v>7.2</v>
      </c>
      <c r="Y20" s="672">
        <v>8.1999999999999993</v>
      </c>
      <c r="Z20" s="672">
        <v>8.5</v>
      </c>
      <c r="AA20" s="672">
        <v>9</v>
      </c>
      <c r="AB20" s="672">
        <v>10.199999999999999</v>
      </c>
      <c r="AC20" s="672">
        <v>9.5</v>
      </c>
      <c r="AD20" s="672">
        <v>9.6999999999999993</v>
      </c>
      <c r="AE20" s="672">
        <v>11.1</v>
      </c>
      <c r="AF20" s="672">
        <v>11.9</v>
      </c>
      <c r="AG20" s="672">
        <v>14</v>
      </c>
      <c r="AH20" s="672">
        <v>17.5</v>
      </c>
      <c r="AI20" s="672">
        <v>21.1</v>
      </c>
      <c r="AJ20" s="672">
        <v>23.4</v>
      </c>
      <c r="AK20" s="673">
        <v>24.7</v>
      </c>
      <c r="AL20" s="672">
        <v>5.5</v>
      </c>
      <c r="AM20" s="672">
        <v>6.2</v>
      </c>
      <c r="AN20" s="672">
        <v>7.1</v>
      </c>
      <c r="AO20" s="672">
        <v>7.9</v>
      </c>
      <c r="AP20" s="672">
        <v>9.8000000000000007</v>
      </c>
      <c r="AQ20" s="672">
        <v>11</v>
      </c>
      <c r="AR20" s="672">
        <v>11.3</v>
      </c>
      <c r="AS20" s="672">
        <v>11.9</v>
      </c>
      <c r="AT20" s="672">
        <v>13.3</v>
      </c>
      <c r="AU20" s="672">
        <v>12.4</v>
      </c>
      <c r="AV20" s="672">
        <v>12.6</v>
      </c>
      <c r="AW20" s="672">
        <v>14.3</v>
      </c>
      <c r="AX20" s="672">
        <v>15.2</v>
      </c>
      <c r="AY20" s="672">
        <v>17.600000000000001</v>
      </c>
      <c r="AZ20" s="672">
        <v>21.5</v>
      </c>
      <c r="BA20" s="672">
        <v>25.4</v>
      </c>
      <c r="BB20" s="672">
        <v>28</v>
      </c>
      <c r="BC20" s="673">
        <v>29.4</v>
      </c>
      <c r="BD20" s="1030">
        <v>89</v>
      </c>
      <c r="BE20" s="676">
        <v>101</v>
      </c>
      <c r="BF20" s="676">
        <v>117</v>
      </c>
      <c r="BG20" s="676">
        <v>132</v>
      </c>
      <c r="BH20" s="676">
        <v>166</v>
      </c>
      <c r="BI20" s="676">
        <v>187</v>
      </c>
      <c r="BJ20" s="676">
        <v>195</v>
      </c>
      <c r="BK20" s="676">
        <v>205</v>
      </c>
      <c r="BL20" s="676">
        <v>231</v>
      </c>
      <c r="BM20" s="676">
        <v>215</v>
      </c>
      <c r="BN20" s="676">
        <v>219</v>
      </c>
      <c r="BO20" s="676">
        <v>248</v>
      </c>
      <c r="BP20" s="676">
        <v>265</v>
      </c>
      <c r="BQ20" s="676">
        <v>304</v>
      </c>
      <c r="BR20" s="676">
        <v>376</v>
      </c>
      <c r="BS20" s="676">
        <v>446</v>
      </c>
      <c r="BT20" s="676">
        <v>488</v>
      </c>
      <c r="BU20" s="1031">
        <v>515</v>
      </c>
    </row>
    <row r="21" spans="1:73" ht="13.2">
      <c r="A21" s="70" t="s">
        <v>23</v>
      </c>
      <c r="B21" s="606" t="s">
        <v>71</v>
      </c>
      <c r="C21" s="606" t="s">
        <v>71</v>
      </c>
      <c r="D21" s="606" t="s">
        <v>71</v>
      </c>
      <c r="E21" s="606" t="s">
        <v>71</v>
      </c>
      <c r="F21" s="606" t="s">
        <v>71</v>
      </c>
      <c r="G21" s="606" t="s">
        <v>71</v>
      </c>
      <c r="H21" s="606" t="s">
        <v>71</v>
      </c>
      <c r="I21" s="606" t="s">
        <v>71</v>
      </c>
      <c r="J21" s="606" t="s">
        <v>71</v>
      </c>
      <c r="K21" s="606" t="s">
        <v>71</v>
      </c>
      <c r="L21" s="606" t="s">
        <v>71</v>
      </c>
      <c r="M21" s="606" t="s">
        <v>71</v>
      </c>
      <c r="N21" s="606" t="s">
        <v>71</v>
      </c>
      <c r="O21" s="606" t="s">
        <v>71</v>
      </c>
      <c r="P21" s="606" t="s">
        <v>71</v>
      </c>
      <c r="Q21" s="606" t="s">
        <v>71</v>
      </c>
      <c r="R21" s="606" t="s">
        <v>71</v>
      </c>
      <c r="S21" s="684">
        <v>10.3</v>
      </c>
      <c r="T21" s="606" t="s">
        <v>71</v>
      </c>
      <c r="U21" s="606" t="s">
        <v>71</v>
      </c>
      <c r="V21" s="606" t="s">
        <v>71</v>
      </c>
      <c r="W21" s="606" t="s">
        <v>71</v>
      </c>
      <c r="X21" s="606" t="s">
        <v>71</v>
      </c>
      <c r="Y21" s="606" t="s">
        <v>71</v>
      </c>
      <c r="Z21" s="606" t="s">
        <v>71</v>
      </c>
      <c r="AA21" s="606" t="s">
        <v>71</v>
      </c>
      <c r="AB21" s="606" t="s">
        <v>71</v>
      </c>
      <c r="AC21" s="606" t="s">
        <v>71</v>
      </c>
      <c r="AD21" s="606" t="s">
        <v>71</v>
      </c>
      <c r="AE21" s="606" t="s">
        <v>71</v>
      </c>
      <c r="AF21" s="606" t="s">
        <v>71</v>
      </c>
      <c r="AG21" s="606" t="s">
        <v>71</v>
      </c>
      <c r="AH21" s="606" t="s">
        <v>71</v>
      </c>
      <c r="AI21" s="606" t="s">
        <v>71</v>
      </c>
      <c r="AJ21" s="606" t="s">
        <v>71</v>
      </c>
      <c r="AK21" s="684">
        <v>4.2</v>
      </c>
      <c r="AL21" s="606" t="s">
        <v>71</v>
      </c>
      <c r="AM21" s="606" t="s">
        <v>71</v>
      </c>
      <c r="AN21" s="606" t="s">
        <v>71</v>
      </c>
      <c r="AO21" s="606" t="s">
        <v>71</v>
      </c>
      <c r="AP21" s="606" t="s">
        <v>71</v>
      </c>
      <c r="AQ21" s="606" t="s">
        <v>71</v>
      </c>
      <c r="AR21" s="606" t="s">
        <v>71</v>
      </c>
      <c r="AS21" s="606" t="s">
        <v>71</v>
      </c>
      <c r="AT21" s="606" t="s">
        <v>71</v>
      </c>
      <c r="AU21" s="606" t="s">
        <v>71</v>
      </c>
      <c r="AV21" s="606" t="s">
        <v>71</v>
      </c>
      <c r="AW21" s="606" t="s">
        <v>71</v>
      </c>
      <c r="AX21" s="606" t="s">
        <v>71</v>
      </c>
      <c r="AY21" s="606" t="s">
        <v>71</v>
      </c>
      <c r="AZ21" s="606" t="s">
        <v>71</v>
      </c>
      <c r="BA21" s="606" t="s">
        <v>71</v>
      </c>
      <c r="BB21" s="606" t="s">
        <v>71</v>
      </c>
      <c r="BC21" s="684">
        <v>16.5</v>
      </c>
      <c r="BD21" s="1030">
        <v>3</v>
      </c>
      <c r="BE21" s="676">
        <v>4</v>
      </c>
      <c r="BF21" s="676">
        <v>4</v>
      </c>
      <c r="BG21" s="676">
        <v>3</v>
      </c>
      <c r="BH21" s="676">
        <v>5</v>
      </c>
      <c r="BI21" s="676">
        <v>7</v>
      </c>
      <c r="BJ21" s="676">
        <v>7</v>
      </c>
      <c r="BK21" s="676">
        <v>7</v>
      </c>
      <c r="BL21" s="676">
        <v>8</v>
      </c>
      <c r="BM21" s="676">
        <v>7</v>
      </c>
      <c r="BN21" s="676">
        <v>6</v>
      </c>
      <c r="BO21" s="676">
        <v>6</v>
      </c>
      <c r="BP21" s="676">
        <v>6</v>
      </c>
      <c r="BQ21" s="676">
        <v>8</v>
      </c>
      <c r="BR21" s="676">
        <v>8</v>
      </c>
      <c r="BS21" s="676">
        <v>7</v>
      </c>
      <c r="BT21" s="676">
        <v>9</v>
      </c>
      <c r="BU21" s="1031">
        <v>11</v>
      </c>
    </row>
    <row r="22" spans="1:73" ht="15">
      <c r="A22" s="218"/>
      <c r="B22" s="218"/>
      <c r="C22" s="218"/>
      <c r="D22" s="218"/>
      <c r="E22" s="218"/>
      <c r="F22" s="218"/>
      <c r="G22" s="218"/>
      <c r="H22" s="218"/>
      <c r="I22" s="218"/>
      <c r="J22" s="218"/>
      <c r="K22" s="218"/>
      <c r="L22" s="218"/>
      <c r="M22" s="218"/>
      <c r="N22" s="429"/>
      <c r="O22" s="429"/>
      <c r="P22" s="429"/>
      <c r="Q22" s="429"/>
      <c r="R22" s="429"/>
      <c r="S22" s="674"/>
      <c r="T22" s="429"/>
      <c r="U22" s="429"/>
      <c r="V22" s="429"/>
      <c r="W22" s="429"/>
      <c r="X22" s="429"/>
      <c r="Y22" s="429"/>
      <c r="Z22" s="429"/>
      <c r="AA22" s="429"/>
      <c r="AB22" s="429"/>
      <c r="AC22" s="429"/>
      <c r="AD22" s="429"/>
      <c r="AE22" s="429"/>
      <c r="AF22" s="429"/>
      <c r="AG22" s="429"/>
      <c r="AH22" s="429"/>
      <c r="AI22" s="429"/>
      <c r="AJ22" s="429"/>
      <c r="AK22" s="674"/>
      <c r="AL22" s="429"/>
      <c r="AM22" s="429"/>
      <c r="AN22" s="429"/>
      <c r="AO22" s="429"/>
      <c r="AP22" s="429"/>
      <c r="AQ22" s="429"/>
      <c r="AR22" s="429"/>
      <c r="AS22" s="429"/>
      <c r="AT22" s="429"/>
      <c r="AU22" s="429"/>
      <c r="AV22" s="429"/>
      <c r="AW22" s="429"/>
      <c r="AX22" s="429"/>
      <c r="AY22" s="429"/>
      <c r="AZ22" s="429"/>
      <c r="BA22" s="429"/>
      <c r="BB22" s="429"/>
      <c r="BC22" s="674"/>
      <c r="BD22" s="1032"/>
      <c r="BE22" s="429"/>
      <c r="BF22" s="429"/>
      <c r="BG22" s="429"/>
      <c r="BH22" s="429"/>
      <c r="BI22" s="429"/>
      <c r="BJ22" s="429"/>
      <c r="BK22" s="429"/>
      <c r="BL22" s="429"/>
      <c r="BM22" s="429"/>
      <c r="BN22" s="429"/>
      <c r="BO22" s="429"/>
      <c r="BP22" s="429"/>
      <c r="BQ22" s="429"/>
      <c r="BR22" s="429"/>
      <c r="BS22" s="429"/>
      <c r="BT22" s="429"/>
      <c r="BU22" s="674"/>
    </row>
    <row r="23" spans="1:73" ht="12" customHeight="1">
      <c r="A23" s="216"/>
      <c r="B23" s="12"/>
      <c r="C23" s="12"/>
      <c r="D23" s="12"/>
      <c r="E23" s="12"/>
      <c r="F23" s="12"/>
      <c r="G23" s="12"/>
      <c r="H23" s="12"/>
      <c r="I23" s="12"/>
      <c r="J23" s="12"/>
      <c r="K23" s="12"/>
      <c r="L23" s="12"/>
      <c r="M23" s="12"/>
    </row>
    <row r="24" spans="1:73" ht="12" customHeight="1">
      <c r="A24" s="57" t="s">
        <v>127</v>
      </c>
      <c r="B24" s="12"/>
      <c r="C24" s="12"/>
      <c r="D24" s="12"/>
      <c r="E24" s="12"/>
      <c r="F24" s="12"/>
      <c r="G24" s="12"/>
      <c r="H24" s="12"/>
      <c r="I24" s="12"/>
      <c r="J24" s="12"/>
      <c r="K24" s="12"/>
      <c r="L24" s="12"/>
      <c r="M24" s="12"/>
    </row>
    <row r="25" spans="1:73" ht="12" customHeight="1">
      <c r="A25" s="1349" t="s">
        <v>667</v>
      </c>
      <c r="B25" s="1350"/>
      <c r="C25" s="1350"/>
      <c r="D25" s="1350"/>
      <c r="E25" s="1350"/>
      <c r="F25" s="1350"/>
      <c r="G25" s="1350"/>
      <c r="H25" s="1350"/>
      <c r="I25" s="1350"/>
      <c r="J25" s="1350"/>
      <c r="K25" s="1350"/>
      <c r="L25" s="1350"/>
      <c r="M25" s="1350"/>
    </row>
    <row r="26" spans="1:73" ht="12" customHeight="1">
      <c r="A26" s="653"/>
      <c r="B26" s="1418" t="s">
        <v>489</v>
      </c>
      <c r="C26" s="1418"/>
      <c r="D26" s="1418"/>
      <c r="E26" s="1418"/>
      <c r="F26" s="1418"/>
      <c r="G26" s="1418"/>
      <c r="H26" s="1418"/>
      <c r="I26" s="1418"/>
      <c r="J26" s="1418"/>
      <c r="K26" s="1418"/>
      <c r="L26" s="1418"/>
      <c r="M26" s="1418"/>
      <c r="N26" s="1418"/>
      <c r="O26" s="1418"/>
      <c r="P26" s="1418"/>
      <c r="Q26" s="1418"/>
      <c r="R26" s="1418"/>
      <c r="S26" s="1418"/>
    </row>
    <row r="27" spans="1:73" ht="12" customHeight="1">
      <c r="A27" s="1459" t="s">
        <v>492</v>
      </c>
      <c r="B27" s="1459"/>
      <c r="C27" s="1459"/>
      <c r="D27" s="1459"/>
      <c r="E27" s="1459"/>
      <c r="F27" s="1459"/>
      <c r="G27" s="1459"/>
      <c r="H27" s="1459"/>
      <c r="I27" s="1459"/>
      <c r="J27" s="1459"/>
      <c r="K27" s="1459"/>
      <c r="L27" s="1459"/>
      <c r="M27" s="1459"/>
    </row>
    <row r="28" spans="1:73" ht="12" customHeight="1">
      <c r="A28" s="1459"/>
      <c r="B28" s="1459"/>
      <c r="C28" s="1459"/>
      <c r="D28" s="1459"/>
      <c r="E28" s="1459"/>
      <c r="F28" s="1459"/>
      <c r="G28" s="1459"/>
      <c r="H28" s="1459"/>
      <c r="I28" s="1459"/>
      <c r="J28" s="1459"/>
      <c r="K28" s="1459"/>
      <c r="L28" s="1459"/>
      <c r="M28" s="1459"/>
    </row>
    <row r="29" spans="1:73" ht="12" customHeight="1">
      <c r="A29" s="1349" t="s">
        <v>645</v>
      </c>
      <c r="B29" s="1349"/>
      <c r="C29" s="1349"/>
      <c r="D29" s="1349"/>
      <c r="E29" s="1349"/>
      <c r="F29" s="679"/>
      <c r="G29" s="679"/>
      <c r="H29" s="679"/>
      <c r="I29" s="679"/>
      <c r="J29" s="679"/>
      <c r="K29" s="679"/>
      <c r="L29" s="679"/>
      <c r="M29" s="679"/>
    </row>
    <row r="30" spans="1:73" ht="12" customHeight="1">
      <c r="A30" s="12"/>
      <c r="B30" s="12"/>
      <c r="C30" s="12"/>
      <c r="D30" s="12"/>
      <c r="E30" s="12"/>
      <c r="F30" s="12"/>
      <c r="G30" s="12"/>
      <c r="H30" s="12"/>
      <c r="I30" s="12"/>
      <c r="J30" s="12"/>
      <c r="K30" s="12"/>
      <c r="L30" s="12"/>
      <c r="M30" s="12"/>
    </row>
    <row r="31" spans="1:73" ht="12" customHeight="1">
      <c r="A31" s="652" t="s">
        <v>1657</v>
      </c>
      <c r="B31" s="12"/>
      <c r="C31" s="12"/>
      <c r="D31" s="12"/>
      <c r="E31" s="12"/>
      <c r="F31" s="12"/>
      <c r="G31" s="12"/>
      <c r="H31" s="12"/>
      <c r="I31" s="12"/>
      <c r="J31" s="12"/>
      <c r="K31" s="12"/>
      <c r="L31" s="12"/>
      <c r="M31" s="12"/>
    </row>
    <row r="32" spans="1:73" ht="12" customHeight="1"/>
    <row r="33" ht="12" customHeight="1"/>
    <row r="34" ht="12" customHeight="1"/>
    <row r="35" ht="12" customHeight="1"/>
    <row r="36" ht="12" customHeight="1"/>
    <row r="37" ht="12" customHeight="1"/>
    <row r="38" ht="12" customHeight="1"/>
    <row r="39" ht="12" customHeight="1"/>
    <row r="40" ht="12" customHeight="1"/>
    <row r="41" ht="12" customHeight="1"/>
  </sheetData>
  <mergeCells count="10">
    <mergeCell ref="BD5:BU5"/>
    <mergeCell ref="AL5:BC5"/>
    <mergeCell ref="AD1:AG1"/>
    <mergeCell ref="B5:S5"/>
    <mergeCell ref="A29:E29"/>
    <mergeCell ref="A27:M28"/>
    <mergeCell ref="A25:M25"/>
    <mergeCell ref="B26:S26"/>
    <mergeCell ref="T5:AK5"/>
    <mergeCell ref="A1:Y1"/>
  </mergeCells>
  <hyperlinks>
    <hyperlink ref="AD1" location="Contents!A1" display="back to contents"/>
    <hyperlink ref="B26" r:id="rId1" display="https://www.nrscotland.gov.uk/statistics-and-data/statistics/statistics-by-theme/vital-events/deaths/age-standardised-death-rates-calculated-using-the-esp"/>
  </hyperlinks>
  <pageMargins left="0.70866141732283472" right="0.70866141732283472" top="0.74803149606299213" bottom="0.74803149606299213" header="0.31496062992125984" footer="0.31496062992125984"/>
  <pageSetup paperSize="9" scale="94" fitToWidth="3" orientation="landscape"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P39"/>
  <sheetViews>
    <sheetView showGridLines="0" workbookViewId="0">
      <selection sqref="A1:M1"/>
    </sheetView>
  </sheetViews>
  <sheetFormatPr defaultRowHeight="10.199999999999999"/>
  <cols>
    <col min="1" max="1" width="37.7109375" customWidth="1"/>
    <col min="2" max="6" width="12.7109375" customWidth="1"/>
    <col min="7" max="7" width="3.28515625" customWidth="1"/>
    <col min="13" max="13" width="14.5703125" customWidth="1"/>
  </cols>
  <sheetData>
    <row r="1" spans="1:16" ht="18" customHeight="1">
      <c r="A1" s="1286" t="s">
        <v>1777</v>
      </c>
      <c r="B1" s="1286"/>
      <c r="C1" s="1286"/>
      <c r="D1" s="1286"/>
      <c r="E1" s="1286"/>
      <c r="F1" s="1286"/>
      <c r="G1" s="1286"/>
      <c r="H1" s="1286"/>
      <c r="I1" s="1286"/>
      <c r="J1" s="1286"/>
      <c r="K1" s="1286"/>
      <c r="L1" s="1286"/>
      <c r="M1" s="1286"/>
      <c r="O1" s="871" t="s">
        <v>425</v>
      </c>
      <c r="P1" s="871"/>
    </row>
    <row r="2" spans="1:16" ht="15" customHeight="1">
      <c r="A2" s="231"/>
      <c r="B2" s="231"/>
      <c r="C2" s="231"/>
      <c r="D2" s="231"/>
      <c r="E2" s="231"/>
      <c r="F2" s="231"/>
      <c r="G2" s="25"/>
    </row>
    <row r="3" spans="1:16" ht="16.05" customHeight="1">
      <c r="A3" s="232"/>
      <c r="B3" s="1460" t="s">
        <v>76</v>
      </c>
      <c r="C3" s="1460"/>
      <c r="D3" s="1460"/>
      <c r="E3" s="1460"/>
      <c r="F3" s="1460"/>
      <c r="G3" s="25"/>
    </row>
    <row r="4" spans="1:16" s="67" customFormat="1" ht="15.6">
      <c r="A4" s="76"/>
      <c r="B4" s="928" t="s">
        <v>139</v>
      </c>
      <c r="C4" s="929" t="s">
        <v>131</v>
      </c>
      <c r="D4" s="928" t="s">
        <v>132</v>
      </c>
      <c r="E4" s="930" t="s">
        <v>133</v>
      </c>
      <c r="F4" s="930" t="s">
        <v>140</v>
      </c>
      <c r="G4" s="833"/>
    </row>
    <row r="5" spans="1:16" s="67" customFormat="1" ht="15.6">
      <c r="A5" s="931" t="s">
        <v>235</v>
      </c>
      <c r="B5" s="606">
        <v>10.283318109367531</v>
      </c>
      <c r="C5" s="606">
        <v>29.293990745774174</v>
      </c>
      <c r="D5" s="606">
        <v>63.098008485778202</v>
      </c>
      <c r="E5" s="606">
        <v>48.649496802300902</v>
      </c>
      <c r="F5" s="606">
        <v>14.744904997192224</v>
      </c>
      <c r="G5" s="833"/>
    </row>
    <row r="6" spans="1:16" s="67" customFormat="1" ht="13.2">
      <c r="A6" s="204" t="s">
        <v>12</v>
      </c>
      <c r="B6" s="606">
        <v>9.5871471677548925</v>
      </c>
      <c r="C6" s="606">
        <v>42.529201736773913</v>
      </c>
      <c r="D6" s="606">
        <v>92.753623188405797</v>
      </c>
      <c r="E6" s="606">
        <v>49.166053654801757</v>
      </c>
      <c r="F6" s="606">
        <v>11.257498946879132</v>
      </c>
      <c r="G6" s="833"/>
    </row>
    <row r="7" spans="1:16" s="67" customFormat="1" ht="13.2">
      <c r="A7" s="204" t="s">
        <v>13</v>
      </c>
      <c r="B7" s="606">
        <v>15.8350341332958</v>
      </c>
      <c r="C7" s="606">
        <v>45.729093230188823</v>
      </c>
      <c r="D7" s="606">
        <v>37.200493752007979</v>
      </c>
      <c r="E7" s="606">
        <v>27.803843881416608</v>
      </c>
      <c r="F7" s="606">
        <v>6.6297609971160538</v>
      </c>
      <c r="G7" s="833"/>
    </row>
    <row r="8" spans="1:16" s="67" customFormat="1" ht="13.2">
      <c r="A8" s="204" t="s">
        <v>14</v>
      </c>
      <c r="B8" s="606">
        <v>5.4421028285329447</v>
      </c>
      <c r="C8" s="606">
        <v>45.484341346604054</v>
      </c>
      <c r="D8" s="606">
        <v>76.732300187720099</v>
      </c>
      <c r="E8" s="606">
        <v>27.716186252771617</v>
      </c>
      <c r="F8" s="606">
        <v>7.6838357708167919</v>
      </c>
      <c r="G8" s="833"/>
    </row>
    <row r="9" spans="1:16" s="67" customFormat="1" ht="13.2">
      <c r="A9" s="204" t="s">
        <v>15</v>
      </c>
      <c r="B9" s="606">
        <v>13.18379575118086</v>
      </c>
      <c r="C9" s="606">
        <v>29.646657453397737</v>
      </c>
      <c r="D9" s="606">
        <v>60.51492701533045</v>
      </c>
      <c r="E9" s="606">
        <v>32.561573556973286</v>
      </c>
      <c r="F9" s="606">
        <v>11.247634118340624</v>
      </c>
      <c r="G9" s="833"/>
    </row>
    <row r="10" spans="1:16" s="67" customFormat="1" ht="13.2">
      <c r="A10" s="204" t="s">
        <v>16</v>
      </c>
      <c r="B10" s="606">
        <v>9.3495979672874068</v>
      </c>
      <c r="C10" s="606">
        <v>42.382321138454351</v>
      </c>
      <c r="D10" s="606">
        <v>62.403503203559154</v>
      </c>
      <c r="E10" s="606">
        <v>41.777274903172462</v>
      </c>
      <c r="F10" s="606">
        <v>9.5865787896944283</v>
      </c>
      <c r="G10" s="833"/>
      <c r="I10" s="880"/>
    </row>
    <row r="11" spans="1:16" s="67" customFormat="1" ht="13.2">
      <c r="A11" s="204" t="s">
        <v>17</v>
      </c>
      <c r="B11" s="606">
        <v>5.5285272003538264</v>
      </c>
      <c r="C11" s="606">
        <v>20.901841549458375</v>
      </c>
      <c r="D11" s="606">
        <v>44.416325581995892</v>
      </c>
      <c r="E11" s="606">
        <v>33.510916731487058</v>
      </c>
      <c r="F11" s="606">
        <v>10.955245214905394</v>
      </c>
      <c r="G11" s="833"/>
    </row>
    <row r="12" spans="1:16" s="67" customFormat="1" ht="13.2">
      <c r="A12" s="204" t="s">
        <v>77</v>
      </c>
      <c r="B12" s="606">
        <v>10.887136228392825</v>
      </c>
      <c r="C12" s="606">
        <v>28.853079703000098</v>
      </c>
      <c r="D12" s="606">
        <v>84.667150605343579</v>
      </c>
      <c r="E12" s="606">
        <v>88.961319567561816</v>
      </c>
      <c r="F12" s="606">
        <v>27.639689014013324</v>
      </c>
      <c r="G12" s="833"/>
    </row>
    <row r="13" spans="1:16" s="67" customFormat="1" ht="13.2">
      <c r="A13" s="204" t="s">
        <v>54</v>
      </c>
      <c r="B13" s="606">
        <v>10.256472135578495</v>
      </c>
      <c r="C13" s="606">
        <v>33.245667673931237</v>
      </c>
      <c r="D13" s="606">
        <v>35.353842244527058</v>
      </c>
      <c r="E13" s="606">
        <v>21.567993098242209</v>
      </c>
      <c r="F13" s="606">
        <v>7.7381728137625441</v>
      </c>
      <c r="G13" s="833"/>
    </row>
    <row r="14" spans="1:16" s="67" customFormat="1" ht="13.2">
      <c r="A14" s="204" t="s">
        <v>18</v>
      </c>
      <c r="B14" s="606">
        <v>14.502601068358279</v>
      </c>
      <c r="C14" s="606">
        <v>41.010150012128001</v>
      </c>
      <c r="D14" s="606">
        <v>63.013476291179543</v>
      </c>
      <c r="E14" s="606">
        <v>42.628006396240579</v>
      </c>
      <c r="F14" s="606">
        <v>11.65448341502263</v>
      </c>
      <c r="G14" s="833"/>
    </row>
    <row r="15" spans="1:16" s="67" customFormat="1" ht="13.2">
      <c r="A15" s="204" t="s">
        <v>19</v>
      </c>
      <c r="B15" s="606">
        <v>8.9282297871254919</v>
      </c>
      <c r="C15" s="606">
        <v>16.894813159330059</v>
      </c>
      <c r="D15" s="606">
        <v>44.590109044548257</v>
      </c>
      <c r="E15" s="606">
        <v>38.75731461498583</v>
      </c>
      <c r="F15" s="606">
        <v>12.016986472570766</v>
      </c>
      <c r="G15" s="833"/>
    </row>
    <row r="16" spans="1:16" s="67" customFormat="1" ht="13.2">
      <c r="A16" s="204" t="s">
        <v>20</v>
      </c>
      <c r="B16" s="606">
        <v>9.5620577548288388</v>
      </c>
      <c r="C16" s="606">
        <v>24.368450978799448</v>
      </c>
      <c r="D16" s="606">
        <v>8.257638315441783</v>
      </c>
      <c r="E16" s="606">
        <v>12.24889759921607</v>
      </c>
      <c r="F16" s="606">
        <v>5.9004012272834547</v>
      </c>
      <c r="G16" s="833"/>
    </row>
    <row r="17" spans="1:7" s="67" customFormat="1" ht="13.2">
      <c r="A17" s="204" t="s">
        <v>21</v>
      </c>
      <c r="B17" s="606">
        <v>0</v>
      </c>
      <c r="C17" s="606">
        <v>22.436616558223019</v>
      </c>
      <c r="D17" s="606">
        <v>14.529604068289139</v>
      </c>
      <c r="E17" s="606">
        <v>6.0273642336206379</v>
      </c>
      <c r="F17" s="606">
        <v>31.12162330387153</v>
      </c>
      <c r="G17" s="833"/>
    </row>
    <row r="18" spans="1:7" s="67" customFormat="1" ht="13.2">
      <c r="A18" s="204" t="s">
        <v>22</v>
      </c>
      <c r="B18" s="606">
        <v>10.492290184462533</v>
      </c>
      <c r="C18" s="606">
        <v>32.315754297444485</v>
      </c>
      <c r="D18" s="606">
        <v>83.104830204598187</v>
      </c>
      <c r="E18" s="606">
        <v>53.44426629689012</v>
      </c>
      <c r="F18" s="606">
        <v>18.14217182730048</v>
      </c>
      <c r="G18" s="833"/>
    </row>
    <row r="19" spans="1:7" s="67" customFormat="1" ht="13.2">
      <c r="A19" s="879" t="s">
        <v>23</v>
      </c>
      <c r="B19" s="606">
        <v>16.604400166044002</v>
      </c>
      <c r="C19" s="606">
        <v>24.521824423737126</v>
      </c>
      <c r="D19" s="606">
        <v>27.214587018641993</v>
      </c>
      <c r="E19" s="606">
        <v>10.088272383354351</v>
      </c>
      <c r="F19" s="606">
        <v>0</v>
      </c>
      <c r="G19" s="833"/>
    </row>
    <row r="20" spans="1:7" s="67" customFormat="1" ht="6" customHeight="1">
      <c r="A20" s="931"/>
      <c r="B20" s="923"/>
      <c r="C20" s="923"/>
      <c r="D20" s="923"/>
      <c r="E20" s="923"/>
      <c r="F20" s="923"/>
      <c r="G20" s="204"/>
    </row>
    <row r="21" spans="1:7" ht="11.25" customHeight="1">
      <c r="A21" s="236"/>
      <c r="B21" s="237"/>
      <c r="C21" s="237"/>
      <c r="D21" s="237"/>
      <c r="E21" s="237"/>
      <c r="F21" s="237"/>
      <c r="G21" s="25"/>
    </row>
    <row r="22" spans="1:7" s="66" customFormat="1" ht="11.25" customHeight="1">
      <c r="A22" s="238" t="s">
        <v>127</v>
      </c>
      <c r="B22" s="239"/>
      <c r="C22" s="239"/>
      <c r="D22" s="239"/>
      <c r="E22" s="239"/>
      <c r="F22" s="239"/>
      <c r="G22" s="240"/>
    </row>
    <row r="23" spans="1:7" s="66" customFormat="1" ht="11.25" customHeight="1">
      <c r="A23" s="1413" t="s">
        <v>737</v>
      </c>
      <c r="B23" s="1413"/>
      <c r="C23" s="1413"/>
      <c r="D23" s="1413"/>
      <c r="E23" s="1413"/>
      <c r="F23" s="1413"/>
      <c r="G23" s="240"/>
    </row>
    <row r="24" spans="1:7" s="66" customFormat="1" ht="11.25" customHeight="1">
      <c r="A24" s="1413"/>
      <c r="B24" s="1413"/>
      <c r="C24" s="1413"/>
      <c r="D24" s="1413"/>
      <c r="E24" s="1413"/>
      <c r="F24" s="1413"/>
      <c r="G24" s="240"/>
    </row>
    <row r="25" spans="1:7" s="66" customFormat="1" ht="11.25" customHeight="1">
      <c r="A25" s="1461" t="s">
        <v>738</v>
      </c>
      <c r="B25" s="1461"/>
      <c r="C25" s="1461"/>
      <c r="D25" s="1461"/>
      <c r="E25" s="1461"/>
      <c r="F25" s="1461"/>
      <c r="G25" s="240"/>
    </row>
    <row r="26" spans="1:7" s="66" customFormat="1" ht="11.25" customHeight="1">
      <c r="A26" s="1461"/>
      <c r="B26" s="1461"/>
      <c r="C26" s="1461"/>
      <c r="D26" s="1461"/>
      <c r="E26" s="1461"/>
      <c r="F26" s="1461"/>
      <c r="G26" s="240"/>
    </row>
    <row r="27" spans="1:7" s="66" customFormat="1">
      <c r="A27" s="1461"/>
      <c r="B27" s="1461"/>
      <c r="C27" s="1461"/>
      <c r="D27" s="1461"/>
      <c r="E27" s="1461"/>
      <c r="F27" s="1461"/>
      <c r="G27" s="240"/>
    </row>
    <row r="28" spans="1:7" s="66" customFormat="1">
      <c r="A28" s="1461" t="s">
        <v>739</v>
      </c>
      <c r="B28" s="1461"/>
      <c r="C28" s="1461"/>
      <c r="D28" s="1461"/>
      <c r="E28" s="1461"/>
      <c r="F28" s="1461"/>
      <c r="G28" s="240"/>
    </row>
    <row r="29" spans="1:7" s="66" customFormat="1">
      <c r="A29" s="1461"/>
      <c r="B29" s="1461"/>
      <c r="C29" s="1461"/>
      <c r="D29" s="1461"/>
      <c r="E29" s="1461"/>
      <c r="F29" s="1461"/>
      <c r="G29" s="240"/>
    </row>
    <row r="30" spans="1:7" s="66" customFormat="1" ht="11.25" customHeight="1">
      <c r="A30" s="1461"/>
      <c r="B30" s="1461"/>
      <c r="C30" s="1461"/>
      <c r="D30" s="1461"/>
      <c r="E30" s="1461"/>
      <c r="F30" s="1461"/>
      <c r="G30" s="240"/>
    </row>
    <row r="31" spans="1:7" s="66" customFormat="1" ht="11.25" customHeight="1">
      <c r="A31" s="1462" t="s">
        <v>138</v>
      </c>
      <c r="B31" s="1462"/>
      <c r="C31" s="1462"/>
      <c r="D31" s="1462"/>
      <c r="E31" s="1462"/>
      <c r="F31" s="1462"/>
      <c r="G31" s="240"/>
    </row>
    <row r="32" spans="1:7" s="66" customFormat="1" ht="11.25" customHeight="1">
      <c r="A32" s="1361" t="s">
        <v>327</v>
      </c>
      <c r="B32" s="1361"/>
      <c r="C32" s="1361"/>
      <c r="D32" s="1361"/>
      <c r="E32" s="1361"/>
      <c r="F32" s="1361"/>
      <c r="G32" s="240"/>
    </row>
    <row r="33" spans="1:7" s="66" customFormat="1" ht="11.25" customHeight="1">
      <c r="A33" s="1361"/>
      <c r="B33" s="1361"/>
      <c r="C33" s="1361"/>
      <c r="D33" s="1361"/>
      <c r="E33" s="1361"/>
      <c r="F33" s="1361"/>
      <c r="G33" s="240"/>
    </row>
    <row r="34" spans="1:7" s="66" customFormat="1" ht="11.25" customHeight="1">
      <c r="A34" s="1361"/>
      <c r="B34" s="1361"/>
      <c r="C34" s="1361"/>
      <c r="D34" s="1361"/>
      <c r="E34" s="1361"/>
      <c r="F34" s="1361"/>
      <c r="G34" s="240"/>
    </row>
    <row r="35" spans="1:7" s="66" customFormat="1" ht="11.25" customHeight="1">
      <c r="A35" s="1362" t="s">
        <v>330</v>
      </c>
      <c r="B35" s="1362"/>
      <c r="C35" s="1362"/>
      <c r="D35" s="1362"/>
      <c r="E35" s="1362"/>
      <c r="F35" s="1362"/>
      <c r="G35" s="240"/>
    </row>
    <row r="36" spans="1:7" s="66" customFormat="1" ht="11.25" customHeight="1">
      <c r="A36" s="1362" t="s">
        <v>329</v>
      </c>
      <c r="B36" s="1362"/>
      <c r="C36" s="1362"/>
      <c r="D36" s="1362"/>
      <c r="E36" s="1362"/>
      <c r="F36" s="1362"/>
      <c r="G36" s="240"/>
    </row>
    <row r="37" spans="1:7" s="66" customFormat="1" ht="11.25" customHeight="1">
      <c r="A37" s="1362" t="s">
        <v>167</v>
      </c>
      <c r="B37" s="1362"/>
      <c r="C37" s="1362"/>
      <c r="D37" s="1362"/>
      <c r="E37" s="1362"/>
      <c r="F37" s="1362"/>
      <c r="G37" s="240"/>
    </row>
    <row r="38" spans="1:7" s="66" customFormat="1" ht="11.25" customHeight="1">
      <c r="A38" s="241"/>
      <c r="B38" s="240"/>
      <c r="C38" s="240"/>
      <c r="D38" s="240"/>
      <c r="E38" s="240"/>
      <c r="F38" s="240"/>
      <c r="G38" s="240"/>
    </row>
    <row r="39" spans="1:7" s="66" customFormat="1" ht="11.25" customHeight="1">
      <c r="A39" s="242" t="s">
        <v>1657</v>
      </c>
      <c r="B39" s="240"/>
      <c r="C39" s="240"/>
      <c r="D39" s="240"/>
      <c r="E39" s="240"/>
      <c r="F39" s="240"/>
      <c r="G39" s="240"/>
    </row>
  </sheetData>
  <mergeCells count="10">
    <mergeCell ref="A1:M1"/>
    <mergeCell ref="B3:F3"/>
    <mergeCell ref="A37:F37"/>
    <mergeCell ref="A23:F24"/>
    <mergeCell ref="A25:F27"/>
    <mergeCell ref="A28:F30"/>
    <mergeCell ref="A32:F34"/>
    <mergeCell ref="A36:F36"/>
    <mergeCell ref="A31:F31"/>
    <mergeCell ref="A35:F35"/>
  </mergeCells>
  <phoneticPr fontId="37" type="noConversion"/>
  <hyperlinks>
    <hyperlink ref="O1" location="Contents!A1" display="back to contents"/>
  </hyperlinks>
  <pageMargins left="0.75" right="0.75" top="1" bottom="1" header="0.5" footer="0.5"/>
  <pageSetup paperSize="9" scale="82"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Q52"/>
  <sheetViews>
    <sheetView showGridLines="0" workbookViewId="0">
      <selection sqref="A1:M2"/>
    </sheetView>
  </sheetViews>
  <sheetFormatPr defaultColWidth="9.140625" defaultRowHeight="11.25" customHeight="1"/>
  <cols>
    <col min="1" max="1" width="27.42578125" style="47" customWidth="1"/>
    <col min="2" max="2" width="13.7109375" style="47" customWidth="1"/>
    <col min="3" max="3" width="2.7109375" style="47" customWidth="1"/>
    <col min="4" max="4" width="15.7109375" style="47" customWidth="1"/>
    <col min="5" max="5" width="3.140625" style="47" customWidth="1"/>
    <col min="6" max="8" width="12.7109375" style="47" customWidth="1"/>
    <col min="9" max="9" width="5.7109375" style="47" customWidth="1"/>
    <col min="10" max="10" width="12.7109375" style="47" customWidth="1"/>
    <col min="11" max="11" width="4.42578125" style="47" customWidth="1"/>
    <col min="12" max="13" width="16.7109375" style="47" customWidth="1"/>
    <col min="14" max="14" width="2" style="47" customWidth="1"/>
    <col min="15" max="16384" width="9.140625" style="47"/>
  </cols>
  <sheetData>
    <row r="1" spans="1:17" s="295" customFormat="1" ht="18" customHeight="1">
      <c r="A1" s="1412" t="s">
        <v>740</v>
      </c>
      <c r="B1" s="1412"/>
      <c r="C1" s="1412"/>
      <c r="D1" s="1412"/>
      <c r="E1" s="1412"/>
      <c r="F1" s="1412"/>
      <c r="G1" s="1412"/>
      <c r="H1" s="1412"/>
      <c r="I1" s="1412"/>
      <c r="J1" s="1412"/>
      <c r="K1" s="1412"/>
      <c r="L1" s="1412"/>
      <c r="M1" s="1412"/>
      <c r="N1" s="288"/>
      <c r="O1" s="1240" t="s">
        <v>425</v>
      </c>
      <c r="P1" s="1240"/>
      <c r="Q1" s="506"/>
    </row>
    <row r="2" spans="1:17" s="295" customFormat="1" ht="18" customHeight="1">
      <c r="A2" s="1412"/>
      <c r="B2" s="1412"/>
      <c r="C2" s="1412"/>
      <c r="D2" s="1412"/>
      <c r="E2" s="1412"/>
      <c r="F2" s="1412"/>
      <c r="G2" s="1412"/>
      <c r="H2" s="1412"/>
      <c r="I2" s="1412"/>
      <c r="J2" s="1412"/>
      <c r="K2" s="1412"/>
      <c r="L2" s="1412"/>
      <c r="M2" s="1412"/>
      <c r="N2" s="288"/>
    </row>
    <row r="3" spans="1:17" s="295" customFormat="1" ht="15" customHeight="1">
      <c r="A3" s="271"/>
      <c r="B3" s="271"/>
      <c r="C3" s="271"/>
      <c r="D3" s="271"/>
      <c r="E3" s="271"/>
      <c r="F3" s="271"/>
      <c r="G3" s="271"/>
      <c r="H3" s="271"/>
      <c r="I3" s="271"/>
      <c r="J3" s="271"/>
      <c r="K3" s="271"/>
      <c r="L3" s="271"/>
      <c r="M3" s="271"/>
      <c r="N3" s="213"/>
    </row>
    <row r="4" spans="1:17" s="295" customFormat="1" ht="12.75" customHeight="1">
      <c r="A4" s="288"/>
      <c r="B4" s="288"/>
      <c r="C4" s="222"/>
      <c r="D4" s="288"/>
      <c r="E4" s="288"/>
      <c r="F4" s="288"/>
      <c r="G4" s="288"/>
      <c r="H4" s="288"/>
      <c r="I4" s="288"/>
      <c r="J4" s="217"/>
      <c r="K4" s="288"/>
      <c r="L4" s="288"/>
      <c r="M4" s="288"/>
      <c r="N4" s="288"/>
    </row>
    <row r="5" spans="1:17" s="295" customFormat="1" ht="12.75" customHeight="1">
      <c r="A5" s="254"/>
      <c r="B5" s="1409" t="s">
        <v>741</v>
      </c>
      <c r="C5" s="222"/>
      <c r="D5" s="1410" t="s">
        <v>385</v>
      </c>
      <c r="E5" s="1410"/>
      <c r="F5" s="1410"/>
      <c r="G5" s="1410"/>
      <c r="H5" s="1410"/>
      <c r="I5" s="288"/>
      <c r="J5" s="1468" t="s">
        <v>746</v>
      </c>
      <c r="K5" s="1468"/>
      <c r="L5" s="1468"/>
      <c r="M5" s="1468"/>
      <c r="N5" s="288"/>
    </row>
    <row r="6" spans="1:17" s="503" customFormat="1" ht="12.75" customHeight="1">
      <c r="A6" s="254"/>
      <c r="B6" s="1409"/>
      <c r="C6" s="222"/>
      <c r="D6" s="489"/>
      <c r="E6" s="489"/>
      <c r="F6" s="489"/>
      <c r="G6" s="489"/>
      <c r="H6" s="489"/>
      <c r="I6" s="488"/>
      <c r="J6" s="493"/>
      <c r="K6" s="493"/>
      <c r="L6" s="493"/>
      <c r="M6" s="493"/>
      <c r="N6" s="488"/>
    </row>
    <row r="7" spans="1:17" s="295" customFormat="1" ht="12.75" customHeight="1">
      <c r="A7" s="257"/>
      <c r="B7" s="1409"/>
      <c r="C7" s="222"/>
      <c r="D7" s="258"/>
      <c r="E7" s="288"/>
      <c r="F7" s="288"/>
      <c r="G7" s="221"/>
      <c r="H7" s="221"/>
      <c r="I7" s="221"/>
      <c r="J7" s="1467" t="s">
        <v>387</v>
      </c>
      <c r="K7" s="1467"/>
      <c r="L7" s="1467"/>
      <c r="M7" s="1467"/>
      <c r="N7" s="288"/>
    </row>
    <row r="8" spans="1:17" s="503" customFormat="1" ht="12.75" customHeight="1">
      <c r="A8" s="257"/>
      <c r="B8" s="1409"/>
      <c r="C8" s="222"/>
      <c r="D8" s="258"/>
      <c r="E8" s="488"/>
      <c r="F8" s="488"/>
      <c r="G8" s="221"/>
      <c r="H8" s="221"/>
      <c r="I8" s="221"/>
      <c r="J8" s="492"/>
      <c r="K8" s="492"/>
      <c r="L8" s="492"/>
      <c r="M8" s="492"/>
      <c r="N8" s="488"/>
    </row>
    <row r="9" spans="1:17" s="295" customFormat="1" ht="12.75" customHeight="1">
      <c r="A9" s="257"/>
      <c r="B9" s="1409"/>
      <c r="C9" s="222"/>
      <c r="D9" s="258"/>
      <c r="E9" s="288"/>
      <c r="F9" s="1411" t="s">
        <v>0</v>
      </c>
      <c r="G9" s="1411"/>
      <c r="H9" s="1411"/>
      <c r="I9" s="221"/>
      <c r="J9" s="289"/>
      <c r="K9" s="221"/>
      <c r="L9" s="1411" t="s">
        <v>152</v>
      </c>
      <c r="M9" s="1411"/>
      <c r="N9" s="288"/>
    </row>
    <row r="10" spans="1:17" s="295" customFormat="1" ht="12.75" customHeight="1">
      <c r="A10" s="288"/>
      <c r="B10" s="1409"/>
      <c r="C10" s="260"/>
      <c r="D10" s="261" t="s">
        <v>149</v>
      </c>
      <c r="E10" s="261"/>
      <c r="F10" s="261" t="s">
        <v>151</v>
      </c>
      <c r="G10" s="261" t="s">
        <v>150</v>
      </c>
      <c r="H10" s="262" t="s">
        <v>1</v>
      </c>
      <c r="I10" s="261"/>
      <c r="J10" s="261" t="s">
        <v>149</v>
      </c>
      <c r="K10" s="288"/>
      <c r="L10" s="261" t="s">
        <v>2</v>
      </c>
      <c r="M10" s="261" t="s">
        <v>3</v>
      </c>
      <c r="N10" s="288"/>
    </row>
    <row r="11" spans="1:17" s="295" customFormat="1" ht="12.75" customHeight="1">
      <c r="A11" s="271"/>
      <c r="B11" s="272"/>
      <c r="C11" s="272"/>
      <c r="D11" s="272"/>
      <c r="E11" s="272"/>
      <c r="F11" s="272"/>
      <c r="G11" s="272"/>
      <c r="H11" s="272"/>
      <c r="I11" s="272"/>
      <c r="J11" s="272"/>
      <c r="K11" s="272"/>
      <c r="L11" s="272"/>
      <c r="M11" s="272"/>
      <c r="N11" s="288"/>
    </row>
    <row r="12" spans="1:17" s="295" customFormat="1" ht="6" customHeight="1">
      <c r="A12" s="213"/>
      <c r="B12" s="224"/>
      <c r="C12" s="224"/>
      <c r="D12" s="224"/>
      <c r="E12" s="224"/>
      <c r="F12" s="224"/>
      <c r="G12" s="224"/>
      <c r="H12" s="224"/>
      <c r="I12" s="224"/>
      <c r="J12" s="224"/>
      <c r="K12" s="224"/>
      <c r="L12" s="224"/>
      <c r="M12" s="224"/>
      <c r="N12" s="288"/>
    </row>
    <row r="13" spans="1:17" s="295" customFormat="1" ht="13.2">
      <c r="A13" s="288" t="s">
        <v>11</v>
      </c>
      <c r="B13" s="226">
        <f>AVERAGE('HB1 - summary'!E5:I5)</f>
        <v>729.8</v>
      </c>
      <c r="C13" s="225"/>
      <c r="D13" s="226">
        <v>57300</v>
      </c>
      <c r="E13" s="226"/>
      <c r="F13" s="226">
        <v>55800</v>
      </c>
      <c r="G13" s="226">
        <v>58900</v>
      </c>
      <c r="H13" s="263">
        <f>AVERAGE((D13-F13)/D13,(G13-D13)/D13)</f>
        <v>2.7050610820244327E-2</v>
      </c>
      <c r="I13" s="226"/>
      <c r="J13" s="264">
        <f>1000*B13/D13</f>
        <v>12.736474694589878</v>
      </c>
      <c r="K13" s="327"/>
      <c r="L13" s="264">
        <f>1000*B13/G13</f>
        <v>12.390492359932088</v>
      </c>
      <c r="M13" s="264">
        <f>1000*B13/F13</f>
        <v>13.078853046594983</v>
      </c>
      <c r="N13" s="288"/>
    </row>
    <row r="14" spans="1:17" s="295" customFormat="1" ht="6" customHeight="1">
      <c r="A14" s="288"/>
      <c r="B14" s="226"/>
      <c r="C14" s="225"/>
      <c r="D14" s="288"/>
      <c r="E14" s="288"/>
      <c r="F14" s="288"/>
      <c r="G14" s="288"/>
      <c r="H14" s="263"/>
      <c r="I14" s="288"/>
      <c r="J14" s="276"/>
      <c r="K14" s="327"/>
      <c r="L14" s="264"/>
      <c r="M14" s="264"/>
      <c r="N14" s="288"/>
    </row>
    <row r="15" spans="1:17" s="293" customFormat="1" ht="13.2">
      <c r="A15" s="294" t="s">
        <v>12</v>
      </c>
      <c r="B15" s="273">
        <f>AVERAGE('HB1 - summary'!E6:I6)</f>
        <v>53.6</v>
      </c>
      <c r="C15" s="274"/>
      <c r="D15" s="171">
        <v>4200</v>
      </c>
      <c r="E15" s="171"/>
      <c r="F15" s="171">
        <v>3900</v>
      </c>
      <c r="G15" s="171">
        <v>4400</v>
      </c>
      <c r="H15" s="275">
        <f t="shared" ref="H15:H25" si="0">AVERAGE((D15-F15)/D15,(G15-D15)/D15)</f>
        <v>5.9523809523809521E-2</v>
      </c>
      <c r="I15" s="171"/>
      <c r="J15" s="276">
        <f t="shared" ref="J15:J25" si="1">1000*B15/D15</f>
        <v>12.761904761904763</v>
      </c>
      <c r="K15" s="329"/>
      <c r="L15" s="276">
        <f t="shared" ref="L15:L25" si="2">1000*B15/G15</f>
        <v>12.181818181818182</v>
      </c>
      <c r="M15" s="276">
        <f t="shared" ref="M15:M25" si="3">1000*B15/F15</f>
        <v>13.743589743589743</v>
      </c>
      <c r="N15" s="294"/>
    </row>
    <row r="16" spans="1:17" s="293" customFormat="1" ht="13.2">
      <c r="A16" s="294" t="s">
        <v>13</v>
      </c>
      <c r="B16" s="273">
        <f>AVERAGE('HB1 - summary'!E7:I7)</f>
        <v>11</v>
      </c>
      <c r="C16" s="274"/>
      <c r="D16" s="171">
        <v>510</v>
      </c>
      <c r="E16" s="171"/>
      <c r="F16" s="171">
        <v>450</v>
      </c>
      <c r="G16" s="171">
        <v>600</v>
      </c>
      <c r="H16" s="275">
        <f t="shared" si="0"/>
        <v>0.14705882352941177</v>
      </c>
      <c r="I16" s="171"/>
      <c r="J16" s="276">
        <f t="shared" si="1"/>
        <v>21.568627450980394</v>
      </c>
      <c r="K16" s="329"/>
      <c r="L16" s="276">
        <f t="shared" si="2"/>
        <v>18.333333333333332</v>
      </c>
      <c r="M16" s="276">
        <f t="shared" si="3"/>
        <v>24.444444444444443</v>
      </c>
      <c r="N16" s="294"/>
    </row>
    <row r="17" spans="1:15" s="293" customFormat="1" ht="13.2">
      <c r="A17" s="294" t="s">
        <v>14</v>
      </c>
      <c r="B17" s="273">
        <f>AVERAGE('HB1 - summary'!E8:I8)</f>
        <v>14.6</v>
      </c>
      <c r="C17" s="274"/>
      <c r="D17" s="171">
        <v>1100</v>
      </c>
      <c r="E17" s="171"/>
      <c r="F17" s="171">
        <v>940</v>
      </c>
      <c r="G17" s="171">
        <v>1300</v>
      </c>
      <c r="H17" s="275">
        <f t="shared" si="0"/>
        <v>0.16363636363636364</v>
      </c>
      <c r="I17" s="171"/>
      <c r="J17" s="276">
        <f t="shared" si="1"/>
        <v>13.272727272727273</v>
      </c>
      <c r="K17" s="329"/>
      <c r="L17" s="276">
        <f t="shared" si="2"/>
        <v>11.23076923076923</v>
      </c>
      <c r="M17" s="276">
        <f t="shared" si="3"/>
        <v>15.531914893617021</v>
      </c>
      <c r="N17" s="294"/>
      <c r="O17" s="1040"/>
    </row>
    <row r="18" spans="1:15" s="293" customFormat="1" ht="13.2">
      <c r="A18" s="294" t="s">
        <v>15</v>
      </c>
      <c r="B18" s="273">
        <f>AVERAGE('HB1 - summary'!E9:I9)</f>
        <v>48</v>
      </c>
      <c r="C18" s="274"/>
      <c r="D18" s="171">
        <v>2800</v>
      </c>
      <c r="E18" s="171"/>
      <c r="F18" s="171">
        <v>2500</v>
      </c>
      <c r="G18" s="171">
        <v>3100</v>
      </c>
      <c r="H18" s="275">
        <f t="shared" si="0"/>
        <v>0.10714285714285714</v>
      </c>
      <c r="I18" s="171"/>
      <c r="J18" s="276">
        <f t="shared" si="1"/>
        <v>17.142857142857142</v>
      </c>
      <c r="K18" s="329"/>
      <c r="L18" s="276">
        <f t="shared" si="2"/>
        <v>15.483870967741936</v>
      </c>
      <c r="M18" s="276">
        <f t="shared" si="3"/>
        <v>19.2</v>
      </c>
      <c r="N18" s="294"/>
      <c r="O18" s="1040"/>
    </row>
    <row r="19" spans="1:15" s="293" customFormat="1" ht="13.2">
      <c r="A19" s="294" t="s">
        <v>16</v>
      </c>
      <c r="B19" s="273">
        <f>AVERAGE('HB1 - summary'!E10:I10)</f>
        <v>33.4</v>
      </c>
      <c r="C19" s="274"/>
      <c r="D19" s="171">
        <v>2900</v>
      </c>
      <c r="E19" s="171"/>
      <c r="F19" s="171">
        <v>2600</v>
      </c>
      <c r="G19" s="171">
        <v>3200</v>
      </c>
      <c r="H19" s="275">
        <f t="shared" si="0"/>
        <v>0.10344827586206896</v>
      </c>
      <c r="I19" s="171"/>
      <c r="J19" s="276">
        <f t="shared" si="1"/>
        <v>11.517241379310345</v>
      </c>
      <c r="K19" s="329"/>
      <c r="L19" s="276">
        <f t="shared" si="2"/>
        <v>10.4375</v>
      </c>
      <c r="M19" s="276">
        <f t="shared" si="3"/>
        <v>12.846153846153847</v>
      </c>
      <c r="N19" s="294"/>
      <c r="O19" s="1039"/>
    </row>
    <row r="20" spans="1:15" s="293" customFormat="1" ht="13.2">
      <c r="A20" s="294" t="s">
        <v>17</v>
      </c>
      <c r="B20" s="273">
        <f>AVERAGE('HB1 - summary'!E11:I11)</f>
        <v>61.6</v>
      </c>
      <c r="C20" s="274"/>
      <c r="D20" s="171">
        <v>3800</v>
      </c>
      <c r="E20" s="171"/>
      <c r="F20" s="171">
        <v>3600</v>
      </c>
      <c r="G20" s="171">
        <v>4100</v>
      </c>
      <c r="H20" s="275">
        <f t="shared" si="0"/>
        <v>6.5789473684210523E-2</v>
      </c>
      <c r="I20" s="171"/>
      <c r="J20" s="276">
        <f t="shared" si="1"/>
        <v>16.210526315789473</v>
      </c>
      <c r="K20" s="329"/>
      <c r="L20" s="276">
        <f t="shared" si="2"/>
        <v>15.024390243902438</v>
      </c>
      <c r="M20" s="276">
        <f t="shared" si="3"/>
        <v>17.111111111111111</v>
      </c>
      <c r="N20" s="294"/>
      <c r="O20" s="1039"/>
    </row>
    <row r="21" spans="1:15" s="293" customFormat="1" ht="13.2">
      <c r="A21" s="294" t="s">
        <v>77</v>
      </c>
      <c r="B21" s="273">
        <f>AVERAGE('HB1 - summary'!E12:I12)</f>
        <v>217</v>
      </c>
      <c r="C21" s="274"/>
      <c r="D21" s="171">
        <v>18700</v>
      </c>
      <c r="E21" s="171"/>
      <c r="F21" s="171">
        <v>17700</v>
      </c>
      <c r="G21" s="171">
        <v>19800</v>
      </c>
      <c r="H21" s="275">
        <f t="shared" si="0"/>
        <v>5.6149732620320858E-2</v>
      </c>
      <c r="I21" s="171"/>
      <c r="J21" s="276">
        <f t="shared" si="1"/>
        <v>11.604278074866309</v>
      </c>
      <c r="K21" s="329"/>
      <c r="L21" s="276">
        <f t="shared" si="2"/>
        <v>10.95959595959596</v>
      </c>
      <c r="M21" s="276">
        <f t="shared" si="3"/>
        <v>12.259887005649718</v>
      </c>
      <c r="N21" s="294"/>
      <c r="O21" s="1040"/>
    </row>
    <row r="22" spans="1:15" s="293" customFormat="1" ht="13.2">
      <c r="A22" s="294" t="s">
        <v>54</v>
      </c>
      <c r="B22" s="273">
        <f>AVERAGE('HB1 - summary'!E13:I13)</f>
        <v>27.8</v>
      </c>
      <c r="C22" s="274"/>
      <c r="D22" s="171">
        <v>1900</v>
      </c>
      <c r="E22" s="171"/>
      <c r="F22" s="171">
        <v>1700</v>
      </c>
      <c r="G22" s="171">
        <v>2100</v>
      </c>
      <c r="H22" s="275">
        <f t="shared" si="0"/>
        <v>0.10526315789473684</v>
      </c>
      <c r="I22" s="171"/>
      <c r="J22" s="276">
        <f t="shared" si="1"/>
        <v>14.631578947368421</v>
      </c>
      <c r="K22" s="329"/>
      <c r="L22" s="276">
        <f t="shared" si="2"/>
        <v>13.238095238095237</v>
      </c>
      <c r="M22" s="276">
        <f t="shared" si="3"/>
        <v>16.352941176470587</v>
      </c>
      <c r="N22" s="294"/>
      <c r="O22" s="1040"/>
    </row>
    <row r="23" spans="1:15" s="293" customFormat="1" ht="13.2">
      <c r="A23" s="294" t="s">
        <v>18</v>
      </c>
      <c r="B23" s="273">
        <f>AVERAGE('HB1 - summary'!E14:I14)</f>
        <v>86</v>
      </c>
      <c r="C23" s="274"/>
      <c r="D23" s="171">
        <v>7600</v>
      </c>
      <c r="E23" s="171"/>
      <c r="F23" s="171">
        <v>6900</v>
      </c>
      <c r="G23" s="171">
        <v>8300</v>
      </c>
      <c r="H23" s="275">
        <f t="shared" si="0"/>
        <v>9.2105263157894732E-2</v>
      </c>
      <c r="I23" s="171"/>
      <c r="J23" s="276">
        <f t="shared" si="1"/>
        <v>11.315789473684211</v>
      </c>
      <c r="K23" s="329"/>
      <c r="L23" s="276">
        <f t="shared" si="2"/>
        <v>10.361445783132529</v>
      </c>
      <c r="M23" s="276">
        <f t="shared" si="3"/>
        <v>12.463768115942029</v>
      </c>
      <c r="N23" s="294"/>
      <c r="O23" s="1039"/>
    </row>
    <row r="24" spans="1:15" s="293" customFormat="1" ht="13.2">
      <c r="A24" s="294" t="s">
        <v>19</v>
      </c>
      <c r="B24" s="273">
        <f>AVERAGE('HB1 - summary'!E15:I15)</f>
        <v>112</v>
      </c>
      <c r="C24" s="274"/>
      <c r="D24" s="171">
        <v>9000</v>
      </c>
      <c r="E24" s="171"/>
      <c r="F24" s="171">
        <v>8500</v>
      </c>
      <c r="G24" s="171">
        <v>9500</v>
      </c>
      <c r="H24" s="275">
        <f t="shared" si="0"/>
        <v>5.5555555555555552E-2</v>
      </c>
      <c r="I24" s="171"/>
      <c r="J24" s="276">
        <f t="shared" si="1"/>
        <v>12.444444444444445</v>
      </c>
      <c r="K24" s="329"/>
      <c r="L24" s="276">
        <f t="shared" si="2"/>
        <v>11.789473684210526</v>
      </c>
      <c r="M24" s="276">
        <f t="shared" si="3"/>
        <v>13.176470588235293</v>
      </c>
      <c r="N24" s="294"/>
      <c r="O24" s="1039"/>
    </row>
    <row r="25" spans="1:15" s="293" customFormat="1" ht="13.2">
      <c r="A25" s="294" t="s">
        <v>20</v>
      </c>
      <c r="B25" s="273">
        <f>AVERAGE('HB1 - summary'!E16:I16)</f>
        <v>0.8</v>
      </c>
      <c r="C25" s="274"/>
      <c r="D25" s="173">
        <v>30</v>
      </c>
      <c r="E25" s="173"/>
      <c r="F25" s="173">
        <v>20</v>
      </c>
      <c r="G25" s="173">
        <v>50</v>
      </c>
      <c r="H25" s="275">
        <f t="shared" si="0"/>
        <v>0.5</v>
      </c>
      <c r="I25" s="173"/>
      <c r="J25" s="276">
        <f t="shared" si="1"/>
        <v>26.666666666666668</v>
      </c>
      <c r="K25" s="329"/>
      <c r="L25" s="276">
        <f t="shared" si="2"/>
        <v>16</v>
      </c>
      <c r="M25" s="276">
        <f t="shared" si="3"/>
        <v>40</v>
      </c>
      <c r="N25" s="294"/>
      <c r="O25" s="1040"/>
    </row>
    <row r="26" spans="1:15" s="293" customFormat="1" ht="13.2">
      <c r="A26" s="294" t="s">
        <v>21</v>
      </c>
      <c r="B26" s="273">
        <f>AVERAGE('HB1 - summary'!E17:I17)</f>
        <v>1.6</v>
      </c>
      <c r="C26" s="274"/>
      <c r="D26" s="171">
        <v>170</v>
      </c>
      <c r="E26" s="171"/>
      <c r="F26" s="171">
        <v>120</v>
      </c>
      <c r="G26" s="171">
        <v>260</v>
      </c>
      <c r="H26" s="275">
        <f>AVERAGE((D26-F26)/D26,(G26-D26)/D26)</f>
        <v>0.41176470588235292</v>
      </c>
      <c r="I26" s="171"/>
      <c r="J26" s="276">
        <f>1000*B26/D26</f>
        <v>9.4117647058823533</v>
      </c>
      <c r="K26" s="329"/>
      <c r="L26" s="276">
        <f>1000*B26/G26</f>
        <v>6.1538461538461542</v>
      </c>
      <c r="M26" s="276">
        <f>1000*B26/F26</f>
        <v>13.333333333333334</v>
      </c>
      <c r="N26" s="294"/>
      <c r="O26" s="1040"/>
    </row>
    <row r="27" spans="1:15" s="293" customFormat="1" ht="13.2">
      <c r="A27" s="294" t="s">
        <v>22</v>
      </c>
      <c r="B27" s="273">
        <f>AVERAGE('HB1 - summary'!E18:I18)</f>
        <v>60.8</v>
      </c>
      <c r="C27" s="274"/>
      <c r="D27" s="171">
        <v>4600</v>
      </c>
      <c r="E27" s="171"/>
      <c r="F27" s="171">
        <v>4300</v>
      </c>
      <c r="G27" s="171">
        <v>4900</v>
      </c>
      <c r="H27" s="275">
        <f>AVERAGE((D27-F27)/D27,(G27-D27)/D27)</f>
        <v>6.5217391304347824E-2</v>
      </c>
      <c r="I27" s="171"/>
      <c r="J27" s="276">
        <f>1000*B27/D27</f>
        <v>13.217391304347826</v>
      </c>
      <c r="K27" s="329"/>
      <c r="L27" s="276">
        <f>1000*B27/G27</f>
        <v>12.408163265306122</v>
      </c>
      <c r="M27" s="276">
        <f>1000*B27/F27</f>
        <v>14.13953488372093</v>
      </c>
      <c r="N27" s="294"/>
      <c r="O27" s="1039"/>
    </row>
    <row r="28" spans="1:15" s="293" customFormat="1" ht="13.2">
      <c r="A28" s="294" t="s">
        <v>23</v>
      </c>
      <c r="B28" s="273">
        <f>AVERAGE('HB1 - summary'!E19:I19)</f>
        <v>1.6</v>
      </c>
      <c r="C28" s="274"/>
      <c r="D28" s="171">
        <v>50</v>
      </c>
      <c r="E28" s="171"/>
      <c r="F28" s="171">
        <v>40</v>
      </c>
      <c r="G28" s="171">
        <v>70</v>
      </c>
      <c r="H28" s="275">
        <f>AVERAGE((D28-F28)/D28,(G28-D28)/D28)</f>
        <v>0.30000000000000004</v>
      </c>
      <c r="I28" s="171"/>
      <c r="J28" s="276">
        <f>1000*B28/D28</f>
        <v>32</v>
      </c>
      <c r="K28" s="329"/>
      <c r="L28" s="276">
        <f>1000*B28/G28</f>
        <v>22.857142857142858</v>
      </c>
      <c r="M28" s="276">
        <f>1000*B28/F28</f>
        <v>40</v>
      </c>
      <c r="N28" s="294"/>
      <c r="O28" s="1039"/>
    </row>
    <row r="29" spans="1:15" s="293" customFormat="1" ht="6" customHeight="1">
      <c r="A29" s="297"/>
      <c r="B29" s="297"/>
      <c r="C29" s="297"/>
      <c r="D29" s="297"/>
      <c r="E29" s="297"/>
      <c r="F29" s="297"/>
      <c r="G29" s="297"/>
      <c r="H29" s="297"/>
      <c r="I29" s="297"/>
      <c r="J29" s="297"/>
      <c r="K29" s="297"/>
      <c r="L29" s="297"/>
      <c r="M29" s="297"/>
      <c r="N29" s="294"/>
    </row>
    <row r="30" spans="1:15" ht="6" customHeight="1">
      <c r="A30" s="292"/>
      <c r="B30" s="292"/>
      <c r="C30" s="292"/>
      <c r="D30" s="292"/>
      <c r="E30" s="292"/>
      <c r="F30" s="292"/>
      <c r="G30" s="292"/>
      <c r="H30" s="292"/>
      <c r="I30" s="292"/>
      <c r="J30" s="292"/>
      <c r="K30" s="292"/>
      <c r="L30" s="292"/>
      <c r="M30" s="292"/>
      <c r="N30" s="292"/>
    </row>
    <row r="31" spans="1:15" ht="11.25" customHeight="1">
      <c r="A31" s="238" t="s">
        <v>127</v>
      </c>
      <c r="B31" s="292"/>
      <c r="C31" s="292"/>
      <c r="D31" s="292"/>
      <c r="E31" s="292"/>
      <c r="F31" s="292"/>
      <c r="G31" s="292"/>
      <c r="H31" s="292"/>
      <c r="I31" s="292"/>
      <c r="J31" s="292"/>
      <c r="K31" s="292"/>
      <c r="L31" s="292"/>
      <c r="M31" s="292"/>
      <c r="N31" s="292"/>
    </row>
    <row r="32" spans="1:15" ht="11.25" customHeight="1">
      <c r="A32" s="1413" t="s">
        <v>429</v>
      </c>
      <c r="B32" s="1413"/>
      <c r="C32" s="1413"/>
      <c r="D32" s="1413"/>
      <c r="E32" s="1413"/>
      <c r="F32" s="1413"/>
      <c r="G32" s="1413"/>
      <c r="H32" s="1413"/>
      <c r="I32" s="1413"/>
      <c r="J32" s="1413"/>
      <c r="K32" s="1413"/>
      <c r="L32" s="1413"/>
      <c r="M32" s="1413"/>
      <c r="N32" s="292"/>
    </row>
    <row r="33" spans="1:14" ht="11.25" customHeight="1">
      <c r="A33" s="1413"/>
      <c r="B33" s="1413"/>
      <c r="C33" s="1413"/>
      <c r="D33" s="1413"/>
      <c r="E33" s="1413"/>
      <c r="F33" s="1413"/>
      <c r="G33" s="1413"/>
      <c r="H33" s="1413"/>
      <c r="I33" s="1413"/>
      <c r="J33" s="1413"/>
      <c r="K33" s="1413"/>
      <c r="L33" s="1413"/>
      <c r="M33" s="1413"/>
      <c r="N33" s="815"/>
    </row>
    <row r="34" spans="1:14" ht="13.2">
      <c r="A34" s="1413"/>
      <c r="B34" s="1413"/>
      <c r="C34" s="1413"/>
      <c r="D34" s="1413"/>
      <c r="E34" s="1413"/>
      <c r="F34" s="1413"/>
      <c r="G34" s="1413"/>
      <c r="H34" s="1413"/>
      <c r="I34" s="1413"/>
      <c r="J34" s="1413"/>
      <c r="K34" s="1413"/>
      <c r="L34" s="1413"/>
      <c r="M34" s="1413"/>
      <c r="N34" s="410"/>
    </row>
    <row r="35" spans="1:14" ht="11.25" customHeight="1">
      <c r="A35" s="1466" t="s">
        <v>184</v>
      </c>
      <c r="B35" s="1466"/>
      <c r="C35" s="1466"/>
      <c r="D35" s="1466"/>
      <c r="E35" s="1466"/>
      <c r="F35" s="1466"/>
      <c r="G35" s="1466"/>
      <c r="H35" s="1466"/>
      <c r="I35" s="1466"/>
      <c r="J35" s="1466"/>
      <c r="K35" s="1466"/>
      <c r="L35" s="1466"/>
      <c r="M35" s="1466"/>
      <c r="N35" s="292"/>
    </row>
    <row r="36" spans="1:14" ht="11.25" customHeight="1">
      <c r="A36" s="1466"/>
      <c r="B36" s="1466"/>
      <c r="C36" s="1466"/>
      <c r="D36" s="1466"/>
      <c r="E36" s="1466"/>
      <c r="F36" s="1466"/>
      <c r="G36" s="1466"/>
      <c r="H36" s="1466"/>
      <c r="I36" s="1466"/>
      <c r="J36" s="1466"/>
      <c r="K36" s="1466"/>
      <c r="L36" s="1466"/>
      <c r="M36" s="1466"/>
      <c r="N36" s="410"/>
    </row>
    <row r="37" spans="1:14" ht="11.25" customHeight="1">
      <c r="A37" s="1466"/>
      <c r="B37" s="1466"/>
      <c r="C37" s="1466"/>
      <c r="D37" s="1466"/>
      <c r="E37" s="1466"/>
      <c r="F37" s="1466"/>
      <c r="G37" s="1466"/>
      <c r="H37" s="1466"/>
      <c r="I37" s="1466"/>
      <c r="J37" s="1466"/>
      <c r="K37" s="1466"/>
      <c r="L37" s="1466"/>
      <c r="M37" s="1466"/>
      <c r="N37" s="410"/>
    </row>
    <row r="38" spans="1:14" ht="11.25" customHeight="1">
      <c r="A38" s="1413" t="s">
        <v>203</v>
      </c>
      <c r="B38" s="1413"/>
      <c r="C38" s="1413"/>
      <c r="D38" s="1413"/>
      <c r="E38" s="1413"/>
      <c r="F38" s="1413"/>
      <c r="G38" s="1413"/>
      <c r="H38" s="1413"/>
      <c r="I38" s="1413"/>
      <c r="J38" s="1413"/>
      <c r="K38" s="1413"/>
      <c r="L38" s="1413"/>
      <c r="M38" s="1413"/>
      <c r="N38" s="292"/>
    </row>
    <row r="39" spans="1:14" ht="11.25" customHeight="1">
      <c r="A39" s="1413"/>
      <c r="B39" s="1413"/>
      <c r="C39" s="1413"/>
      <c r="D39" s="1413"/>
      <c r="E39" s="1413"/>
      <c r="F39" s="1413"/>
      <c r="G39" s="1413"/>
      <c r="H39" s="1413"/>
      <c r="I39" s="1413"/>
      <c r="J39" s="1413"/>
      <c r="K39" s="1413"/>
      <c r="L39" s="1413"/>
      <c r="M39" s="1413"/>
      <c r="N39" s="410"/>
    </row>
    <row r="40" spans="1:14" s="472" customFormat="1" ht="11.25" customHeight="1">
      <c r="A40" s="1459" t="s">
        <v>422</v>
      </c>
      <c r="B40" s="1459"/>
      <c r="C40" s="1459"/>
      <c r="D40" s="1459"/>
      <c r="E40" s="1459"/>
      <c r="F40" s="1459"/>
      <c r="G40" s="1459"/>
      <c r="H40" s="1459"/>
      <c r="I40" s="1459"/>
      <c r="J40" s="1459"/>
      <c r="K40" s="1459"/>
      <c r="L40" s="1459"/>
      <c r="M40" s="1459"/>
      <c r="N40" s="471"/>
    </row>
    <row r="41" spans="1:14" ht="11.25" customHeight="1">
      <c r="A41" s="1459"/>
      <c r="B41" s="1459"/>
      <c r="C41" s="1459"/>
      <c r="D41" s="1459"/>
      <c r="E41" s="1459"/>
      <c r="F41" s="1459"/>
      <c r="G41" s="1459"/>
      <c r="H41" s="1459"/>
      <c r="I41" s="1459"/>
      <c r="J41" s="1459"/>
      <c r="K41" s="1459"/>
      <c r="L41" s="1459"/>
      <c r="M41" s="1459"/>
      <c r="N41" s="292"/>
    </row>
    <row r="42" spans="1:14" ht="11.25" customHeight="1">
      <c r="A42" s="1459"/>
      <c r="B42" s="1459"/>
      <c r="C42" s="1459"/>
      <c r="D42" s="1459"/>
      <c r="E42" s="1459"/>
      <c r="F42" s="1459"/>
      <c r="G42" s="1459"/>
      <c r="H42" s="1459"/>
      <c r="I42" s="1459"/>
      <c r="J42" s="1459"/>
      <c r="K42" s="1459"/>
      <c r="L42" s="1459"/>
      <c r="M42" s="1459"/>
      <c r="N42" s="410"/>
    </row>
    <row r="43" spans="1:14" ht="11.25" customHeight="1">
      <c r="A43" s="1465" t="s">
        <v>496</v>
      </c>
      <c r="B43" s="1465"/>
      <c r="C43" s="1465"/>
      <c r="D43" s="1465"/>
      <c r="E43" s="1465"/>
      <c r="F43" s="1465"/>
      <c r="G43" s="1465"/>
      <c r="H43" s="1465"/>
      <c r="I43" s="1465"/>
      <c r="J43" s="1465"/>
      <c r="K43" s="1465"/>
      <c r="L43" s="1465"/>
      <c r="M43" s="1465"/>
      <c r="N43" s="292"/>
    </row>
    <row r="44" spans="1:14" ht="11.25" customHeight="1">
      <c r="A44" s="1465"/>
      <c r="B44" s="1465"/>
      <c r="C44" s="1465"/>
      <c r="D44" s="1465"/>
      <c r="E44" s="1465"/>
      <c r="F44" s="1465"/>
      <c r="G44" s="1465"/>
      <c r="H44" s="1465"/>
      <c r="I44" s="1465"/>
      <c r="J44" s="1465"/>
      <c r="K44" s="1465"/>
      <c r="L44" s="1465"/>
      <c r="M44" s="1465"/>
      <c r="N44" s="401"/>
    </row>
    <row r="45" spans="1:14" ht="11.25" customHeight="1">
      <c r="A45" s="1413" t="s">
        <v>185</v>
      </c>
      <c r="B45" s="1413"/>
      <c r="C45" s="1413"/>
      <c r="D45" s="1413"/>
      <c r="E45" s="1413"/>
      <c r="F45" s="1413"/>
      <c r="G45" s="1413"/>
      <c r="H45" s="1413"/>
      <c r="I45" s="1413"/>
      <c r="J45" s="1413"/>
      <c r="K45" s="1413"/>
      <c r="L45" s="1413"/>
      <c r="M45" s="1413"/>
      <c r="N45" s="292"/>
    </row>
    <row r="46" spans="1:14" ht="11.25" customHeight="1">
      <c r="A46" s="1413"/>
      <c r="B46" s="1413"/>
      <c r="C46" s="1413"/>
      <c r="D46" s="1413"/>
      <c r="E46" s="1413"/>
      <c r="F46" s="1413"/>
      <c r="G46" s="1413"/>
      <c r="H46" s="1413"/>
      <c r="I46" s="1413"/>
      <c r="J46" s="1413"/>
      <c r="K46" s="1413"/>
      <c r="L46" s="1413"/>
      <c r="M46" s="1413"/>
      <c r="N46" s="292"/>
    </row>
    <row r="47" spans="1:14" ht="11.25" customHeight="1">
      <c r="A47" s="57" t="s">
        <v>331</v>
      </c>
      <c r="B47" s="586"/>
      <c r="C47" s="586"/>
      <c r="D47" s="586"/>
      <c r="E47" s="586"/>
      <c r="F47" s="586"/>
      <c r="G47" s="586"/>
      <c r="H47" s="586"/>
      <c r="I47" s="586"/>
      <c r="N47" s="292"/>
    </row>
    <row r="48" spans="1:14" ht="11.25" customHeight="1">
      <c r="A48" s="1463" t="s">
        <v>742</v>
      </c>
      <c r="B48" s="1463"/>
      <c r="C48" s="1463"/>
      <c r="D48" s="1463"/>
      <c r="E48" s="1463"/>
      <c r="F48" s="1463"/>
      <c r="G48" s="1463"/>
      <c r="H48" s="1463"/>
      <c r="I48" s="1463"/>
      <c r="J48" s="1463"/>
      <c r="N48" s="292"/>
    </row>
    <row r="49" spans="1:11" ht="11.25" customHeight="1">
      <c r="A49" s="1463" t="s">
        <v>167</v>
      </c>
      <c r="B49" s="1463"/>
      <c r="C49" s="1463"/>
      <c r="D49" s="1463"/>
      <c r="E49" s="1463"/>
      <c r="F49" s="1463"/>
      <c r="G49" s="1463"/>
      <c r="H49" s="1463"/>
      <c r="I49" s="1463"/>
      <c r="J49" s="1463"/>
      <c r="K49" s="588"/>
    </row>
    <row r="50" spans="1:11" ht="11.25" customHeight="1">
      <c r="A50" s="1464" t="s">
        <v>228</v>
      </c>
      <c r="B50" s="1464"/>
      <c r="C50" s="1464"/>
      <c r="D50" s="1464"/>
      <c r="E50" s="1464"/>
      <c r="F50" s="1464"/>
      <c r="G50" s="1464"/>
      <c r="H50" s="1464"/>
      <c r="I50" s="1464"/>
      <c r="J50" s="1464"/>
      <c r="K50" s="588"/>
    </row>
    <row r="51" spans="1:11" ht="11.25" customHeight="1">
      <c r="A51" s="586"/>
      <c r="B51" s="588"/>
      <c r="C51" s="588"/>
      <c r="D51" s="588"/>
      <c r="E51" s="588"/>
      <c r="F51" s="588"/>
      <c r="G51" s="588"/>
      <c r="H51" s="588"/>
      <c r="I51" s="588"/>
    </row>
    <row r="52" spans="1:11" ht="11.25" customHeight="1">
      <c r="A52" s="587" t="s">
        <v>1657</v>
      </c>
      <c r="B52" s="587"/>
      <c r="C52" s="588"/>
      <c r="D52" s="588"/>
      <c r="E52" s="588"/>
      <c r="F52" s="588"/>
      <c r="G52" s="588"/>
      <c r="H52" s="588"/>
      <c r="I52" s="588"/>
    </row>
  </sheetData>
  <mergeCells count="17">
    <mergeCell ref="O1:P1"/>
    <mergeCell ref="A1:M2"/>
    <mergeCell ref="J7:M7"/>
    <mergeCell ref="J5:M5"/>
    <mergeCell ref="B5:B10"/>
    <mergeCell ref="A35:M37"/>
    <mergeCell ref="A38:M39"/>
    <mergeCell ref="A32:M34"/>
    <mergeCell ref="F9:H9"/>
    <mergeCell ref="D5:H5"/>
    <mergeCell ref="L9:M9"/>
    <mergeCell ref="A48:J48"/>
    <mergeCell ref="A49:J49"/>
    <mergeCell ref="A50:J50"/>
    <mergeCell ref="A45:M46"/>
    <mergeCell ref="A40:M42"/>
    <mergeCell ref="A43:M44"/>
  </mergeCells>
  <phoneticPr fontId="37" type="noConversion"/>
  <hyperlinks>
    <hyperlink ref="O1" location="Contents!A1" display="back to contents"/>
  </hyperlinks>
  <pageMargins left="0.75" right="0.75" top="1" bottom="1" header="0.5" footer="0.5"/>
  <pageSetup paperSize="9" scale="86" orientation="landscape" r:id="rId1"/>
  <headerFooter alignWithMargins="0"/>
  <ignoredErrors>
    <ignoredError sqref="B13:B14 B15:B28" formulaRange="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9"/>
  <sheetViews>
    <sheetView topLeftCell="A6" zoomScale="145" zoomScaleNormal="145" workbookViewId="0">
      <selection activeCell="A2" sqref="A2:K39"/>
    </sheetView>
  </sheetViews>
  <sheetFormatPr defaultRowHeight="10.199999999999999"/>
  <cols>
    <col min="8" max="8" width="9.42578125" bestFit="1" customWidth="1"/>
  </cols>
  <sheetData>
    <row r="2" spans="1:10">
      <c r="B2" t="s">
        <v>771</v>
      </c>
      <c r="H2" t="s">
        <v>425</v>
      </c>
    </row>
    <row r="4" spans="1:10">
      <c r="B4" t="s">
        <v>772</v>
      </c>
      <c r="G4" t="s">
        <v>773</v>
      </c>
      <c r="J4" t="s">
        <v>774</v>
      </c>
    </row>
    <row r="5" spans="1:10">
      <c r="C5" t="s">
        <v>149</v>
      </c>
      <c r="D5" t="s">
        <v>775</v>
      </c>
      <c r="E5" t="s">
        <v>776</v>
      </c>
      <c r="G5" t="s">
        <v>154</v>
      </c>
      <c r="H5" t="s">
        <v>153</v>
      </c>
    </row>
    <row r="6" spans="1:10">
      <c r="A6">
        <v>1</v>
      </c>
      <c r="B6" t="str">
        <f>VLOOKUP($A6,$A$25:$F$39,2,)</f>
        <v>Western Isles</v>
      </c>
      <c r="C6" s="880">
        <f>VLOOKUP($A6,$A$25:$F$39,3,)</f>
        <v>32</v>
      </c>
      <c r="D6" s="880">
        <f>VLOOKUP($A6,$A$25:$F$39,5,)</f>
        <v>22.857142857142858</v>
      </c>
      <c r="E6" s="880">
        <f>VLOOKUP($A6,$A$25:$F$39,6,)</f>
        <v>40</v>
      </c>
      <c r="G6">
        <f>C6-D6</f>
        <v>9.1428571428571423</v>
      </c>
      <c r="H6" s="1054">
        <f>E6-C6</f>
        <v>8</v>
      </c>
      <c r="J6">
        <v>1</v>
      </c>
    </row>
    <row r="7" spans="1:10">
      <c r="A7">
        <v>2</v>
      </c>
      <c r="B7" s="880" t="str">
        <f t="shared" ref="B7:B20" si="0">VLOOKUP($A7,$A$25:$F$39,2,)</f>
        <v>Orkney</v>
      </c>
      <c r="C7" s="880">
        <f t="shared" ref="C7:C20" si="1">VLOOKUP($A7,$A$25:$F$39,3,)</f>
        <v>26.666666666666668</v>
      </c>
      <c r="D7" s="880">
        <f t="shared" ref="D7:D20" si="2">VLOOKUP($A7,$A$25:$F$39,5,)</f>
        <v>16</v>
      </c>
      <c r="E7" s="880">
        <f t="shared" ref="E7:E20" si="3">VLOOKUP($A7,$A$25:$F$39,6,)</f>
        <v>40</v>
      </c>
      <c r="G7" s="880">
        <f t="shared" ref="G7:G20" si="4">C7-D7</f>
        <v>10.666666666666668</v>
      </c>
      <c r="H7" s="880">
        <f>E7-C7</f>
        <v>13.333333333333332</v>
      </c>
      <c r="J7">
        <v>2</v>
      </c>
    </row>
    <row r="8" spans="1:10">
      <c r="A8">
        <v>3</v>
      </c>
      <c r="B8" s="880" t="str">
        <f t="shared" si="0"/>
        <v>Borders</v>
      </c>
      <c r="C8" s="880">
        <f t="shared" si="1"/>
        <v>21.568627450980394</v>
      </c>
      <c r="D8" s="880">
        <f t="shared" si="2"/>
        <v>18.333333333333332</v>
      </c>
      <c r="E8" s="880">
        <f t="shared" si="3"/>
        <v>24.444444444444443</v>
      </c>
      <c r="G8" s="880">
        <f t="shared" si="4"/>
        <v>3.2352941176470615</v>
      </c>
      <c r="H8" s="880">
        <f t="shared" ref="H8:H20" si="5">E8-C8</f>
        <v>2.8758169934640492</v>
      </c>
      <c r="J8">
        <v>3</v>
      </c>
    </row>
    <row r="9" spans="1:10">
      <c r="A9" s="880">
        <v>4</v>
      </c>
      <c r="B9" s="880" t="str">
        <f t="shared" si="0"/>
        <v>Fife</v>
      </c>
      <c r="C9" s="880">
        <f t="shared" si="1"/>
        <v>17.142857142857142</v>
      </c>
      <c r="D9" s="880">
        <f t="shared" si="2"/>
        <v>15.483870967741936</v>
      </c>
      <c r="E9" s="880">
        <f t="shared" si="3"/>
        <v>19.2</v>
      </c>
      <c r="G9" s="880">
        <f t="shared" si="4"/>
        <v>1.6589861751152064</v>
      </c>
      <c r="H9" s="880">
        <f t="shared" si="5"/>
        <v>2.0571428571428569</v>
      </c>
      <c r="J9">
        <v>4</v>
      </c>
    </row>
    <row r="10" spans="1:10">
      <c r="A10" s="880">
        <v>5</v>
      </c>
      <c r="B10" s="880" t="str">
        <f t="shared" si="0"/>
        <v>Grampian</v>
      </c>
      <c r="C10" s="880">
        <f t="shared" si="1"/>
        <v>16.210526315789473</v>
      </c>
      <c r="D10" s="880">
        <f t="shared" si="2"/>
        <v>15.024390243902438</v>
      </c>
      <c r="E10" s="880">
        <f t="shared" si="3"/>
        <v>17.111111111111111</v>
      </c>
      <c r="G10" s="880">
        <f t="shared" si="4"/>
        <v>1.1861360718870344</v>
      </c>
      <c r="H10" s="880">
        <f t="shared" si="5"/>
        <v>0.90058479532163815</v>
      </c>
      <c r="J10">
        <v>5</v>
      </c>
    </row>
    <row r="11" spans="1:10">
      <c r="A11" s="880">
        <v>6</v>
      </c>
      <c r="B11" s="880" t="str">
        <f t="shared" si="0"/>
        <v>Highland</v>
      </c>
      <c r="C11" s="880">
        <f t="shared" si="1"/>
        <v>14.631578947368421</v>
      </c>
      <c r="D11" s="880">
        <f t="shared" si="2"/>
        <v>13.238095238095237</v>
      </c>
      <c r="E11" s="880">
        <f t="shared" si="3"/>
        <v>16.352941176470587</v>
      </c>
      <c r="G11" s="880">
        <f t="shared" si="4"/>
        <v>1.393483709273184</v>
      </c>
      <c r="H11" s="880">
        <f t="shared" si="5"/>
        <v>1.7213622291021657</v>
      </c>
      <c r="J11">
        <v>6</v>
      </c>
    </row>
    <row r="12" spans="1:10">
      <c r="A12" s="880">
        <v>7</v>
      </c>
      <c r="B12" s="880" t="str">
        <f t="shared" si="0"/>
        <v>Dumfries &amp; Galloway</v>
      </c>
      <c r="C12" s="880">
        <f t="shared" si="1"/>
        <v>13.272727272727273</v>
      </c>
      <c r="D12" s="880">
        <f t="shared" si="2"/>
        <v>11.23076923076923</v>
      </c>
      <c r="E12" s="880">
        <f t="shared" si="3"/>
        <v>15.531914893617021</v>
      </c>
      <c r="G12" s="880">
        <f t="shared" si="4"/>
        <v>2.0419580419580434</v>
      </c>
      <c r="H12" s="880">
        <f t="shared" si="5"/>
        <v>2.2591876208897474</v>
      </c>
      <c r="J12">
        <v>7</v>
      </c>
    </row>
    <row r="13" spans="1:10">
      <c r="A13" s="880">
        <v>8</v>
      </c>
      <c r="B13" s="880" t="str">
        <f t="shared" si="0"/>
        <v>Tayside</v>
      </c>
      <c r="C13" s="880">
        <f t="shared" si="1"/>
        <v>13.217391304347826</v>
      </c>
      <c r="D13" s="880">
        <f t="shared" si="2"/>
        <v>12.408163265306122</v>
      </c>
      <c r="E13" s="880">
        <f t="shared" si="3"/>
        <v>14.13953488372093</v>
      </c>
      <c r="G13" s="880">
        <f t="shared" si="4"/>
        <v>0.80922803904170415</v>
      </c>
      <c r="H13" s="880">
        <f t="shared" si="5"/>
        <v>0.92214357937310432</v>
      </c>
      <c r="J13">
        <v>8</v>
      </c>
    </row>
    <row r="14" spans="1:10">
      <c r="A14" s="880">
        <v>9</v>
      </c>
      <c r="B14" s="880" t="str">
        <f t="shared" si="0"/>
        <v>Ayrshire &amp; Arran</v>
      </c>
      <c r="C14" s="880">
        <f t="shared" si="1"/>
        <v>12.761904761904763</v>
      </c>
      <c r="D14" s="880">
        <f t="shared" si="2"/>
        <v>12.181818181818182</v>
      </c>
      <c r="E14" s="880">
        <f t="shared" si="3"/>
        <v>13.743589743589743</v>
      </c>
      <c r="G14" s="880">
        <f t="shared" si="4"/>
        <v>0.58008658008658109</v>
      </c>
      <c r="H14" s="880">
        <f t="shared" si="5"/>
        <v>0.98168498168497997</v>
      </c>
      <c r="J14">
        <v>9</v>
      </c>
    </row>
    <row r="15" spans="1:10">
      <c r="A15" s="880">
        <v>10</v>
      </c>
      <c r="B15" s="880" t="str">
        <f t="shared" si="0"/>
        <v>Scotland</v>
      </c>
      <c r="C15" s="880">
        <f t="shared" si="1"/>
        <v>12.736474694589878</v>
      </c>
      <c r="D15" s="880">
        <f t="shared" si="2"/>
        <v>12.390492359932088</v>
      </c>
      <c r="E15" s="880">
        <f t="shared" si="3"/>
        <v>13.078853046594983</v>
      </c>
      <c r="G15" s="880">
        <f t="shared" si="4"/>
        <v>0.3459823346577906</v>
      </c>
      <c r="H15" s="880">
        <f t="shared" si="5"/>
        <v>0.34237835200510425</v>
      </c>
      <c r="J15">
        <v>10</v>
      </c>
    </row>
    <row r="16" spans="1:10">
      <c r="A16" s="880">
        <v>11</v>
      </c>
      <c r="B16" s="880" t="str">
        <f t="shared" si="0"/>
        <v>Lothian</v>
      </c>
      <c r="C16" s="880">
        <f t="shared" si="1"/>
        <v>12.444444444444445</v>
      </c>
      <c r="D16" s="880">
        <f t="shared" si="2"/>
        <v>11.789473684210526</v>
      </c>
      <c r="E16" s="880">
        <f t="shared" si="3"/>
        <v>13.176470588235293</v>
      </c>
      <c r="G16" s="880">
        <f t="shared" si="4"/>
        <v>0.65497076023391898</v>
      </c>
      <c r="H16" s="880">
        <f t="shared" si="5"/>
        <v>0.73202614379084885</v>
      </c>
      <c r="J16">
        <v>11</v>
      </c>
    </row>
    <row r="17" spans="1:10">
      <c r="A17" s="880">
        <v>12</v>
      </c>
      <c r="B17" s="880" t="str">
        <f t="shared" si="0"/>
        <v>Greater Glasgow &amp; Clyde</v>
      </c>
      <c r="C17" s="880">
        <f t="shared" si="1"/>
        <v>11.604278074866309</v>
      </c>
      <c r="D17" s="880">
        <f t="shared" si="2"/>
        <v>10.95959595959596</v>
      </c>
      <c r="E17" s="880">
        <f t="shared" si="3"/>
        <v>12.259887005649718</v>
      </c>
      <c r="G17" s="880">
        <f t="shared" si="4"/>
        <v>0.64468211527034924</v>
      </c>
      <c r="H17" s="880">
        <f t="shared" si="5"/>
        <v>0.65560893078340854</v>
      </c>
      <c r="J17">
        <v>12</v>
      </c>
    </row>
    <row r="18" spans="1:10">
      <c r="A18" s="880">
        <v>13</v>
      </c>
      <c r="B18" s="880" t="str">
        <f t="shared" si="0"/>
        <v>Forth Valley</v>
      </c>
      <c r="C18" s="880">
        <f t="shared" si="1"/>
        <v>11.517241379310345</v>
      </c>
      <c r="D18" s="880">
        <f t="shared" si="2"/>
        <v>10.4375</v>
      </c>
      <c r="E18" s="880">
        <f t="shared" si="3"/>
        <v>12.846153846153847</v>
      </c>
      <c r="G18" s="880">
        <f t="shared" si="4"/>
        <v>1.0797413793103452</v>
      </c>
      <c r="H18" s="880">
        <f t="shared" si="5"/>
        <v>1.3289124668435015</v>
      </c>
      <c r="J18">
        <v>13</v>
      </c>
    </row>
    <row r="19" spans="1:10">
      <c r="A19" s="880">
        <v>14</v>
      </c>
      <c r="B19" s="880" t="str">
        <f t="shared" si="0"/>
        <v>Lanarkshire</v>
      </c>
      <c r="C19" s="880">
        <f t="shared" si="1"/>
        <v>11.315789473684211</v>
      </c>
      <c r="D19" s="880">
        <f t="shared" si="2"/>
        <v>10.361445783132529</v>
      </c>
      <c r="E19" s="880">
        <f t="shared" si="3"/>
        <v>12.463768115942029</v>
      </c>
      <c r="G19" s="880">
        <f t="shared" si="4"/>
        <v>0.95434369055168133</v>
      </c>
      <c r="H19" s="880">
        <f t="shared" si="5"/>
        <v>1.1479786422578186</v>
      </c>
      <c r="J19">
        <v>14</v>
      </c>
    </row>
    <row r="20" spans="1:10">
      <c r="A20" s="880">
        <v>15</v>
      </c>
      <c r="B20" s="880" t="str">
        <f t="shared" si="0"/>
        <v>Shetland</v>
      </c>
      <c r="C20" s="880">
        <f t="shared" si="1"/>
        <v>9.4117647058823533</v>
      </c>
      <c r="D20" s="880">
        <f t="shared" si="2"/>
        <v>6.1538461538461542</v>
      </c>
      <c r="E20" s="880">
        <f t="shared" si="3"/>
        <v>13.333333333333334</v>
      </c>
      <c r="G20" s="880">
        <f t="shared" si="4"/>
        <v>3.2579185520361991</v>
      </c>
      <c r="H20" s="880">
        <f t="shared" si="5"/>
        <v>3.9215686274509807</v>
      </c>
      <c r="J20">
        <v>15</v>
      </c>
    </row>
    <row r="25" spans="1:10" ht="13.2">
      <c r="A25">
        <f>_xlfn.RANK.AVG(C25,C$25:C$39,0)</f>
        <v>10</v>
      </c>
      <c r="B25" s="654" t="s">
        <v>11</v>
      </c>
      <c r="C25" s="1053">
        <f>'HB6 - per problem drug user'!J13</f>
        <v>12.736474694589878</v>
      </c>
      <c r="D25" s="1053"/>
      <c r="E25" s="1053">
        <f>'HB6 - per problem drug user'!L13</f>
        <v>12.390492359932088</v>
      </c>
      <c r="F25" s="1053">
        <f>'HB6 - per problem drug user'!M13</f>
        <v>13.078853046594983</v>
      </c>
    </row>
    <row r="26" spans="1:10" ht="13.2">
      <c r="A26" s="880">
        <f t="shared" ref="A26:A39" si="6">_xlfn.RANK.AVG(C26,C$25:C$39,0)</f>
        <v>9</v>
      </c>
      <c r="B26" s="878" t="s">
        <v>12</v>
      </c>
      <c r="C26" s="1053">
        <f>'HB6 - per problem drug user'!J15</f>
        <v>12.761904761904763</v>
      </c>
      <c r="D26" s="1053"/>
      <c r="E26" s="1053">
        <f>'HB6 - per problem drug user'!L15</f>
        <v>12.181818181818182</v>
      </c>
      <c r="F26" s="1053">
        <f>'HB6 - per problem drug user'!M15</f>
        <v>13.743589743589743</v>
      </c>
    </row>
    <row r="27" spans="1:10" ht="13.2">
      <c r="A27" s="880">
        <f t="shared" si="6"/>
        <v>3</v>
      </c>
      <c r="B27" s="878" t="s">
        <v>13</v>
      </c>
      <c r="C27" s="1053">
        <f>'HB6 - per problem drug user'!J16</f>
        <v>21.568627450980394</v>
      </c>
      <c r="D27" s="1053"/>
      <c r="E27" s="1053">
        <f>'HB6 - per problem drug user'!L16</f>
        <v>18.333333333333332</v>
      </c>
      <c r="F27" s="1053">
        <f>'HB6 - per problem drug user'!M16</f>
        <v>24.444444444444443</v>
      </c>
    </row>
    <row r="28" spans="1:10" ht="13.2">
      <c r="A28" s="880">
        <f t="shared" si="6"/>
        <v>7</v>
      </c>
      <c r="B28" s="878" t="s">
        <v>14</v>
      </c>
      <c r="C28" s="1053">
        <f>'HB6 - per problem drug user'!J17</f>
        <v>13.272727272727273</v>
      </c>
      <c r="D28" s="1053"/>
      <c r="E28" s="1053">
        <f>'HB6 - per problem drug user'!L17</f>
        <v>11.23076923076923</v>
      </c>
      <c r="F28" s="1053">
        <f>'HB6 - per problem drug user'!M17</f>
        <v>15.531914893617021</v>
      </c>
    </row>
    <row r="29" spans="1:10" ht="13.2">
      <c r="A29" s="880">
        <f t="shared" si="6"/>
        <v>4</v>
      </c>
      <c r="B29" s="878" t="s">
        <v>15</v>
      </c>
      <c r="C29" s="1053">
        <f>'HB6 - per problem drug user'!J18</f>
        <v>17.142857142857142</v>
      </c>
      <c r="D29" s="1053"/>
      <c r="E29" s="1053">
        <f>'HB6 - per problem drug user'!L18</f>
        <v>15.483870967741936</v>
      </c>
      <c r="F29" s="1053">
        <f>'HB6 - per problem drug user'!M18</f>
        <v>19.2</v>
      </c>
    </row>
    <row r="30" spans="1:10" ht="13.2">
      <c r="A30" s="880">
        <f t="shared" si="6"/>
        <v>13</v>
      </c>
      <c r="B30" s="878" t="s">
        <v>16</v>
      </c>
      <c r="C30" s="1053">
        <f>'HB6 - per problem drug user'!J19</f>
        <v>11.517241379310345</v>
      </c>
      <c r="D30" s="1053"/>
      <c r="E30" s="1053">
        <f>'HB6 - per problem drug user'!L19</f>
        <v>10.4375</v>
      </c>
      <c r="F30" s="1053">
        <f>'HB6 - per problem drug user'!M19</f>
        <v>12.846153846153847</v>
      </c>
    </row>
    <row r="31" spans="1:10" ht="13.2">
      <c r="A31" s="880">
        <f t="shared" si="6"/>
        <v>5</v>
      </c>
      <c r="B31" s="878" t="s">
        <v>17</v>
      </c>
      <c r="C31" s="1053">
        <f>'HB6 - per problem drug user'!J20</f>
        <v>16.210526315789473</v>
      </c>
      <c r="D31" s="1053"/>
      <c r="E31" s="1053">
        <f>'HB6 - per problem drug user'!L20</f>
        <v>15.024390243902438</v>
      </c>
      <c r="F31" s="1053">
        <f>'HB6 - per problem drug user'!M20</f>
        <v>17.111111111111111</v>
      </c>
    </row>
    <row r="32" spans="1:10" ht="13.2">
      <c r="A32" s="880">
        <f t="shared" si="6"/>
        <v>12</v>
      </c>
      <c r="B32" s="878" t="s">
        <v>77</v>
      </c>
      <c r="C32" s="1053">
        <f>'HB6 - per problem drug user'!J21</f>
        <v>11.604278074866309</v>
      </c>
      <c r="D32" s="1053"/>
      <c r="E32" s="1053">
        <f>'HB6 - per problem drug user'!L21</f>
        <v>10.95959595959596</v>
      </c>
      <c r="F32" s="1053">
        <f>'HB6 - per problem drug user'!M21</f>
        <v>12.259887005649718</v>
      </c>
    </row>
    <row r="33" spans="1:6" ht="13.2">
      <c r="A33" s="880">
        <f t="shared" si="6"/>
        <v>6</v>
      </c>
      <c r="B33" s="878" t="s">
        <v>54</v>
      </c>
      <c r="C33" s="1053">
        <f>'HB6 - per problem drug user'!J22</f>
        <v>14.631578947368421</v>
      </c>
      <c r="D33" s="1053"/>
      <c r="E33" s="1053">
        <f>'HB6 - per problem drug user'!L22</f>
        <v>13.238095238095237</v>
      </c>
      <c r="F33" s="1053">
        <f>'HB6 - per problem drug user'!M22</f>
        <v>16.352941176470587</v>
      </c>
    </row>
    <row r="34" spans="1:6" ht="13.2">
      <c r="A34" s="880">
        <f t="shared" si="6"/>
        <v>14</v>
      </c>
      <c r="B34" s="878" t="s">
        <v>18</v>
      </c>
      <c r="C34" s="1053">
        <f>'HB6 - per problem drug user'!J23</f>
        <v>11.315789473684211</v>
      </c>
      <c r="D34" s="1053"/>
      <c r="E34" s="1053">
        <f>'HB6 - per problem drug user'!L23</f>
        <v>10.361445783132529</v>
      </c>
      <c r="F34" s="1053">
        <f>'HB6 - per problem drug user'!M23</f>
        <v>12.463768115942029</v>
      </c>
    </row>
    <row r="35" spans="1:6" ht="13.2">
      <c r="A35" s="880">
        <f t="shared" si="6"/>
        <v>11</v>
      </c>
      <c r="B35" s="878" t="s">
        <v>19</v>
      </c>
      <c r="C35" s="1053">
        <f>'HB6 - per problem drug user'!J24</f>
        <v>12.444444444444445</v>
      </c>
      <c r="D35" s="1053"/>
      <c r="E35" s="1053">
        <f>'HB6 - per problem drug user'!L24</f>
        <v>11.789473684210526</v>
      </c>
      <c r="F35" s="1053">
        <f>'HB6 - per problem drug user'!M24</f>
        <v>13.176470588235293</v>
      </c>
    </row>
    <row r="36" spans="1:6" ht="13.2">
      <c r="A36" s="880">
        <f t="shared" si="6"/>
        <v>2</v>
      </c>
      <c r="B36" s="878" t="s">
        <v>20</v>
      </c>
      <c r="C36" s="1053">
        <f>'HB6 - per problem drug user'!J25</f>
        <v>26.666666666666668</v>
      </c>
      <c r="D36" s="1053"/>
      <c r="E36" s="1053">
        <f>'HB6 - per problem drug user'!L25</f>
        <v>16</v>
      </c>
      <c r="F36" s="1053">
        <f>'HB6 - per problem drug user'!M25</f>
        <v>40</v>
      </c>
    </row>
    <row r="37" spans="1:6" ht="13.2">
      <c r="A37" s="880">
        <f t="shared" si="6"/>
        <v>15</v>
      </c>
      <c r="B37" s="878" t="s">
        <v>21</v>
      </c>
      <c r="C37" s="1053">
        <f>'HB6 - per problem drug user'!J26</f>
        <v>9.4117647058823533</v>
      </c>
      <c r="D37" s="1053"/>
      <c r="E37" s="1053">
        <f>'HB6 - per problem drug user'!L26</f>
        <v>6.1538461538461542</v>
      </c>
      <c r="F37" s="1053">
        <f>'HB6 - per problem drug user'!M26</f>
        <v>13.333333333333334</v>
      </c>
    </row>
    <row r="38" spans="1:6" ht="13.2">
      <c r="A38" s="880">
        <f t="shared" si="6"/>
        <v>8</v>
      </c>
      <c r="B38" s="878" t="s">
        <v>22</v>
      </c>
      <c r="C38" s="1053">
        <f>'HB6 - per problem drug user'!J27</f>
        <v>13.217391304347826</v>
      </c>
      <c r="D38" s="1053"/>
      <c r="E38" s="1053">
        <f>'HB6 - per problem drug user'!L27</f>
        <v>12.408163265306122</v>
      </c>
      <c r="F38" s="1053">
        <f>'HB6 - per problem drug user'!M27</f>
        <v>14.13953488372093</v>
      </c>
    </row>
    <row r="39" spans="1:6" ht="13.2">
      <c r="A39" s="880">
        <f t="shared" si="6"/>
        <v>1</v>
      </c>
      <c r="B39" s="878" t="s">
        <v>23</v>
      </c>
      <c r="C39" s="1053">
        <f>'HB6 - per problem drug user'!J28</f>
        <v>32</v>
      </c>
      <c r="D39" s="1053"/>
      <c r="E39" s="1053">
        <f>'HB6 - per problem drug user'!L28</f>
        <v>22.857142857142858</v>
      </c>
      <c r="F39" s="1053">
        <f>'HB6 - per problem drug user'!M28</f>
        <v>40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W111"/>
  <sheetViews>
    <sheetView showGridLines="0" workbookViewId="0">
      <selection sqref="A1:S1"/>
    </sheetView>
  </sheetViews>
  <sheetFormatPr defaultColWidth="9.140625" defaultRowHeight="11.25" customHeight="1"/>
  <cols>
    <col min="1" max="1" width="26.7109375" style="12" customWidth="1"/>
    <col min="2" max="9" width="6.7109375" style="12" customWidth="1"/>
    <col min="10" max="13" width="8.28515625" style="12" customWidth="1"/>
    <col min="14" max="14" width="2.140625" style="12" customWidth="1"/>
    <col min="15" max="18" width="5.140625" style="12" customWidth="1"/>
    <col min="19" max="16384" width="9.140625" style="12"/>
  </cols>
  <sheetData>
    <row r="1" spans="1:23" s="207" customFormat="1" ht="18" customHeight="1">
      <c r="A1" s="1471" t="s">
        <v>743</v>
      </c>
      <c r="B1" s="1471"/>
      <c r="C1" s="1471"/>
      <c r="D1" s="1471"/>
      <c r="E1" s="1471"/>
      <c r="F1" s="1471"/>
      <c r="G1" s="1471"/>
      <c r="H1" s="1471"/>
      <c r="I1" s="1471"/>
      <c r="J1" s="1471"/>
      <c r="K1" s="1471"/>
      <c r="L1" s="1471"/>
      <c r="M1" s="1471"/>
      <c r="N1" s="1471"/>
      <c r="O1" s="1471"/>
      <c r="P1" s="1471"/>
      <c r="Q1" s="1471"/>
      <c r="R1" s="1471"/>
      <c r="S1" s="1471"/>
      <c r="U1" s="1285" t="s">
        <v>425</v>
      </c>
      <c r="V1" s="1285"/>
      <c r="W1" s="1285"/>
    </row>
    <row r="2" spans="1:23" s="207" customFormat="1" ht="15" customHeight="1">
      <c r="G2" s="311"/>
      <c r="H2" s="381"/>
      <c r="I2" s="416"/>
      <c r="J2" s="435"/>
      <c r="K2" s="522"/>
      <c r="L2" s="1016"/>
      <c r="M2" s="572"/>
      <c r="O2" s="381"/>
      <c r="P2" s="1016"/>
      <c r="Q2" s="1016"/>
      <c r="R2" s="1016"/>
    </row>
    <row r="3" spans="1:23" s="266" customFormat="1" ht="15" customHeight="1">
      <c r="A3" s="282"/>
      <c r="B3" s="223"/>
      <c r="C3" s="223"/>
      <c r="D3" s="223"/>
      <c r="E3" s="223"/>
      <c r="F3" s="223"/>
      <c r="G3" s="223"/>
      <c r="H3" s="223"/>
      <c r="I3" s="223"/>
      <c r="J3" s="223"/>
      <c r="K3" s="223"/>
      <c r="L3" s="223"/>
      <c r="M3" s="223"/>
      <c r="N3" s="217"/>
      <c r="O3" s="387"/>
      <c r="P3" s="387"/>
      <c r="Q3" s="387"/>
      <c r="R3" s="387"/>
    </row>
    <row r="4" spans="1:23" ht="18" customHeight="1">
      <c r="A4" s="939" t="s">
        <v>670</v>
      </c>
      <c r="B4" s="940">
        <v>2010</v>
      </c>
      <c r="C4" s="940">
        <v>2011</v>
      </c>
      <c r="D4" s="940">
        <v>2012</v>
      </c>
      <c r="E4" s="940">
        <v>2013</v>
      </c>
      <c r="F4" s="940">
        <v>2014</v>
      </c>
      <c r="G4" s="940">
        <v>2015</v>
      </c>
      <c r="H4" s="940">
        <v>2016</v>
      </c>
      <c r="I4" s="940">
        <v>2017</v>
      </c>
      <c r="J4" s="940">
        <v>2018</v>
      </c>
      <c r="K4" s="940">
        <v>2019</v>
      </c>
      <c r="L4" s="940">
        <v>2020</v>
      </c>
      <c r="M4" s="940">
        <v>2021</v>
      </c>
      <c r="N4" s="941"/>
      <c r="O4" s="934"/>
      <c r="P4" s="934"/>
      <c r="Q4" s="934"/>
      <c r="R4" s="934"/>
    </row>
    <row r="5" spans="1:23" s="266" customFormat="1" ht="19.5" customHeight="1">
      <c r="A5" s="266" t="s">
        <v>11</v>
      </c>
      <c r="B5" s="283">
        <v>485</v>
      </c>
      <c r="C5" s="283">
        <v>584</v>
      </c>
      <c r="D5" s="283">
        <v>581</v>
      </c>
      <c r="E5" s="283">
        <v>527</v>
      </c>
      <c r="F5" s="283">
        <v>614</v>
      </c>
      <c r="G5" s="283">
        <v>706</v>
      </c>
      <c r="H5" s="283">
        <v>868</v>
      </c>
      <c r="I5" s="283">
        <v>934</v>
      </c>
      <c r="J5" s="455">
        <v>1187</v>
      </c>
      <c r="K5" s="455">
        <v>1280</v>
      </c>
      <c r="L5" s="455">
        <v>1339</v>
      </c>
      <c r="M5" s="455">
        <v>1330</v>
      </c>
      <c r="O5" s="942"/>
      <c r="P5" s="942"/>
      <c r="Q5" s="942"/>
      <c r="R5" s="942"/>
    </row>
    <row r="6" spans="1:23" s="210" customFormat="1" ht="14.1" customHeight="1">
      <c r="A6" s="279" t="s">
        <v>66</v>
      </c>
      <c r="B6" s="284">
        <v>31</v>
      </c>
      <c r="C6" s="284">
        <v>29</v>
      </c>
      <c r="D6" s="284">
        <v>16</v>
      </c>
      <c r="E6" s="284">
        <v>24</v>
      </c>
      <c r="F6" s="284">
        <v>26</v>
      </c>
      <c r="G6" s="284">
        <v>45</v>
      </c>
      <c r="H6" s="284">
        <v>46</v>
      </c>
      <c r="I6" s="284">
        <v>54</v>
      </c>
      <c r="J6" s="456">
        <v>52</v>
      </c>
      <c r="K6" s="456">
        <v>44</v>
      </c>
      <c r="L6" s="456">
        <v>56</v>
      </c>
      <c r="M6" s="456">
        <v>62</v>
      </c>
      <c r="O6" s="228"/>
      <c r="P6" s="228"/>
      <c r="Q6" s="228"/>
      <c r="R6" s="228"/>
    </row>
    <row r="7" spans="1:23" s="210" customFormat="1" ht="14.1" customHeight="1">
      <c r="A7" s="279" t="s">
        <v>65</v>
      </c>
      <c r="B7" s="284">
        <v>10</v>
      </c>
      <c r="C7" s="284">
        <v>19</v>
      </c>
      <c r="D7" s="284">
        <v>9</v>
      </c>
      <c r="E7" s="284">
        <v>21</v>
      </c>
      <c r="F7" s="284">
        <v>8</v>
      </c>
      <c r="G7" s="284">
        <v>14</v>
      </c>
      <c r="H7" s="284">
        <v>12</v>
      </c>
      <c r="I7" s="284">
        <v>24</v>
      </c>
      <c r="J7" s="456">
        <v>23</v>
      </c>
      <c r="K7" s="456">
        <v>26</v>
      </c>
      <c r="L7" s="456">
        <v>33</v>
      </c>
      <c r="M7" s="456">
        <v>31</v>
      </c>
      <c r="O7" s="228"/>
      <c r="P7" s="228"/>
      <c r="Q7" s="228"/>
      <c r="R7" s="228"/>
    </row>
    <row r="8" spans="1:23" s="210" customFormat="1" ht="14.1" customHeight="1">
      <c r="A8" s="279" t="s">
        <v>64</v>
      </c>
      <c r="B8" s="284">
        <v>9</v>
      </c>
      <c r="C8" s="284">
        <v>8</v>
      </c>
      <c r="D8" s="284">
        <v>8</v>
      </c>
      <c r="E8" s="284">
        <v>10</v>
      </c>
      <c r="F8" s="284">
        <v>8</v>
      </c>
      <c r="G8" s="284">
        <v>17</v>
      </c>
      <c r="H8" s="284">
        <v>13</v>
      </c>
      <c r="I8" s="284">
        <v>18</v>
      </c>
      <c r="J8" s="456">
        <v>13</v>
      </c>
      <c r="K8" s="456">
        <v>21</v>
      </c>
      <c r="L8" s="456">
        <v>14</v>
      </c>
      <c r="M8" s="456">
        <v>17</v>
      </c>
      <c r="O8" s="228"/>
      <c r="P8" s="228"/>
      <c r="Q8" s="228"/>
      <c r="R8" s="228"/>
    </row>
    <row r="9" spans="1:23" s="210" customFormat="1" ht="14.1" customHeight="1">
      <c r="A9" s="279" t="s">
        <v>63</v>
      </c>
      <c r="B9" s="284">
        <v>4</v>
      </c>
      <c r="C9" s="284">
        <v>12</v>
      </c>
      <c r="D9" s="284">
        <v>7</v>
      </c>
      <c r="E9" s="284">
        <v>5</v>
      </c>
      <c r="F9" s="284">
        <v>8</v>
      </c>
      <c r="G9" s="284">
        <v>11</v>
      </c>
      <c r="H9" s="284">
        <v>10</v>
      </c>
      <c r="I9" s="284">
        <v>8</v>
      </c>
      <c r="J9" s="456">
        <v>9</v>
      </c>
      <c r="K9" s="456">
        <v>13</v>
      </c>
      <c r="L9" s="456">
        <v>16</v>
      </c>
      <c r="M9" s="456">
        <v>9</v>
      </c>
      <c r="O9" s="228"/>
      <c r="P9" s="228"/>
      <c r="Q9" s="228"/>
      <c r="R9" s="228"/>
    </row>
    <row r="10" spans="1:23" s="384" customFormat="1" ht="14.1" customHeight="1">
      <c r="A10" s="386" t="s">
        <v>237</v>
      </c>
      <c r="B10" s="284">
        <v>47</v>
      </c>
      <c r="C10" s="284">
        <v>48</v>
      </c>
      <c r="D10" s="284">
        <v>57</v>
      </c>
      <c r="E10" s="284">
        <v>64</v>
      </c>
      <c r="F10" s="284">
        <v>71</v>
      </c>
      <c r="G10" s="284">
        <v>69</v>
      </c>
      <c r="H10" s="284">
        <v>90</v>
      </c>
      <c r="I10" s="284">
        <v>84</v>
      </c>
      <c r="J10" s="456">
        <v>95</v>
      </c>
      <c r="K10" s="456">
        <v>96</v>
      </c>
      <c r="L10" s="456">
        <v>92</v>
      </c>
      <c r="M10" s="456">
        <v>109</v>
      </c>
      <c r="N10" s="210"/>
      <c r="O10" s="228"/>
      <c r="P10" s="228"/>
      <c r="Q10" s="228"/>
      <c r="R10" s="228"/>
    </row>
    <row r="11" spans="1:23" s="210" customFormat="1" ht="14.1" customHeight="1">
      <c r="A11" s="279" t="s">
        <v>62</v>
      </c>
      <c r="B11" s="284">
        <v>1</v>
      </c>
      <c r="C11" s="284">
        <v>6</v>
      </c>
      <c r="D11" s="284">
        <v>11</v>
      </c>
      <c r="E11" s="284">
        <v>7</v>
      </c>
      <c r="F11" s="284">
        <v>6</v>
      </c>
      <c r="G11" s="284">
        <v>7</v>
      </c>
      <c r="H11" s="284">
        <v>12</v>
      </c>
      <c r="I11" s="284">
        <v>5</v>
      </c>
      <c r="J11" s="456">
        <v>10</v>
      </c>
      <c r="K11" s="456">
        <v>15</v>
      </c>
      <c r="L11" s="456">
        <v>9</v>
      </c>
      <c r="M11" s="456">
        <v>15</v>
      </c>
      <c r="O11" s="228"/>
      <c r="P11" s="228"/>
      <c r="Q11" s="228"/>
      <c r="R11" s="228"/>
    </row>
    <row r="12" spans="1:23" s="210" customFormat="1" ht="14.1" customHeight="1">
      <c r="A12" s="279" t="s">
        <v>14</v>
      </c>
      <c r="B12" s="284">
        <v>6</v>
      </c>
      <c r="C12" s="284">
        <v>12</v>
      </c>
      <c r="D12" s="284">
        <v>6</v>
      </c>
      <c r="E12" s="284">
        <v>9</v>
      </c>
      <c r="F12" s="284">
        <v>14</v>
      </c>
      <c r="G12" s="284">
        <v>11</v>
      </c>
      <c r="H12" s="284">
        <v>17</v>
      </c>
      <c r="I12" s="284">
        <v>22</v>
      </c>
      <c r="J12" s="456">
        <v>20</v>
      </c>
      <c r="K12" s="456">
        <v>35</v>
      </c>
      <c r="L12" s="456">
        <v>22</v>
      </c>
      <c r="M12" s="456">
        <v>35</v>
      </c>
      <c r="O12" s="228"/>
      <c r="P12" s="228"/>
      <c r="Q12" s="228"/>
      <c r="R12" s="228"/>
    </row>
    <row r="13" spans="1:23" s="210" customFormat="1" ht="14.1" customHeight="1">
      <c r="A13" s="279" t="s">
        <v>61</v>
      </c>
      <c r="B13" s="284">
        <v>22</v>
      </c>
      <c r="C13" s="284">
        <v>32</v>
      </c>
      <c r="D13" s="284">
        <v>39</v>
      </c>
      <c r="E13" s="284">
        <v>24</v>
      </c>
      <c r="F13" s="284">
        <v>31</v>
      </c>
      <c r="G13" s="284">
        <v>36</v>
      </c>
      <c r="H13" s="284">
        <v>38</v>
      </c>
      <c r="I13" s="284">
        <v>57</v>
      </c>
      <c r="J13" s="456">
        <v>66</v>
      </c>
      <c r="K13" s="456">
        <v>72</v>
      </c>
      <c r="L13" s="456">
        <v>57</v>
      </c>
      <c r="M13" s="456">
        <v>52</v>
      </c>
      <c r="O13" s="228"/>
      <c r="P13" s="228"/>
      <c r="Q13" s="228"/>
      <c r="R13" s="228"/>
    </row>
    <row r="14" spans="1:23" s="210" customFormat="1" ht="14.1" customHeight="1">
      <c r="A14" s="279" t="s">
        <v>60</v>
      </c>
      <c r="B14" s="284">
        <v>11</v>
      </c>
      <c r="C14" s="284">
        <v>17</v>
      </c>
      <c r="D14" s="284">
        <v>15</v>
      </c>
      <c r="E14" s="284">
        <v>12</v>
      </c>
      <c r="F14" s="284">
        <v>17</v>
      </c>
      <c r="G14" s="284">
        <v>14</v>
      </c>
      <c r="H14" s="284">
        <v>29</v>
      </c>
      <c r="I14" s="284">
        <v>24</v>
      </c>
      <c r="J14" s="456">
        <v>29</v>
      </c>
      <c r="K14" s="456">
        <v>41</v>
      </c>
      <c r="L14" s="456">
        <v>36</v>
      </c>
      <c r="M14" s="456">
        <v>38</v>
      </c>
      <c r="O14" s="228"/>
      <c r="P14" s="228"/>
      <c r="Q14" s="228"/>
      <c r="R14" s="228"/>
    </row>
    <row r="15" spans="1:23" s="210" customFormat="1" ht="14.1" customHeight="1">
      <c r="A15" s="279" t="s">
        <v>59</v>
      </c>
      <c r="B15" s="284">
        <v>6</v>
      </c>
      <c r="C15" s="284">
        <v>2</v>
      </c>
      <c r="D15" s="284">
        <v>4</v>
      </c>
      <c r="E15" s="284">
        <v>1</v>
      </c>
      <c r="F15" s="284">
        <v>4</v>
      </c>
      <c r="G15" s="284">
        <v>9</v>
      </c>
      <c r="H15" s="284">
        <v>7</v>
      </c>
      <c r="I15" s="284">
        <v>8</v>
      </c>
      <c r="J15" s="456">
        <v>9</v>
      </c>
      <c r="K15" s="456">
        <v>7</v>
      </c>
      <c r="L15" s="456">
        <v>14</v>
      </c>
      <c r="M15" s="456">
        <v>16</v>
      </c>
      <c r="O15" s="228"/>
      <c r="P15" s="228"/>
      <c r="Q15" s="228"/>
      <c r="R15" s="228"/>
    </row>
    <row r="16" spans="1:23" s="210" customFormat="1" ht="14.1" customHeight="1">
      <c r="A16" s="279" t="s">
        <v>58</v>
      </c>
      <c r="B16" s="284">
        <v>7</v>
      </c>
      <c r="C16" s="284">
        <v>8</v>
      </c>
      <c r="D16" s="284">
        <v>6</v>
      </c>
      <c r="E16" s="284">
        <v>8</v>
      </c>
      <c r="F16" s="284">
        <v>11</v>
      </c>
      <c r="G16" s="284">
        <v>10</v>
      </c>
      <c r="H16" s="284">
        <v>11</v>
      </c>
      <c r="I16" s="284">
        <v>12</v>
      </c>
      <c r="J16" s="456">
        <v>18</v>
      </c>
      <c r="K16" s="456">
        <v>18</v>
      </c>
      <c r="L16" s="456">
        <v>14</v>
      </c>
      <c r="M16" s="456">
        <v>16</v>
      </c>
      <c r="O16" s="228"/>
      <c r="P16" s="228"/>
      <c r="Q16" s="228"/>
      <c r="R16" s="228"/>
    </row>
    <row r="17" spans="1:18" s="210" customFormat="1" ht="14.1" customHeight="1">
      <c r="A17" s="280" t="s">
        <v>57</v>
      </c>
      <c r="B17" s="284">
        <v>4</v>
      </c>
      <c r="C17" s="284">
        <v>3</v>
      </c>
      <c r="D17" s="284">
        <v>4</v>
      </c>
      <c r="E17" s="284">
        <v>3</v>
      </c>
      <c r="F17" s="284">
        <v>5</v>
      </c>
      <c r="G17" s="284">
        <v>8</v>
      </c>
      <c r="H17" s="284">
        <v>5</v>
      </c>
      <c r="I17" s="284">
        <v>4</v>
      </c>
      <c r="J17" s="456">
        <v>11</v>
      </c>
      <c r="K17" s="456">
        <v>8</v>
      </c>
      <c r="L17" s="456">
        <v>10</v>
      </c>
      <c r="M17" s="456">
        <v>6</v>
      </c>
      <c r="O17" s="228"/>
      <c r="P17" s="228"/>
      <c r="Q17" s="228"/>
      <c r="R17" s="228"/>
    </row>
    <row r="18" spans="1:18" s="210" customFormat="1" ht="14.1" customHeight="1">
      <c r="A18" s="280" t="s">
        <v>56</v>
      </c>
      <c r="B18" s="284">
        <v>10</v>
      </c>
      <c r="C18" s="284">
        <v>11</v>
      </c>
      <c r="D18" s="284">
        <v>14</v>
      </c>
      <c r="E18" s="284">
        <v>11</v>
      </c>
      <c r="F18" s="284">
        <v>9</v>
      </c>
      <c r="G18" s="284">
        <v>14</v>
      </c>
      <c r="H18" s="284">
        <v>30</v>
      </c>
      <c r="I18" s="284">
        <v>16</v>
      </c>
      <c r="J18" s="456">
        <v>43</v>
      </c>
      <c r="K18" s="456">
        <v>41</v>
      </c>
      <c r="L18" s="456">
        <v>37</v>
      </c>
      <c r="M18" s="456">
        <v>38</v>
      </c>
      <c r="O18" s="228"/>
      <c r="P18" s="228"/>
      <c r="Q18" s="228"/>
      <c r="R18" s="228"/>
    </row>
    <row r="19" spans="1:18" s="210" customFormat="1" ht="14.1" customHeight="1">
      <c r="A19" s="280" t="s">
        <v>15</v>
      </c>
      <c r="B19" s="284">
        <v>35</v>
      </c>
      <c r="C19" s="284">
        <v>34</v>
      </c>
      <c r="D19" s="284">
        <v>38</v>
      </c>
      <c r="E19" s="284">
        <v>39</v>
      </c>
      <c r="F19" s="284">
        <v>46</v>
      </c>
      <c r="G19" s="284">
        <v>44</v>
      </c>
      <c r="H19" s="284">
        <v>45</v>
      </c>
      <c r="I19" s="284">
        <v>66</v>
      </c>
      <c r="J19" s="456">
        <v>64</v>
      </c>
      <c r="K19" s="456">
        <v>81</v>
      </c>
      <c r="L19" s="456">
        <v>65</v>
      </c>
      <c r="M19" s="456">
        <v>70</v>
      </c>
      <c r="O19" s="228"/>
      <c r="P19" s="228"/>
      <c r="Q19" s="228"/>
      <c r="R19" s="228"/>
    </row>
    <row r="20" spans="1:18" s="210" customFormat="1" ht="14.1" customHeight="1">
      <c r="A20" s="280" t="s">
        <v>55</v>
      </c>
      <c r="B20" s="284">
        <v>94</v>
      </c>
      <c r="C20" s="284">
        <v>117</v>
      </c>
      <c r="D20" s="284">
        <v>121</v>
      </c>
      <c r="E20" s="284">
        <v>103</v>
      </c>
      <c r="F20" s="284">
        <v>114</v>
      </c>
      <c r="G20" s="284">
        <v>157</v>
      </c>
      <c r="H20" s="284">
        <v>170</v>
      </c>
      <c r="I20" s="284">
        <v>192</v>
      </c>
      <c r="J20" s="456">
        <v>280</v>
      </c>
      <c r="K20" s="456">
        <v>279</v>
      </c>
      <c r="L20" s="456">
        <v>291</v>
      </c>
      <c r="M20" s="456">
        <v>311</v>
      </c>
      <c r="O20" s="228"/>
      <c r="P20" s="228"/>
      <c r="Q20" s="228"/>
      <c r="R20" s="228"/>
    </row>
    <row r="21" spans="1:18" s="210" customFormat="1" ht="14.1" customHeight="1">
      <c r="A21" s="280" t="s">
        <v>54</v>
      </c>
      <c r="B21" s="284">
        <v>6</v>
      </c>
      <c r="C21" s="284">
        <v>21</v>
      </c>
      <c r="D21" s="284">
        <v>15</v>
      </c>
      <c r="E21" s="284">
        <v>13</v>
      </c>
      <c r="F21" s="284">
        <v>17</v>
      </c>
      <c r="G21" s="284">
        <v>24</v>
      </c>
      <c r="H21" s="284">
        <v>19</v>
      </c>
      <c r="I21" s="284">
        <v>24</v>
      </c>
      <c r="J21" s="456">
        <v>36</v>
      </c>
      <c r="K21" s="456">
        <v>26</v>
      </c>
      <c r="L21" s="456">
        <v>33</v>
      </c>
      <c r="M21" s="456">
        <v>35</v>
      </c>
      <c r="O21" s="228"/>
      <c r="P21" s="228"/>
      <c r="Q21" s="228"/>
      <c r="R21" s="228"/>
    </row>
    <row r="22" spans="1:18" s="210" customFormat="1" ht="14.1" customHeight="1">
      <c r="A22" s="280" t="s">
        <v>53</v>
      </c>
      <c r="B22" s="284">
        <v>17</v>
      </c>
      <c r="C22" s="284">
        <v>20</v>
      </c>
      <c r="D22" s="284">
        <v>13</v>
      </c>
      <c r="E22" s="284">
        <v>10</v>
      </c>
      <c r="F22" s="284">
        <v>17</v>
      </c>
      <c r="G22" s="284">
        <v>16</v>
      </c>
      <c r="H22" s="284">
        <v>20</v>
      </c>
      <c r="I22" s="284">
        <v>23</v>
      </c>
      <c r="J22" s="456">
        <v>24</v>
      </c>
      <c r="K22" s="456">
        <v>33</v>
      </c>
      <c r="L22" s="456">
        <v>33</v>
      </c>
      <c r="M22" s="456">
        <v>16</v>
      </c>
      <c r="O22" s="228"/>
      <c r="P22" s="228"/>
      <c r="Q22" s="228"/>
      <c r="R22" s="228"/>
    </row>
    <row r="23" spans="1:18" s="210" customFormat="1" ht="14.1" customHeight="1">
      <c r="A23" s="280" t="s">
        <v>52</v>
      </c>
      <c r="B23" s="284">
        <v>7</v>
      </c>
      <c r="C23" s="284">
        <v>4</v>
      </c>
      <c r="D23" s="284">
        <v>8</v>
      </c>
      <c r="E23" s="284">
        <v>8</v>
      </c>
      <c r="F23" s="284">
        <v>7</v>
      </c>
      <c r="G23" s="284">
        <v>6</v>
      </c>
      <c r="H23" s="284">
        <v>8</v>
      </c>
      <c r="I23" s="284">
        <v>19</v>
      </c>
      <c r="J23" s="456">
        <v>14</v>
      </c>
      <c r="K23" s="456">
        <v>18</v>
      </c>
      <c r="L23" s="456">
        <v>21</v>
      </c>
      <c r="M23" s="456">
        <v>23</v>
      </c>
      <c r="O23" s="228"/>
      <c r="P23" s="228"/>
      <c r="Q23" s="228"/>
      <c r="R23" s="228"/>
    </row>
    <row r="24" spans="1:18" s="210" customFormat="1" ht="14.1" customHeight="1">
      <c r="A24" s="280" t="s">
        <v>51</v>
      </c>
      <c r="B24" s="284">
        <v>3</v>
      </c>
      <c r="C24" s="284">
        <v>10</v>
      </c>
      <c r="D24" s="284">
        <v>6</v>
      </c>
      <c r="E24" s="284">
        <v>5</v>
      </c>
      <c r="F24" s="284">
        <v>2</v>
      </c>
      <c r="G24" s="284">
        <v>10</v>
      </c>
      <c r="H24" s="284">
        <v>10</v>
      </c>
      <c r="I24" s="284">
        <v>7</v>
      </c>
      <c r="J24" s="456">
        <v>17</v>
      </c>
      <c r="K24" s="456">
        <v>12</v>
      </c>
      <c r="L24" s="456">
        <v>10</v>
      </c>
      <c r="M24" s="456">
        <v>17</v>
      </c>
      <c r="O24" s="228"/>
      <c r="P24" s="228"/>
      <c r="Q24" s="228"/>
      <c r="R24" s="228"/>
    </row>
    <row r="25" spans="1:18" s="384" customFormat="1" ht="14.1" customHeight="1">
      <c r="A25" s="386" t="s">
        <v>236</v>
      </c>
      <c r="B25" s="284">
        <v>1</v>
      </c>
      <c r="C25" s="284">
        <v>1</v>
      </c>
      <c r="D25" s="284">
        <v>1</v>
      </c>
      <c r="E25" s="284">
        <v>2</v>
      </c>
      <c r="F25" s="284">
        <v>1</v>
      </c>
      <c r="G25" s="284">
        <v>1</v>
      </c>
      <c r="H25" s="284">
        <v>1</v>
      </c>
      <c r="I25" s="284">
        <v>3</v>
      </c>
      <c r="J25" s="456">
        <v>2</v>
      </c>
      <c r="K25" s="456">
        <v>0</v>
      </c>
      <c r="L25" s="456">
        <v>3</v>
      </c>
      <c r="M25" s="456">
        <v>3</v>
      </c>
      <c r="N25" s="210"/>
      <c r="O25" s="228"/>
      <c r="P25" s="228"/>
      <c r="Q25" s="228"/>
      <c r="R25" s="228"/>
    </row>
    <row r="26" spans="1:18" s="210" customFormat="1" ht="14.1" customHeight="1">
      <c r="A26" s="280" t="s">
        <v>50</v>
      </c>
      <c r="B26" s="284">
        <v>12</v>
      </c>
      <c r="C26" s="284">
        <v>16</v>
      </c>
      <c r="D26" s="284">
        <v>19</v>
      </c>
      <c r="E26" s="284">
        <v>11</v>
      </c>
      <c r="F26" s="284">
        <v>15</v>
      </c>
      <c r="G26" s="284">
        <v>15</v>
      </c>
      <c r="H26" s="284">
        <v>32</v>
      </c>
      <c r="I26" s="284">
        <v>25</v>
      </c>
      <c r="J26" s="456">
        <v>38</v>
      </c>
      <c r="K26" s="456">
        <v>41</v>
      </c>
      <c r="L26" s="456">
        <v>39</v>
      </c>
      <c r="M26" s="456">
        <v>39</v>
      </c>
      <c r="O26" s="228"/>
      <c r="P26" s="228"/>
      <c r="Q26" s="228"/>
      <c r="R26" s="228"/>
    </row>
    <row r="27" spans="1:18" s="210" customFormat="1" ht="14.1" customHeight="1">
      <c r="A27" s="279" t="s">
        <v>49</v>
      </c>
      <c r="B27" s="284">
        <v>36</v>
      </c>
      <c r="C27" s="284">
        <v>27</v>
      </c>
      <c r="D27" s="284">
        <v>38</v>
      </c>
      <c r="E27" s="284">
        <v>38</v>
      </c>
      <c r="F27" s="284">
        <v>33</v>
      </c>
      <c r="G27" s="284">
        <v>42</v>
      </c>
      <c r="H27" s="284">
        <v>49</v>
      </c>
      <c r="I27" s="284">
        <v>53</v>
      </c>
      <c r="J27" s="456">
        <v>72</v>
      </c>
      <c r="K27" s="456">
        <v>95</v>
      </c>
      <c r="L27" s="456">
        <v>94</v>
      </c>
      <c r="M27" s="456">
        <v>80</v>
      </c>
      <c r="O27" s="228"/>
      <c r="P27" s="228"/>
      <c r="Q27" s="228"/>
      <c r="R27" s="228"/>
    </row>
    <row r="28" spans="1:18" s="210" customFormat="1" ht="14.1" customHeight="1">
      <c r="A28" s="280" t="s">
        <v>48</v>
      </c>
      <c r="B28" s="284">
        <v>2</v>
      </c>
      <c r="C28" s="284">
        <v>0</v>
      </c>
      <c r="D28" s="284">
        <v>1</v>
      </c>
      <c r="E28" s="284">
        <v>1</v>
      </c>
      <c r="F28" s="284">
        <v>0</v>
      </c>
      <c r="G28" s="284">
        <v>1</v>
      </c>
      <c r="H28" s="284">
        <v>1</v>
      </c>
      <c r="I28" s="284">
        <v>1</v>
      </c>
      <c r="J28" s="456">
        <v>3</v>
      </c>
      <c r="K28" s="456">
        <v>1</v>
      </c>
      <c r="L28" s="456">
        <v>3</v>
      </c>
      <c r="M28" s="456">
        <v>1</v>
      </c>
      <c r="O28" s="228"/>
      <c r="P28" s="228"/>
      <c r="Q28" s="228"/>
      <c r="R28" s="228"/>
    </row>
    <row r="29" spans="1:18" s="210" customFormat="1" ht="14.1" customHeight="1">
      <c r="A29" s="279" t="s">
        <v>47</v>
      </c>
      <c r="B29" s="284">
        <v>3</v>
      </c>
      <c r="C29" s="284">
        <v>5</v>
      </c>
      <c r="D29" s="284">
        <v>8</v>
      </c>
      <c r="E29" s="284">
        <v>3</v>
      </c>
      <c r="F29" s="284">
        <v>9</v>
      </c>
      <c r="G29" s="284">
        <v>10</v>
      </c>
      <c r="H29" s="284">
        <v>11</v>
      </c>
      <c r="I29" s="284">
        <v>19</v>
      </c>
      <c r="J29" s="456">
        <v>30</v>
      </c>
      <c r="K29" s="456">
        <v>25</v>
      </c>
      <c r="L29" s="456">
        <v>34</v>
      </c>
      <c r="M29" s="456">
        <v>20</v>
      </c>
      <c r="O29" s="228"/>
      <c r="P29" s="228"/>
      <c r="Q29" s="228"/>
      <c r="R29" s="228"/>
    </row>
    <row r="30" spans="1:18" s="210" customFormat="1" ht="14.1" customHeight="1">
      <c r="A30" s="279" t="s">
        <v>46</v>
      </c>
      <c r="B30" s="284">
        <v>19</v>
      </c>
      <c r="C30" s="284">
        <v>24</v>
      </c>
      <c r="D30" s="284">
        <v>26</v>
      </c>
      <c r="E30" s="284">
        <v>13</v>
      </c>
      <c r="F30" s="284">
        <v>30</v>
      </c>
      <c r="G30" s="284">
        <v>19</v>
      </c>
      <c r="H30" s="284">
        <v>42</v>
      </c>
      <c r="I30" s="284">
        <v>38</v>
      </c>
      <c r="J30" s="456">
        <v>50</v>
      </c>
      <c r="K30" s="456">
        <v>45</v>
      </c>
      <c r="L30" s="456">
        <v>67</v>
      </c>
      <c r="M30" s="456">
        <v>50</v>
      </c>
      <c r="O30" s="228"/>
      <c r="P30" s="228"/>
      <c r="Q30" s="228"/>
      <c r="R30" s="228"/>
    </row>
    <row r="31" spans="1:18" s="210" customFormat="1" ht="14.1" customHeight="1">
      <c r="A31" s="279" t="s">
        <v>45</v>
      </c>
      <c r="B31" s="284">
        <v>9</v>
      </c>
      <c r="C31" s="284">
        <v>8</v>
      </c>
      <c r="D31" s="284">
        <v>7</v>
      </c>
      <c r="E31" s="284">
        <v>8</v>
      </c>
      <c r="F31" s="284">
        <v>11</v>
      </c>
      <c r="G31" s="284">
        <v>13</v>
      </c>
      <c r="H31" s="284">
        <v>10</v>
      </c>
      <c r="I31" s="284">
        <v>13</v>
      </c>
      <c r="J31" s="456">
        <v>22</v>
      </c>
      <c r="K31" s="456">
        <v>17</v>
      </c>
      <c r="L31" s="456">
        <v>18</v>
      </c>
      <c r="M31" s="456">
        <v>17</v>
      </c>
      <c r="O31" s="228"/>
      <c r="P31" s="228"/>
      <c r="Q31" s="228"/>
      <c r="R31" s="228"/>
    </row>
    <row r="32" spans="1:18" s="210" customFormat="1" ht="14.1" customHeight="1">
      <c r="A32" s="279" t="s">
        <v>44</v>
      </c>
      <c r="B32" s="284">
        <v>2</v>
      </c>
      <c r="C32" s="284">
        <v>3</v>
      </c>
      <c r="D32" s="284">
        <v>2</v>
      </c>
      <c r="E32" s="284">
        <v>0</v>
      </c>
      <c r="F32" s="284">
        <v>4</v>
      </c>
      <c r="G32" s="284">
        <v>1</v>
      </c>
      <c r="H32" s="284">
        <v>1</v>
      </c>
      <c r="I32" s="284">
        <v>2</v>
      </c>
      <c r="J32" s="456">
        <v>0</v>
      </c>
      <c r="K32" s="456">
        <v>2</v>
      </c>
      <c r="L32" s="456">
        <v>4</v>
      </c>
      <c r="M32" s="456">
        <v>4</v>
      </c>
      <c r="O32" s="228"/>
      <c r="P32" s="228"/>
      <c r="Q32" s="228"/>
      <c r="R32" s="228"/>
    </row>
    <row r="33" spans="1:18" s="210" customFormat="1" ht="14.1" customHeight="1">
      <c r="A33" s="279" t="s">
        <v>43</v>
      </c>
      <c r="B33" s="284">
        <v>8</v>
      </c>
      <c r="C33" s="284">
        <v>14</v>
      </c>
      <c r="D33" s="284">
        <v>9</v>
      </c>
      <c r="E33" s="284">
        <v>13</v>
      </c>
      <c r="F33" s="284">
        <v>11</v>
      </c>
      <c r="G33" s="284">
        <v>14</v>
      </c>
      <c r="H33" s="284">
        <v>24</v>
      </c>
      <c r="I33" s="284">
        <v>12</v>
      </c>
      <c r="J33" s="456">
        <v>15</v>
      </c>
      <c r="K33" s="456">
        <v>26</v>
      </c>
      <c r="L33" s="456">
        <v>31</v>
      </c>
      <c r="M33" s="456">
        <v>23</v>
      </c>
      <c r="O33" s="228"/>
      <c r="P33" s="228"/>
      <c r="Q33" s="228"/>
      <c r="R33" s="228"/>
    </row>
    <row r="34" spans="1:18" s="210" customFormat="1" ht="14.1" customHeight="1">
      <c r="A34" s="279" t="s">
        <v>42</v>
      </c>
      <c r="B34" s="284">
        <v>26</v>
      </c>
      <c r="C34" s="284">
        <v>34</v>
      </c>
      <c r="D34" s="284">
        <v>29</v>
      </c>
      <c r="E34" s="284">
        <v>37</v>
      </c>
      <c r="F34" s="284">
        <v>34</v>
      </c>
      <c r="G34" s="284">
        <v>31</v>
      </c>
      <c r="H34" s="284">
        <v>64</v>
      </c>
      <c r="I34" s="284">
        <v>49</v>
      </c>
      <c r="J34" s="456">
        <v>58</v>
      </c>
      <c r="K34" s="456">
        <v>68</v>
      </c>
      <c r="L34" s="456">
        <v>91</v>
      </c>
      <c r="M34" s="456">
        <v>101</v>
      </c>
      <c r="O34" s="228"/>
      <c r="P34" s="228"/>
      <c r="Q34" s="228"/>
      <c r="R34" s="228"/>
    </row>
    <row r="35" spans="1:18" s="210" customFormat="1" ht="14.1" customHeight="1">
      <c r="A35" s="279" t="s">
        <v>41</v>
      </c>
      <c r="B35" s="284">
        <v>7</v>
      </c>
      <c r="C35" s="284">
        <v>9</v>
      </c>
      <c r="D35" s="284">
        <v>6</v>
      </c>
      <c r="E35" s="284">
        <v>6</v>
      </c>
      <c r="F35" s="284">
        <v>10</v>
      </c>
      <c r="G35" s="284">
        <v>10</v>
      </c>
      <c r="H35" s="284">
        <v>9</v>
      </c>
      <c r="I35" s="284">
        <v>15</v>
      </c>
      <c r="J35" s="456">
        <v>19</v>
      </c>
      <c r="K35" s="456">
        <v>19</v>
      </c>
      <c r="L35" s="456">
        <v>31</v>
      </c>
      <c r="M35" s="456">
        <v>16</v>
      </c>
      <c r="O35" s="228"/>
      <c r="P35" s="228"/>
      <c r="Q35" s="228"/>
      <c r="R35" s="228"/>
    </row>
    <row r="36" spans="1:18" s="210" customFormat="1" ht="14.1" customHeight="1">
      <c r="A36" s="279" t="s">
        <v>40</v>
      </c>
      <c r="B36" s="284">
        <v>18</v>
      </c>
      <c r="C36" s="284">
        <v>17</v>
      </c>
      <c r="D36" s="284">
        <v>19</v>
      </c>
      <c r="E36" s="284">
        <v>8</v>
      </c>
      <c r="F36" s="284">
        <v>19</v>
      </c>
      <c r="G36" s="284">
        <v>12</v>
      </c>
      <c r="H36" s="284">
        <v>13</v>
      </c>
      <c r="I36" s="284">
        <v>15</v>
      </c>
      <c r="J36" s="456">
        <v>20</v>
      </c>
      <c r="K36" s="456">
        <v>32</v>
      </c>
      <c r="L36" s="456">
        <v>29</v>
      </c>
      <c r="M36" s="456">
        <v>28</v>
      </c>
      <c r="O36" s="228"/>
      <c r="P36" s="228"/>
      <c r="Q36" s="228"/>
      <c r="R36" s="228"/>
    </row>
    <row r="37" spans="1:18" s="210" customFormat="1" ht="14.1" customHeight="1">
      <c r="A37" s="279" t="s">
        <v>39</v>
      </c>
      <c r="B37" s="284">
        <v>12</v>
      </c>
      <c r="C37" s="284">
        <v>13</v>
      </c>
      <c r="D37" s="284">
        <v>19</v>
      </c>
      <c r="E37" s="284">
        <v>10</v>
      </c>
      <c r="F37" s="284">
        <v>16</v>
      </c>
      <c r="G37" s="284">
        <v>15</v>
      </c>
      <c r="H37" s="284">
        <v>19</v>
      </c>
      <c r="I37" s="284">
        <v>22</v>
      </c>
      <c r="J37" s="456">
        <v>25</v>
      </c>
      <c r="K37" s="456">
        <v>23</v>
      </c>
      <c r="L37" s="456">
        <v>32</v>
      </c>
      <c r="M37" s="456">
        <v>32</v>
      </c>
      <c r="N37" s="285"/>
      <c r="O37" s="281"/>
      <c r="P37" s="281"/>
      <c r="Q37" s="281"/>
      <c r="R37" s="281"/>
    </row>
    <row r="38" spans="1:18" ht="20.100000000000001" customHeight="1">
      <c r="A38" s="877" t="s">
        <v>35</v>
      </c>
      <c r="B38" s="877"/>
      <c r="C38" s="877"/>
      <c r="D38" s="877"/>
      <c r="E38" s="877"/>
      <c r="F38" s="877"/>
      <c r="G38" s="877"/>
      <c r="H38" s="877"/>
      <c r="I38" s="877"/>
      <c r="J38" s="877"/>
      <c r="K38" s="877"/>
      <c r="L38" s="1018"/>
      <c r="M38" s="877"/>
    </row>
    <row r="39" spans="1:18" ht="12" customHeight="1">
      <c r="A39" s="913" t="s">
        <v>11</v>
      </c>
      <c r="B39" s="937">
        <v>363</v>
      </c>
      <c r="C39" s="938">
        <v>429</v>
      </c>
      <c r="D39" s="938">
        <v>416</v>
      </c>
      <c r="E39" s="938">
        <v>393</v>
      </c>
      <c r="F39" s="938">
        <v>453</v>
      </c>
      <c r="G39" s="938">
        <v>484</v>
      </c>
      <c r="H39" s="938">
        <v>593</v>
      </c>
      <c r="I39" s="938">
        <v>652</v>
      </c>
      <c r="J39" s="938">
        <v>860</v>
      </c>
      <c r="K39" s="938">
        <v>887</v>
      </c>
      <c r="L39" s="937">
        <v>973</v>
      </c>
      <c r="M39" s="937">
        <v>933</v>
      </c>
    </row>
    <row r="40" spans="1:18" ht="12" customHeight="1">
      <c r="A40" s="879" t="s">
        <v>66</v>
      </c>
      <c r="B40" s="935">
        <v>23</v>
      </c>
      <c r="C40" s="877">
        <v>22</v>
      </c>
      <c r="D40" s="877">
        <v>10</v>
      </c>
      <c r="E40" s="877">
        <v>17</v>
      </c>
      <c r="F40" s="877">
        <v>20</v>
      </c>
      <c r="G40" s="877">
        <v>32</v>
      </c>
      <c r="H40" s="877">
        <v>25</v>
      </c>
      <c r="I40" s="877">
        <v>36</v>
      </c>
      <c r="J40" s="877">
        <v>36</v>
      </c>
      <c r="K40" s="877">
        <v>31</v>
      </c>
      <c r="L40" s="935">
        <v>43</v>
      </c>
      <c r="M40" s="935">
        <v>38</v>
      </c>
    </row>
    <row r="41" spans="1:18" ht="12" customHeight="1">
      <c r="A41" s="879" t="s">
        <v>65</v>
      </c>
      <c r="B41" s="935">
        <v>7</v>
      </c>
      <c r="C41" s="877">
        <v>17</v>
      </c>
      <c r="D41" s="877">
        <v>6</v>
      </c>
      <c r="E41" s="877">
        <v>14</v>
      </c>
      <c r="F41" s="877">
        <v>5</v>
      </c>
      <c r="G41" s="877">
        <v>6</v>
      </c>
      <c r="H41" s="877">
        <v>7</v>
      </c>
      <c r="I41" s="877">
        <v>18</v>
      </c>
      <c r="J41" s="877">
        <v>19</v>
      </c>
      <c r="K41" s="877">
        <v>16</v>
      </c>
      <c r="L41" s="935">
        <v>21</v>
      </c>
      <c r="M41" s="935">
        <v>20</v>
      </c>
    </row>
    <row r="42" spans="1:18" ht="12" customHeight="1">
      <c r="A42" s="879" t="s">
        <v>64</v>
      </c>
      <c r="B42" s="935">
        <v>5</v>
      </c>
      <c r="C42" s="877">
        <v>5</v>
      </c>
      <c r="D42" s="877">
        <v>7</v>
      </c>
      <c r="E42" s="877">
        <v>6</v>
      </c>
      <c r="F42" s="877">
        <v>5</v>
      </c>
      <c r="G42" s="877">
        <v>12</v>
      </c>
      <c r="H42" s="877">
        <v>9</v>
      </c>
      <c r="I42" s="877">
        <v>14</v>
      </c>
      <c r="J42" s="877">
        <v>9</v>
      </c>
      <c r="K42" s="877">
        <v>15</v>
      </c>
      <c r="L42" s="935">
        <v>13</v>
      </c>
      <c r="M42" s="935">
        <v>16</v>
      </c>
    </row>
    <row r="43" spans="1:18" ht="12" customHeight="1">
      <c r="A43" s="879" t="s">
        <v>63</v>
      </c>
      <c r="B43" s="935">
        <v>4</v>
      </c>
      <c r="C43" s="877">
        <v>8</v>
      </c>
      <c r="D43" s="877">
        <v>6</v>
      </c>
      <c r="E43" s="877">
        <v>2</v>
      </c>
      <c r="F43" s="877">
        <v>4</v>
      </c>
      <c r="G43" s="877">
        <v>9</v>
      </c>
      <c r="H43" s="877">
        <v>8</v>
      </c>
      <c r="I43" s="877">
        <v>6</v>
      </c>
      <c r="J43" s="877">
        <v>6</v>
      </c>
      <c r="K43" s="877">
        <v>10</v>
      </c>
      <c r="L43" s="935">
        <v>11</v>
      </c>
      <c r="M43" s="935">
        <v>7</v>
      </c>
    </row>
    <row r="44" spans="1:18" ht="12" customHeight="1">
      <c r="A44" s="878" t="s">
        <v>237</v>
      </c>
      <c r="B44" s="935">
        <v>35</v>
      </c>
      <c r="C44" s="877">
        <v>35</v>
      </c>
      <c r="D44" s="877">
        <v>43</v>
      </c>
      <c r="E44" s="877">
        <v>49</v>
      </c>
      <c r="F44" s="877">
        <v>45</v>
      </c>
      <c r="G44" s="877">
        <v>45</v>
      </c>
      <c r="H44" s="877">
        <v>71</v>
      </c>
      <c r="I44" s="877">
        <v>59</v>
      </c>
      <c r="J44" s="877">
        <v>73</v>
      </c>
      <c r="K44" s="877">
        <v>67</v>
      </c>
      <c r="L44" s="935">
        <v>71</v>
      </c>
      <c r="M44" s="935">
        <v>79</v>
      </c>
    </row>
    <row r="45" spans="1:18" ht="12" customHeight="1">
      <c r="A45" s="879" t="s">
        <v>62</v>
      </c>
      <c r="B45" s="935">
        <v>1</v>
      </c>
      <c r="C45" s="877">
        <v>5</v>
      </c>
      <c r="D45" s="877">
        <v>9</v>
      </c>
      <c r="E45" s="877">
        <v>5</v>
      </c>
      <c r="F45" s="877">
        <v>3</v>
      </c>
      <c r="G45" s="877">
        <v>6</v>
      </c>
      <c r="H45" s="877">
        <v>10</v>
      </c>
      <c r="I45" s="877">
        <v>4</v>
      </c>
      <c r="J45" s="877">
        <v>7</v>
      </c>
      <c r="K45" s="877">
        <v>6</v>
      </c>
      <c r="L45" s="935">
        <v>7</v>
      </c>
      <c r="M45" s="935">
        <v>9</v>
      </c>
    </row>
    <row r="46" spans="1:18" ht="12" customHeight="1">
      <c r="A46" s="879" t="s">
        <v>14</v>
      </c>
      <c r="B46" s="935">
        <v>5</v>
      </c>
      <c r="C46" s="877">
        <v>8</v>
      </c>
      <c r="D46" s="877">
        <v>6</v>
      </c>
      <c r="E46" s="877">
        <v>7</v>
      </c>
      <c r="F46" s="877">
        <v>10</v>
      </c>
      <c r="G46" s="877">
        <v>9</v>
      </c>
      <c r="H46" s="877">
        <v>10</v>
      </c>
      <c r="I46" s="877">
        <v>19</v>
      </c>
      <c r="J46" s="877">
        <v>14</v>
      </c>
      <c r="K46" s="877">
        <v>26</v>
      </c>
      <c r="L46" s="935">
        <v>16</v>
      </c>
      <c r="M46" s="935">
        <v>24</v>
      </c>
    </row>
    <row r="47" spans="1:18" ht="12" customHeight="1">
      <c r="A47" s="879" t="s">
        <v>61</v>
      </c>
      <c r="B47" s="935">
        <v>14</v>
      </c>
      <c r="C47" s="877">
        <v>21</v>
      </c>
      <c r="D47" s="877">
        <v>27</v>
      </c>
      <c r="E47" s="877">
        <v>17</v>
      </c>
      <c r="F47" s="877">
        <v>20</v>
      </c>
      <c r="G47" s="877">
        <v>26</v>
      </c>
      <c r="H47" s="877">
        <v>27</v>
      </c>
      <c r="I47" s="877">
        <v>41</v>
      </c>
      <c r="J47" s="877">
        <v>47</v>
      </c>
      <c r="K47" s="877">
        <v>46</v>
      </c>
      <c r="L47" s="935">
        <v>38</v>
      </c>
      <c r="M47" s="935">
        <v>33</v>
      </c>
    </row>
    <row r="48" spans="1:18" ht="12" customHeight="1">
      <c r="A48" s="879" t="s">
        <v>60</v>
      </c>
      <c r="B48" s="935">
        <v>7</v>
      </c>
      <c r="C48" s="877">
        <v>14</v>
      </c>
      <c r="D48" s="877">
        <v>9</v>
      </c>
      <c r="E48" s="877">
        <v>10</v>
      </c>
      <c r="F48" s="877">
        <v>13</v>
      </c>
      <c r="G48" s="877">
        <v>10</v>
      </c>
      <c r="H48" s="877">
        <v>19</v>
      </c>
      <c r="I48" s="877">
        <v>14</v>
      </c>
      <c r="J48" s="877">
        <v>24</v>
      </c>
      <c r="K48" s="877">
        <v>22</v>
      </c>
      <c r="L48" s="935">
        <v>25</v>
      </c>
      <c r="M48" s="935">
        <v>26</v>
      </c>
    </row>
    <row r="49" spans="1:13" ht="12" customHeight="1">
      <c r="A49" s="879" t="s">
        <v>59</v>
      </c>
      <c r="B49" s="935">
        <v>6</v>
      </c>
      <c r="C49" s="877">
        <v>2</v>
      </c>
      <c r="D49" s="877">
        <v>4</v>
      </c>
      <c r="E49" s="877">
        <v>0</v>
      </c>
      <c r="F49" s="877">
        <v>3</v>
      </c>
      <c r="G49" s="877">
        <v>7</v>
      </c>
      <c r="H49" s="877">
        <v>5</v>
      </c>
      <c r="I49" s="877">
        <v>5</v>
      </c>
      <c r="J49" s="877">
        <v>7</v>
      </c>
      <c r="K49" s="877">
        <v>6</v>
      </c>
      <c r="L49" s="935">
        <v>10</v>
      </c>
      <c r="M49" s="935">
        <v>10</v>
      </c>
    </row>
    <row r="50" spans="1:13" ht="12" customHeight="1">
      <c r="A50" s="879" t="s">
        <v>58</v>
      </c>
      <c r="B50" s="935">
        <v>6</v>
      </c>
      <c r="C50" s="877">
        <v>7</v>
      </c>
      <c r="D50" s="877">
        <v>4</v>
      </c>
      <c r="E50" s="877">
        <v>5</v>
      </c>
      <c r="F50" s="877">
        <v>10</v>
      </c>
      <c r="G50" s="877">
        <v>8</v>
      </c>
      <c r="H50" s="877">
        <v>7</v>
      </c>
      <c r="I50" s="877">
        <v>10</v>
      </c>
      <c r="J50" s="877">
        <v>10</v>
      </c>
      <c r="K50" s="877">
        <v>11</v>
      </c>
      <c r="L50" s="935">
        <v>11</v>
      </c>
      <c r="M50" s="935">
        <v>12</v>
      </c>
    </row>
    <row r="51" spans="1:13" ht="12" customHeight="1">
      <c r="A51" s="304" t="s">
        <v>57</v>
      </c>
      <c r="B51" s="935">
        <v>3</v>
      </c>
      <c r="C51" s="877">
        <v>2</v>
      </c>
      <c r="D51" s="877">
        <v>4</v>
      </c>
      <c r="E51" s="877">
        <v>2</v>
      </c>
      <c r="F51" s="877">
        <v>5</v>
      </c>
      <c r="G51" s="877">
        <v>5</v>
      </c>
      <c r="H51" s="877">
        <v>4</v>
      </c>
      <c r="I51" s="877">
        <v>3</v>
      </c>
      <c r="J51" s="877">
        <v>8</v>
      </c>
      <c r="K51" s="877">
        <v>6</v>
      </c>
      <c r="L51" s="935">
        <v>6</v>
      </c>
      <c r="M51" s="935">
        <v>4</v>
      </c>
    </row>
    <row r="52" spans="1:13" ht="12" customHeight="1">
      <c r="A52" s="304" t="s">
        <v>56</v>
      </c>
      <c r="B52" s="935">
        <v>8</v>
      </c>
      <c r="C52" s="877">
        <v>8</v>
      </c>
      <c r="D52" s="877">
        <v>12</v>
      </c>
      <c r="E52" s="877">
        <v>10</v>
      </c>
      <c r="F52" s="877">
        <v>6</v>
      </c>
      <c r="G52" s="877">
        <v>10</v>
      </c>
      <c r="H52" s="877">
        <v>21</v>
      </c>
      <c r="I52" s="877">
        <v>11</v>
      </c>
      <c r="J52" s="877">
        <v>26</v>
      </c>
      <c r="K52" s="877">
        <v>34</v>
      </c>
      <c r="L52" s="935">
        <v>31</v>
      </c>
      <c r="M52" s="935">
        <v>31</v>
      </c>
    </row>
    <row r="53" spans="1:13" ht="12" customHeight="1">
      <c r="A53" s="304" t="s">
        <v>15</v>
      </c>
      <c r="B53" s="935">
        <v>25</v>
      </c>
      <c r="C53" s="877">
        <v>27</v>
      </c>
      <c r="D53" s="877">
        <v>25</v>
      </c>
      <c r="E53" s="877">
        <v>31</v>
      </c>
      <c r="F53" s="877">
        <v>34</v>
      </c>
      <c r="G53" s="877">
        <v>30</v>
      </c>
      <c r="H53" s="877">
        <v>28</v>
      </c>
      <c r="I53" s="877">
        <v>40</v>
      </c>
      <c r="J53" s="877">
        <v>49</v>
      </c>
      <c r="K53" s="877">
        <v>52</v>
      </c>
      <c r="L53" s="935">
        <v>53</v>
      </c>
      <c r="M53" s="935">
        <v>55</v>
      </c>
    </row>
    <row r="54" spans="1:13" ht="12" customHeight="1">
      <c r="A54" s="304" t="s">
        <v>55</v>
      </c>
      <c r="B54" s="935">
        <v>71</v>
      </c>
      <c r="C54" s="877">
        <v>84</v>
      </c>
      <c r="D54" s="877">
        <v>73</v>
      </c>
      <c r="E54" s="877">
        <v>78</v>
      </c>
      <c r="F54" s="877">
        <v>89</v>
      </c>
      <c r="G54" s="877">
        <v>98</v>
      </c>
      <c r="H54" s="877">
        <v>117</v>
      </c>
      <c r="I54" s="877">
        <v>136</v>
      </c>
      <c r="J54" s="877">
        <v>199</v>
      </c>
      <c r="K54" s="877">
        <v>191</v>
      </c>
      <c r="L54" s="935">
        <v>211</v>
      </c>
      <c r="M54" s="935">
        <v>212</v>
      </c>
    </row>
    <row r="55" spans="1:13" ht="12" customHeight="1">
      <c r="A55" s="304" t="s">
        <v>54</v>
      </c>
      <c r="B55" s="935">
        <v>6</v>
      </c>
      <c r="C55" s="877">
        <v>18</v>
      </c>
      <c r="D55" s="877">
        <v>9</v>
      </c>
      <c r="E55" s="877">
        <v>11</v>
      </c>
      <c r="F55" s="877">
        <v>13</v>
      </c>
      <c r="G55" s="877">
        <v>19</v>
      </c>
      <c r="H55" s="877">
        <v>12</v>
      </c>
      <c r="I55" s="877">
        <v>18</v>
      </c>
      <c r="J55" s="877">
        <v>30</v>
      </c>
      <c r="K55" s="877">
        <v>16</v>
      </c>
      <c r="L55" s="935">
        <v>22</v>
      </c>
      <c r="M55" s="935">
        <v>26</v>
      </c>
    </row>
    <row r="56" spans="1:13" ht="12" customHeight="1">
      <c r="A56" s="304" t="s">
        <v>53</v>
      </c>
      <c r="B56" s="935">
        <v>13</v>
      </c>
      <c r="C56" s="877">
        <v>16</v>
      </c>
      <c r="D56" s="877">
        <v>8</v>
      </c>
      <c r="E56" s="877">
        <v>8</v>
      </c>
      <c r="F56" s="877">
        <v>11</v>
      </c>
      <c r="G56" s="877">
        <v>9</v>
      </c>
      <c r="H56" s="877">
        <v>11</v>
      </c>
      <c r="I56" s="877">
        <v>14</v>
      </c>
      <c r="J56" s="877">
        <v>16</v>
      </c>
      <c r="K56" s="877">
        <v>26</v>
      </c>
      <c r="L56" s="935">
        <v>28</v>
      </c>
      <c r="M56" s="935">
        <v>13</v>
      </c>
    </row>
    <row r="57" spans="1:13" ht="12" customHeight="1">
      <c r="A57" s="304" t="s">
        <v>52</v>
      </c>
      <c r="B57" s="935">
        <v>3</v>
      </c>
      <c r="C57" s="877">
        <v>1</v>
      </c>
      <c r="D57" s="877">
        <v>6</v>
      </c>
      <c r="E57" s="877">
        <v>8</v>
      </c>
      <c r="F57" s="877">
        <v>5</v>
      </c>
      <c r="G57" s="877">
        <v>5</v>
      </c>
      <c r="H57" s="877">
        <v>4</v>
      </c>
      <c r="I57" s="877">
        <v>14</v>
      </c>
      <c r="J57" s="877">
        <v>10</v>
      </c>
      <c r="K57" s="877">
        <v>13</v>
      </c>
      <c r="L57" s="935">
        <v>18</v>
      </c>
      <c r="M57" s="935">
        <v>16</v>
      </c>
    </row>
    <row r="58" spans="1:13" ht="12" customHeight="1">
      <c r="A58" s="304" t="s">
        <v>51</v>
      </c>
      <c r="B58" s="935">
        <v>3</v>
      </c>
      <c r="C58" s="877">
        <v>10</v>
      </c>
      <c r="D58" s="877">
        <v>5</v>
      </c>
      <c r="E58" s="877">
        <v>2</v>
      </c>
      <c r="F58" s="877">
        <v>1</v>
      </c>
      <c r="G58" s="877">
        <v>5</v>
      </c>
      <c r="H58" s="877">
        <v>9</v>
      </c>
      <c r="I58" s="877">
        <v>6</v>
      </c>
      <c r="J58" s="877">
        <v>13</v>
      </c>
      <c r="K58" s="877">
        <v>8</v>
      </c>
      <c r="L58" s="935">
        <v>8</v>
      </c>
      <c r="M58" s="935">
        <v>12</v>
      </c>
    </row>
    <row r="59" spans="1:13" ht="12" customHeight="1">
      <c r="A59" s="878" t="s">
        <v>236</v>
      </c>
      <c r="B59" s="935">
        <v>0</v>
      </c>
      <c r="C59" s="877">
        <v>1</v>
      </c>
      <c r="D59" s="877">
        <v>0</v>
      </c>
      <c r="E59" s="877">
        <v>2</v>
      </c>
      <c r="F59" s="877">
        <v>1</v>
      </c>
      <c r="G59" s="877">
        <v>1</v>
      </c>
      <c r="H59" s="877">
        <v>1</v>
      </c>
      <c r="I59" s="877">
        <v>3</v>
      </c>
      <c r="J59" s="877">
        <v>2</v>
      </c>
      <c r="K59" s="877">
        <v>0</v>
      </c>
      <c r="L59" s="935">
        <v>2</v>
      </c>
      <c r="M59" s="935">
        <v>2</v>
      </c>
    </row>
    <row r="60" spans="1:13" ht="12" customHeight="1">
      <c r="A60" s="304" t="s">
        <v>50</v>
      </c>
      <c r="B60" s="935">
        <v>9</v>
      </c>
      <c r="C60" s="877">
        <v>13</v>
      </c>
      <c r="D60" s="877">
        <v>15</v>
      </c>
      <c r="E60" s="877">
        <v>10</v>
      </c>
      <c r="F60" s="877">
        <v>11</v>
      </c>
      <c r="G60" s="877">
        <v>13</v>
      </c>
      <c r="H60" s="877">
        <v>25</v>
      </c>
      <c r="I60" s="877">
        <v>16</v>
      </c>
      <c r="J60" s="877">
        <v>25</v>
      </c>
      <c r="K60" s="877">
        <v>30</v>
      </c>
      <c r="L60" s="935">
        <v>33</v>
      </c>
      <c r="M60" s="935">
        <v>32</v>
      </c>
    </row>
    <row r="61" spans="1:13" ht="12" customHeight="1">
      <c r="A61" s="879" t="s">
        <v>49</v>
      </c>
      <c r="B61" s="935">
        <v>25</v>
      </c>
      <c r="C61" s="877">
        <v>16</v>
      </c>
      <c r="D61" s="877">
        <v>30</v>
      </c>
      <c r="E61" s="877">
        <v>28</v>
      </c>
      <c r="F61" s="877">
        <v>26</v>
      </c>
      <c r="G61" s="877">
        <v>30</v>
      </c>
      <c r="H61" s="877">
        <v>35</v>
      </c>
      <c r="I61" s="877">
        <v>35</v>
      </c>
      <c r="J61" s="877">
        <v>52</v>
      </c>
      <c r="K61" s="877">
        <v>71</v>
      </c>
      <c r="L61" s="935">
        <v>64</v>
      </c>
      <c r="M61" s="935">
        <v>52</v>
      </c>
    </row>
    <row r="62" spans="1:13" ht="12" customHeight="1">
      <c r="A62" s="304" t="s">
        <v>48</v>
      </c>
      <c r="B62" s="935">
        <v>2</v>
      </c>
      <c r="C62" s="877">
        <v>0</v>
      </c>
      <c r="D62" s="877">
        <v>1</v>
      </c>
      <c r="E62" s="877">
        <v>1</v>
      </c>
      <c r="F62" s="877">
        <v>0</v>
      </c>
      <c r="G62" s="877">
        <v>1</v>
      </c>
      <c r="H62" s="877">
        <v>0</v>
      </c>
      <c r="I62" s="877">
        <v>0</v>
      </c>
      <c r="J62" s="877">
        <v>3</v>
      </c>
      <c r="K62" s="877">
        <v>0</v>
      </c>
      <c r="L62" s="935">
        <v>3</v>
      </c>
      <c r="M62" s="935">
        <v>1</v>
      </c>
    </row>
    <row r="63" spans="1:13" ht="12" customHeight="1">
      <c r="A63" s="879" t="s">
        <v>47</v>
      </c>
      <c r="B63" s="935">
        <v>2</v>
      </c>
      <c r="C63" s="877">
        <v>4</v>
      </c>
      <c r="D63" s="877">
        <v>6</v>
      </c>
      <c r="E63" s="877">
        <v>2</v>
      </c>
      <c r="F63" s="877">
        <v>9</v>
      </c>
      <c r="G63" s="877">
        <v>7</v>
      </c>
      <c r="H63" s="877">
        <v>6</v>
      </c>
      <c r="I63" s="877">
        <v>14</v>
      </c>
      <c r="J63" s="877">
        <v>23</v>
      </c>
      <c r="K63" s="877">
        <v>20</v>
      </c>
      <c r="L63" s="935">
        <v>23</v>
      </c>
      <c r="M63" s="935">
        <v>13</v>
      </c>
    </row>
    <row r="64" spans="1:13" ht="12" customHeight="1">
      <c r="A64" s="879" t="s">
        <v>46</v>
      </c>
      <c r="B64" s="935">
        <v>15</v>
      </c>
      <c r="C64" s="877">
        <v>17</v>
      </c>
      <c r="D64" s="877">
        <v>22</v>
      </c>
      <c r="E64" s="877">
        <v>11</v>
      </c>
      <c r="F64" s="877">
        <v>25</v>
      </c>
      <c r="G64" s="877">
        <v>14</v>
      </c>
      <c r="H64" s="877">
        <v>30</v>
      </c>
      <c r="I64" s="877">
        <v>27</v>
      </c>
      <c r="J64" s="877">
        <v>36</v>
      </c>
      <c r="K64" s="877">
        <v>30</v>
      </c>
      <c r="L64" s="935">
        <v>47</v>
      </c>
      <c r="M64" s="935">
        <v>33</v>
      </c>
    </row>
    <row r="65" spans="1:13" ht="12" customHeight="1">
      <c r="A65" s="879" t="s">
        <v>45</v>
      </c>
      <c r="B65" s="935">
        <v>8</v>
      </c>
      <c r="C65" s="877">
        <v>7</v>
      </c>
      <c r="D65" s="877">
        <v>5</v>
      </c>
      <c r="E65" s="877">
        <v>6</v>
      </c>
      <c r="F65" s="877">
        <v>8</v>
      </c>
      <c r="G65" s="877">
        <v>10</v>
      </c>
      <c r="H65" s="877">
        <v>8</v>
      </c>
      <c r="I65" s="877">
        <v>9</v>
      </c>
      <c r="J65" s="877">
        <v>14</v>
      </c>
      <c r="K65" s="877">
        <v>9</v>
      </c>
      <c r="L65" s="935">
        <v>15</v>
      </c>
      <c r="M65" s="935">
        <v>11</v>
      </c>
    </row>
    <row r="66" spans="1:13" ht="12" customHeight="1">
      <c r="A66" s="879" t="s">
        <v>44</v>
      </c>
      <c r="B66" s="935">
        <v>2</v>
      </c>
      <c r="C66" s="877">
        <v>3</v>
      </c>
      <c r="D66" s="877">
        <v>1</v>
      </c>
      <c r="E66" s="877">
        <v>0</v>
      </c>
      <c r="F66" s="877">
        <v>3</v>
      </c>
      <c r="G66" s="877">
        <v>1</v>
      </c>
      <c r="H66" s="877">
        <v>1</v>
      </c>
      <c r="I66" s="877">
        <v>2</v>
      </c>
      <c r="J66" s="877">
        <v>0</v>
      </c>
      <c r="K66" s="877">
        <v>2</v>
      </c>
      <c r="L66" s="935">
        <v>3</v>
      </c>
      <c r="M66" s="935">
        <v>2</v>
      </c>
    </row>
    <row r="67" spans="1:13" ht="12" customHeight="1">
      <c r="A67" s="879" t="s">
        <v>43</v>
      </c>
      <c r="B67" s="935">
        <v>5</v>
      </c>
      <c r="C67" s="877">
        <v>7</v>
      </c>
      <c r="D67" s="877">
        <v>7</v>
      </c>
      <c r="E67" s="877">
        <v>9</v>
      </c>
      <c r="F67" s="877">
        <v>8</v>
      </c>
      <c r="G67" s="877">
        <v>11</v>
      </c>
      <c r="H67" s="877">
        <v>15</v>
      </c>
      <c r="I67" s="877">
        <v>8</v>
      </c>
      <c r="J67" s="877">
        <v>10</v>
      </c>
      <c r="K67" s="877">
        <v>20</v>
      </c>
      <c r="L67" s="935">
        <v>19</v>
      </c>
      <c r="M67" s="935">
        <v>17</v>
      </c>
    </row>
    <row r="68" spans="1:13" ht="12" customHeight="1">
      <c r="A68" s="879" t="s">
        <v>42</v>
      </c>
      <c r="B68" s="935">
        <v>22</v>
      </c>
      <c r="C68" s="877">
        <v>25</v>
      </c>
      <c r="D68" s="877">
        <v>25</v>
      </c>
      <c r="E68" s="877">
        <v>29</v>
      </c>
      <c r="F68" s="877">
        <v>28</v>
      </c>
      <c r="G68" s="877">
        <v>22</v>
      </c>
      <c r="H68" s="877">
        <v>43</v>
      </c>
      <c r="I68" s="877">
        <v>33</v>
      </c>
      <c r="J68" s="877">
        <v>45</v>
      </c>
      <c r="K68" s="877">
        <v>51</v>
      </c>
      <c r="L68" s="935">
        <v>58</v>
      </c>
      <c r="M68" s="935">
        <v>71</v>
      </c>
    </row>
    <row r="69" spans="1:13" ht="12" customHeight="1">
      <c r="A69" s="879" t="s">
        <v>41</v>
      </c>
      <c r="B69" s="935">
        <v>5</v>
      </c>
      <c r="C69" s="877">
        <v>4</v>
      </c>
      <c r="D69" s="877">
        <v>3</v>
      </c>
      <c r="E69" s="877">
        <v>3</v>
      </c>
      <c r="F69" s="877">
        <v>5</v>
      </c>
      <c r="G69" s="877">
        <v>6</v>
      </c>
      <c r="H69" s="877">
        <v>7</v>
      </c>
      <c r="I69" s="877">
        <v>10</v>
      </c>
      <c r="J69" s="877">
        <v>17</v>
      </c>
      <c r="K69" s="877">
        <v>14</v>
      </c>
      <c r="L69" s="935">
        <v>21</v>
      </c>
      <c r="M69" s="935">
        <v>13</v>
      </c>
    </row>
    <row r="70" spans="1:13" ht="12" customHeight="1">
      <c r="A70" s="879" t="s">
        <v>40</v>
      </c>
      <c r="B70" s="935">
        <v>14</v>
      </c>
      <c r="C70" s="877">
        <v>13</v>
      </c>
      <c r="D70" s="877">
        <v>16</v>
      </c>
      <c r="E70" s="877">
        <v>5</v>
      </c>
      <c r="F70" s="877">
        <v>15</v>
      </c>
      <c r="G70" s="877">
        <v>10</v>
      </c>
      <c r="H70" s="877">
        <v>7</v>
      </c>
      <c r="I70" s="877">
        <v>9</v>
      </c>
      <c r="J70" s="877">
        <v>15</v>
      </c>
      <c r="K70" s="877">
        <v>20</v>
      </c>
      <c r="L70" s="935">
        <v>19</v>
      </c>
      <c r="M70" s="935">
        <v>20</v>
      </c>
    </row>
    <row r="71" spans="1:13" ht="12" customHeight="1">
      <c r="A71" s="879" t="s">
        <v>39</v>
      </c>
      <c r="B71" s="936">
        <v>9</v>
      </c>
      <c r="C71" s="877">
        <v>9</v>
      </c>
      <c r="D71" s="877">
        <v>12</v>
      </c>
      <c r="E71" s="877">
        <v>5</v>
      </c>
      <c r="F71" s="877">
        <v>12</v>
      </c>
      <c r="G71" s="877">
        <v>7</v>
      </c>
      <c r="H71" s="877">
        <v>11</v>
      </c>
      <c r="I71" s="877">
        <v>18</v>
      </c>
      <c r="J71" s="877">
        <v>15</v>
      </c>
      <c r="K71" s="877">
        <v>18</v>
      </c>
      <c r="L71" s="936">
        <v>23</v>
      </c>
      <c r="M71" s="936">
        <v>23</v>
      </c>
    </row>
    <row r="72" spans="1:13" ht="20.55" customHeight="1">
      <c r="A72" s="877" t="s">
        <v>36</v>
      </c>
      <c r="B72" s="877"/>
      <c r="C72" s="877"/>
      <c r="D72" s="877"/>
      <c r="E72" s="877"/>
      <c r="F72" s="877"/>
      <c r="G72" s="877"/>
      <c r="H72" s="877"/>
      <c r="I72" s="877"/>
      <c r="J72" s="877"/>
      <c r="K72" s="877"/>
      <c r="L72" s="1018"/>
      <c r="M72" s="877"/>
    </row>
    <row r="73" spans="1:13" ht="13.05" customHeight="1">
      <c r="A73" s="913" t="s">
        <v>11</v>
      </c>
      <c r="B73" s="937">
        <v>122</v>
      </c>
      <c r="C73" s="938">
        <v>155</v>
      </c>
      <c r="D73" s="938">
        <v>165</v>
      </c>
      <c r="E73" s="938">
        <v>134</v>
      </c>
      <c r="F73" s="938">
        <v>161</v>
      </c>
      <c r="G73" s="938">
        <v>222</v>
      </c>
      <c r="H73" s="938">
        <v>275</v>
      </c>
      <c r="I73" s="938">
        <v>282</v>
      </c>
      <c r="J73" s="938">
        <v>327</v>
      </c>
      <c r="K73" s="938">
        <v>393</v>
      </c>
      <c r="L73" s="937">
        <v>366</v>
      </c>
      <c r="M73" s="937">
        <v>397</v>
      </c>
    </row>
    <row r="74" spans="1:13" ht="13.05" customHeight="1">
      <c r="A74" s="879" t="s">
        <v>66</v>
      </c>
      <c r="B74" s="936">
        <v>8</v>
      </c>
      <c r="C74" s="304">
        <v>7</v>
      </c>
      <c r="D74" s="304">
        <v>6</v>
      </c>
      <c r="E74" s="304">
        <v>7</v>
      </c>
      <c r="F74" s="304">
        <v>6</v>
      </c>
      <c r="G74" s="304">
        <v>13</v>
      </c>
      <c r="H74" s="304">
        <v>21</v>
      </c>
      <c r="I74" s="304">
        <v>18</v>
      </c>
      <c r="J74" s="304">
        <v>16</v>
      </c>
      <c r="K74" s="304">
        <v>13</v>
      </c>
      <c r="L74" s="936">
        <v>13</v>
      </c>
      <c r="M74" s="936">
        <v>24</v>
      </c>
    </row>
    <row r="75" spans="1:13" ht="13.05" customHeight="1">
      <c r="A75" s="879" t="s">
        <v>65</v>
      </c>
      <c r="B75" s="935">
        <v>3</v>
      </c>
      <c r="C75" s="877">
        <v>2</v>
      </c>
      <c r="D75" s="877">
        <v>3</v>
      </c>
      <c r="E75" s="877">
        <v>7</v>
      </c>
      <c r="F75" s="877">
        <v>3</v>
      </c>
      <c r="G75" s="877">
        <v>8</v>
      </c>
      <c r="H75" s="877">
        <v>5</v>
      </c>
      <c r="I75" s="877">
        <v>6</v>
      </c>
      <c r="J75" s="877">
        <v>4</v>
      </c>
      <c r="K75" s="877">
        <v>10</v>
      </c>
      <c r="L75" s="935">
        <v>12</v>
      </c>
      <c r="M75" s="935">
        <v>11</v>
      </c>
    </row>
    <row r="76" spans="1:13" ht="13.05" customHeight="1">
      <c r="A76" s="879" t="s">
        <v>64</v>
      </c>
      <c r="B76" s="935">
        <v>4</v>
      </c>
      <c r="C76" s="877">
        <v>3</v>
      </c>
      <c r="D76" s="877">
        <v>1</v>
      </c>
      <c r="E76" s="877">
        <v>4</v>
      </c>
      <c r="F76" s="877">
        <v>3</v>
      </c>
      <c r="G76" s="877">
        <v>5</v>
      </c>
      <c r="H76" s="877">
        <v>4</v>
      </c>
      <c r="I76" s="877">
        <v>4</v>
      </c>
      <c r="J76" s="877">
        <v>4</v>
      </c>
      <c r="K76" s="877">
        <v>6</v>
      </c>
      <c r="L76" s="935">
        <v>1</v>
      </c>
      <c r="M76" s="935">
        <v>1</v>
      </c>
    </row>
    <row r="77" spans="1:13" ht="13.05" customHeight="1">
      <c r="A77" s="879" t="s">
        <v>63</v>
      </c>
      <c r="B77" s="935">
        <v>0</v>
      </c>
      <c r="C77" s="877">
        <v>4</v>
      </c>
      <c r="D77" s="877">
        <v>1</v>
      </c>
      <c r="E77" s="877">
        <v>3</v>
      </c>
      <c r="F77" s="877">
        <v>4</v>
      </c>
      <c r="G77" s="877">
        <v>2</v>
      </c>
      <c r="H77" s="877">
        <v>2</v>
      </c>
      <c r="I77" s="877">
        <v>2</v>
      </c>
      <c r="J77" s="877">
        <v>3</v>
      </c>
      <c r="K77" s="877">
        <v>3</v>
      </c>
      <c r="L77" s="935">
        <v>5</v>
      </c>
      <c r="M77" s="935">
        <v>2</v>
      </c>
    </row>
    <row r="78" spans="1:13" ht="13.05" customHeight="1">
      <c r="A78" s="878" t="s">
        <v>237</v>
      </c>
      <c r="B78" s="935">
        <v>12</v>
      </c>
      <c r="C78" s="877">
        <v>13</v>
      </c>
      <c r="D78" s="877">
        <v>14</v>
      </c>
      <c r="E78" s="877">
        <v>15</v>
      </c>
      <c r="F78" s="877">
        <v>26</v>
      </c>
      <c r="G78" s="877">
        <v>24</v>
      </c>
      <c r="H78" s="877">
        <v>19</v>
      </c>
      <c r="I78" s="877">
        <v>25</v>
      </c>
      <c r="J78" s="877">
        <v>22</v>
      </c>
      <c r="K78" s="877">
        <v>29</v>
      </c>
      <c r="L78" s="935">
        <v>21</v>
      </c>
      <c r="M78" s="935">
        <v>30</v>
      </c>
    </row>
    <row r="79" spans="1:13" ht="13.05" customHeight="1">
      <c r="A79" s="879" t="s">
        <v>62</v>
      </c>
      <c r="B79" s="935">
        <v>0</v>
      </c>
      <c r="C79" s="877">
        <v>1</v>
      </c>
      <c r="D79" s="877">
        <v>2</v>
      </c>
      <c r="E79" s="877">
        <v>2</v>
      </c>
      <c r="F79" s="877">
        <v>3</v>
      </c>
      <c r="G79" s="877">
        <v>1</v>
      </c>
      <c r="H79" s="877">
        <v>2</v>
      </c>
      <c r="I79" s="877">
        <v>1</v>
      </c>
      <c r="J79" s="877">
        <v>3</v>
      </c>
      <c r="K79" s="877">
        <v>9</v>
      </c>
      <c r="L79" s="935">
        <v>2</v>
      </c>
      <c r="M79" s="935">
        <v>6</v>
      </c>
    </row>
    <row r="80" spans="1:13" ht="13.05" customHeight="1">
      <c r="A80" s="879" t="s">
        <v>14</v>
      </c>
      <c r="B80" s="935">
        <v>1</v>
      </c>
      <c r="C80" s="877">
        <v>4</v>
      </c>
      <c r="D80" s="877">
        <v>0</v>
      </c>
      <c r="E80" s="877">
        <v>2</v>
      </c>
      <c r="F80" s="877">
        <v>4</v>
      </c>
      <c r="G80" s="877">
        <v>2</v>
      </c>
      <c r="H80" s="877">
        <v>7</v>
      </c>
      <c r="I80" s="877">
        <v>3</v>
      </c>
      <c r="J80" s="877">
        <v>6</v>
      </c>
      <c r="K80" s="877">
        <v>9</v>
      </c>
      <c r="L80" s="935">
        <v>6</v>
      </c>
      <c r="M80" s="935">
        <v>11</v>
      </c>
    </row>
    <row r="81" spans="1:13" ht="13.05" customHeight="1">
      <c r="A81" s="879" t="s">
        <v>61</v>
      </c>
      <c r="B81" s="935">
        <v>8</v>
      </c>
      <c r="C81" s="877">
        <v>11</v>
      </c>
      <c r="D81" s="877">
        <v>12</v>
      </c>
      <c r="E81" s="877">
        <v>7</v>
      </c>
      <c r="F81" s="877">
        <v>11</v>
      </c>
      <c r="G81" s="877">
        <v>10</v>
      </c>
      <c r="H81" s="877">
        <v>11</v>
      </c>
      <c r="I81" s="877">
        <v>16</v>
      </c>
      <c r="J81" s="877">
        <v>19</v>
      </c>
      <c r="K81" s="877">
        <v>26</v>
      </c>
      <c r="L81" s="935">
        <v>19</v>
      </c>
      <c r="M81" s="935">
        <v>19</v>
      </c>
    </row>
    <row r="82" spans="1:13" ht="13.05" customHeight="1">
      <c r="A82" s="879" t="s">
        <v>60</v>
      </c>
      <c r="B82" s="935">
        <v>4</v>
      </c>
      <c r="C82" s="877">
        <v>3</v>
      </c>
      <c r="D82" s="877">
        <v>6</v>
      </c>
      <c r="E82" s="877">
        <v>2</v>
      </c>
      <c r="F82" s="877">
        <v>4</v>
      </c>
      <c r="G82" s="877">
        <v>4</v>
      </c>
      <c r="H82" s="877">
        <v>10</v>
      </c>
      <c r="I82" s="877">
        <v>10</v>
      </c>
      <c r="J82" s="877">
        <v>5</v>
      </c>
      <c r="K82" s="877">
        <v>19</v>
      </c>
      <c r="L82" s="935">
        <v>11</v>
      </c>
      <c r="M82" s="935">
        <v>12</v>
      </c>
    </row>
    <row r="83" spans="1:13" ht="13.05" customHeight="1">
      <c r="A83" s="879" t="s">
        <v>59</v>
      </c>
      <c r="B83" s="935">
        <v>0</v>
      </c>
      <c r="C83" s="877">
        <v>0</v>
      </c>
      <c r="D83" s="877">
        <v>0</v>
      </c>
      <c r="E83" s="877">
        <v>1</v>
      </c>
      <c r="F83" s="877">
        <v>1</v>
      </c>
      <c r="G83" s="877">
        <v>2</v>
      </c>
      <c r="H83" s="877">
        <v>2</v>
      </c>
      <c r="I83" s="877">
        <v>3</v>
      </c>
      <c r="J83" s="877">
        <v>2</v>
      </c>
      <c r="K83" s="877">
        <v>1</v>
      </c>
      <c r="L83" s="935">
        <v>4</v>
      </c>
      <c r="M83" s="935">
        <v>6</v>
      </c>
    </row>
    <row r="84" spans="1:13" ht="13.05" customHeight="1">
      <c r="A84" s="879" t="s">
        <v>58</v>
      </c>
      <c r="B84" s="935">
        <v>1</v>
      </c>
      <c r="C84" s="877">
        <v>1</v>
      </c>
      <c r="D84" s="877">
        <v>2</v>
      </c>
      <c r="E84" s="877">
        <v>3</v>
      </c>
      <c r="F84" s="877">
        <v>1</v>
      </c>
      <c r="G84" s="877">
        <v>2</v>
      </c>
      <c r="H84" s="877">
        <v>4</v>
      </c>
      <c r="I84" s="877">
        <v>2</v>
      </c>
      <c r="J84" s="877">
        <v>8</v>
      </c>
      <c r="K84" s="877">
        <v>7</v>
      </c>
      <c r="L84" s="935">
        <v>3</v>
      </c>
      <c r="M84" s="935">
        <v>4</v>
      </c>
    </row>
    <row r="85" spans="1:13" ht="13.05" customHeight="1">
      <c r="A85" s="304" t="s">
        <v>57</v>
      </c>
      <c r="B85" s="935">
        <v>1</v>
      </c>
      <c r="C85" s="877">
        <v>1</v>
      </c>
      <c r="D85" s="877">
        <v>0</v>
      </c>
      <c r="E85" s="877">
        <v>1</v>
      </c>
      <c r="F85" s="877">
        <v>0</v>
      </c>
      <c r="G85" s="877">
        <v>3</v>
      </c>
      <c r="H85" s="877">
        <v>1</v>
      </c>
      <c r="I85" s="877">
        <v>1</v>
      </c>
      <c r="J85" s="877">
        <v>3</v>
      </c>
      <c r="K85" s="877">
        <v>2</v>
      </c>
      <c r="L85" s="935">
        <v>4</v>
      </c>
      <c r="M85" s="935">
        <v>2</v>
      </c>
    </row>
    <row r="86" spans="1:13" ht="13.05" customHeight="1">
      <c r="A86" s="304" t="s">
        <v>56</v>
      </c>
      <c r="B86" s="935">
        <v>2</v>
      </c>
      <c r="C86" s="877">
        <v>3</v>
      </c>
      <c r="D86" s="877">
        <v>2</v>
      </c>
      <c r="E86" s="877">
        <v>1</v>
      </c>
      <c r="F86" s="877">
        <v>3</v>
      </c>
      <c r="G86" s="877">
        <v>4</v>
      </c>
      <c r="H86" s="877">
        <v>9</v>
      </c>
      <c r="I86" s="877">
        <v>5</v>
      </c>
      <c r="J86" s="877">
        <v>17</v>
      </c>
      <c r="K86" s="877">
        <v>7</v>
      </c>
      <c r="L86" s="935">
        <v>6</v>
      </c>
      <c r="M86" s="935">
        <v>7</v>
      </c>
    </row>
    <row r="87" spans="1:13" ht="13.05" customHeight="1">
      <c r="A87" s="304" t="s">
        <v>15</v>
      </c>
      <c r="B87" s="935">
        <v>10</v>
      </c>
      <c r="C87" s="877">
        <v>7</v>
      </c>
      <c r="D87" s="877">
        <v>13</v>
      </c>
      <c r="E87" s="877">
        <v>8</v>
      </c>
      <c r="F87" s="877">
        <v>12</v>
      </c>
      <c r="G87" s="877">
        <v>14</v>
      </c>
      <c r="H87" s="877">
        <v>17</v>
      </c>
      <c r="I87" s="877">
        <v>26</v>
      </c>
      <c r="J87" s="877">
        <v>15</v>
      </c>
      <c r="K87" s="877">
        <v>29</v>
      </c>
      <c r="L87" s="935">
        <v>12</v>
      </c>
      <c r="M87" s="935">
        <v>15</v>
      </c>
    </row>
    <row r="88" spans="1:13" ht="13.05" customHeight="1">
      <c r="A88" s="304" t="s">
        <v>55</v>
      </c>
      <c r="B88" s="935">
        <v>23</v>
      </c>
      <c r="C88" s="877">
        <v>33</v>
      </c>
      <c r="D88" s="877">
        <v>48</v>
      </c>
      <c r="E88" s="877">
        <v>25</v>
      </c>
      <c r="F88" s="877">
        <v>25</v>
      </c>
      <c r="G88" s="877">
        <v>59</v>
      </c>
      <c r="H88" s="877">
        <v>53</v>
      </c>
      <c r="I88" s="877">
        <v>56</v>
      </c>
      <c r="J88" s="877">
        <v>81</v>
      </c>
      <c r="K88" s="877">
        <v>88</v>
      </c>
      <c r="L88" s="935">
        <v>80</v>
      </c>
      <c r="M88" s="935">
        <v>99</v>
      </c>
    </row>
    <row r="89" spans="1:13" ht="13.05" customHeight="1">
      <c r="A89" s="304" t="s">
        <v>54</v>
      </c>
      <c r="B89" s="935">
        <v>0</v>
      </c>
      <c r="C89" s="877">
        <v>3</v>
      </c>
      <c r="D89" s="877">
        <v>6</v>
      </c>
      <c r="E89" s="877">
        <v>2</v>
      </c>
      <c r="F89" s="877">
        <v>4</v>
      </c>
      <c r="G89" s="877">
        <v>5</v>
      </c>
      <c r="H89" s="877">
        <v>7</v>
      </c>
      <c r="I89" s="877">
        <v>6</v>
      </c>
      <c r="J89" s="877">
        <v>6</v>
      </c>
      <c r="K89" s="877">
        <v>10</v>
      </c>
      <c r="L89" s="935">
        <v>11</v>
      </c>
      <c r="M89" s="935">
        <v>9</v>
      </c>
    </row>
    <row r="90" spans="1:13" ht="13.05" customHeight="1">
      <c r="A90" s="304" t="s">
        <v>53</v>
      </c>
      <c r="B90" s="935">
        <v>4</v>
      </c>
      <c r="C90" s="877">
        <v>4</v>
      </c>
      <c r="D90" s="877">
        <v>5</v>
      </c>
      <c r="E90" s="877">
        <v>2</v>
      </c>
      <c r="F90" s="877">
        <v>6</v>
      </c>
      <c r="G90" s="877">
        <v>7</v>
      </c>
      <c r="H90" s="877">
        <v>9</v>
      </c>
      <c r="I90" s="877">
        <v>9</v>
      </c>
      <c r="J90" s="877">
        <v>8</v>
      </c>
      <c r="K90" s="877">
        <v>7</v>
      </c>
      <c r="L90" s="935">
        <v>5</v>
      </c>
      <c r="M90" s="935">
        <v>3</v>
      </c>
    </row>
    <row r="91" spans="1:13" ht="13.05" customHeight="1">
      <c r="A91" s="304" t="s">
        <v>52</v>
      </c>
      <c r="B91" s="935">
        <v>4</v>
      </c>
      <c r="C91" s="877">
        <v>3</v>
      </c>
      <c r="D91" s="877">
        <v>2</v>
      </c>
      <c r="E91" s="877">
        <v>0</v>
      </c>
      <c r="F91" s="877">
        <v>2</v>
      </c>
      <c r="G91" s="877">
        <v>1</v>
      </c>
      <c r="H91" s="877">
        <v>4</v>
      </c>
      <c r="I91" s="877">
        <v>5</v>
      </c>
      <c r="J91" s="877">
        <v>4</v>
      </c>
      <c r="K91" s="877">
        <v>5</v>
      </c>
      <c r="L91" s="935">
        <v>3</v>
      </c>
      <c r="M91" s="935">
        <v>7</v>
      </c>
    </row>
    <row r="92" spans="1:13" ht="13.05" customHeight="1">
      <c r="A92" s="304" t="s">
        <v>51</v>
      </c>
      <c r="B92" s="935">
        <v>0</v>
      </c>
      <c r="C92" s="877">
        <v>0</v>
      </c>
      <c r="D92" s="877">
        <v>1</v>
      </c>
      <c r="E92" s="877">
        <v>3</v>
      </c>
      <c r="F92" s="877">
        <v>1</v>
      </c>
      <c r="G92" s="877">
        <v>5</v>
      </c>
      <c r="H92" s="877">
        <v>1</v>
      </c>
      <c r="I92" s="877">
        <v>1</v>
      </c>
      <c r="J92" s="877">
        <v>4</v>
      </c>
      <c r="K92" s="877">
        <v>4</v>
      </c>
      <c r="L92" s="935">
        <v>2</v>
      </c>
      <c r="M92" s="935">
        <v>5</v>
      </c>
    </row>
    <row r="93" spans="1:13" ht="13.05" customHeight="1">
      <c r="A93" s="878" t="s">
        <v>236</v>
      </c>
      <c r="B93" s="935">
        <v>1</v>
      </c>
      <c r="C93" s="877">
        <v>0</v>
      </c>
      <c r="D93" s="877">
        <v>1</v>
      </c>
      <c r="E93" s="877">
        <v>0</v>
      </c>
      <c r="F93" s="877">
        <v>0</v>
      </c>
      <c r="G93" s="877">
        <v>0</v>
      </c>
      <c r="H93" s="877">
        <v>0</v>
      </c>
      <c r="I93" s="877">
        <v>0</v>
      </c>
      <c r="J93" s="877">
        <v>0</v>
      </c>
      <c r="K93" s="877">
        <v>0</v>
      </c>
      <c r="L93" s="935">
        <v>1</v>
      </c>
      <c r="M93" s="935">
        <v>1</v>
      </c>
    </row>
    <row r="94" spans="1:13" ht="13.05" customHeight="1">
      <c r="A94" s="304" t="s">
        <v>50</v>
      </c>
      <c r="B94" s="935">
        <v>3</v>
      </c>
      <c r="C94" s="877">
        <v>3</v>
      </c>
      <c r="D94" s="877">
        <v>4</v>
      </c>
      <c r="E94" s="877">
        <v>1</v>
      </c>
      <c r="F94" s="877">
        <v>4</v>
      </c>
      <c r="G94" s="877">
        <v>2</v>
      </c>
      <c r="H94" s="877">
        <v>7</v>
      </c>
      <c r="I94" s="877">
        <v>9</v>
      </c>
      <c r="J94" s="877">
        <v>13</v>
      </c>
      <c r="K94" s="877">
        <v>11</v>
      </c>
      <c r="L94" s="935">
        <v>6</v>
      </c>
      <c r="M94" s="935">
        <v>7</v>
      </c>
    </row>
    <row r="95" spans="1:13" ht="13.05" customHeight="1">
      <c r="A95" s="879" t="s">
        <v>49</v>
      </c>
      <c r="B95" s="935">
        <v>11</v>
      </c>
      <c r="C95" s="877">
        <v>11</v>
      </c>
      <c r="D95" s="877">
        <v>8</v>
      </c>
      <c r="E95" s="877">
        <v>10</v>
      </c>
      <c r="F95" s="877">
        <v>7</v>
      </c>
      <c r="G95" s="877">
        <v>12</v>
      </c>
      <c r="H95" s="877">
        <v>14</v>
      </c>
      <c r="I95" s="877">
        <v>18</v>
      </c>
      <c r="J95" s="877">
        <v>20</v>
      </c>
      <c r="K95" s="877">
        <v>24</v>
      </c>
      <c r="L95" s="935">
        <v>30</v>
      </c>
      <c r="M95" s="935">
        <v>28</v>
      </c>
    </row>
    <row r="96" spans="1:13" ht="13.05" customHeight="1">
      <c r="A96" s="304" t="s">
        <v>48</v>
      </c>
      <c r="B96" s="935">
        <v>0</v>
      </c>
      <c r="C96" s="877">
        <v>0</v>
      </c>
      <c r="D96" s="877">
        <v>0</v>
      </c>
      <c r="E96" s="877">
        <v>0</v>
      </c>
      <c r="F96" s="877">
        <v>0</v>
      </c>
      <c r="G96" s="877">
        <v>0</v>
      </c>
      <c r="H96" s="877">
        <v>1</v>
      </c>
      <c r="I96" s="877">
        <v>1</v>
      </c>
      <c r="J96" s="877">
        <v>0</v>
      </c>
      <c r="K96" s="877">
        <v>1</v>
      </c>
      <c r="L96" s="935">
        <v>0</v>
      </c>
      <c r="M96" s="935" t="s">
        <v>756</v>
      </c>
    </row>
    <row r="97" spans="1:18" ht="13.05" customHeight="1">
      <c r="A97" s="879" t="s">
        <v>47</v>
      </c>
      <c r="B97" s="935">
        <v>1</v>
      </c>
      <c r="C97" s="877">
        <v>1</v>
      </c>
      <c r="D97" s="877">
        <v>2</v>
      </c>
      <c r="E97" s="877">
        <v>1</v>
      </c>
      <c r="F97" s="877">
        <v>0</v>
      </c>
      <c r="G97" s="877">
        <v>3</v>
      </c>
      <c r="H97" s="877">
        <v>5</v>
      </c>
      <c r="I97" s="877">
        <v>5</v>
      </c>
      <c r="J97" s="877">
        <v>7</v>
      </c>
      <c r="K97" s="877">
        <v>5</v>
      </c>
      <c r="L97" s="935">
        <v>11</v>
      </c>
      <c r="M97" s="935">
        <v>7</v>
      </c>
    </row>
    <row r="98" spans="1:18" ht="13.05" customHeight="1">
      <c r="A98" s="879" t="s">
        <v>46</v>
      </c>
      <c r="B98" s="935">
        <v>4</v>
      </c>
      <c r="C98" s="877">
        <v>7</v>
      </c>
      <c r="D98" s="877">
        <v>4</v>
      </c>
      <c r="E98" s="877">
        <v>2</v>
      </c>
      <c r="F98" s="877">
        <v>5</v>
      </c>
      <c r="G98" s="877">
        <v>5</v>
      </c>
      <c r="H98" s="877">
        <v>12</v>
      </c>
      <c r="I98" s="877">
        <v>11</v>
      </c>
      <c r="J98" s="877">
        <v>14</v>
      </c>
      <c r="K98" s="877">
        <v>15</v>
      </c>
      <c r="L98" s="935">
        <v>20</v>
      </c>
      <c r="M98" s="935">
        <v>17</v>
      </c>
    </row>
    <row r="99" spans="1:18" ht="13.05" customHeight="1">
      <c r="A99" s="879" t="s">
        <v>45</v>
      </c>
      <c r="B99" s="935">
        <v>1</v>
      </c>
      <c r="C99" s="877">
        <v>1</v>
      </c>
      <c r="D99" s="877">
        <v>2</v>
      </c>
      <c r="E99" s="877">
        <v>2</v>
      </c>
      <c r="F99" s="877">
        <v>3</v>
      </c>
      <c r="G99" s="877">
        <v>3</v>
      </c>
      <c r="H99" s="877">
        <v>2</v>
      </c>
      <c r="I99" s="877">
        <v>4</v>
      </c>
      <c r="J99" s="877">
        <v>8</v>
      </c>
      <c r="K99" s="877">
        <v>8</v>
      </c>
      <c r="L99" s="935">
        <v>3</v>
      </c>
      <c r="M99" s="935">
        <v>6</v>
      </c>
    </row>
    <row r="100" spans="1:18" ht="13.05" customHeight="1">
      <c r="A100" s="879" t="s">
        <v>44</v>
      </c>
      <c r="B100" s="935">
        <v>0</v>
      </c>
      <c r="C100" s="877">
        <v>0</v>
      </c>
      <c r="D100" s="877">
        <v>1</v>
      </c>
      <c r="E100" s="877">
        <v>0</v>
      </c>
      <c r="F100" s="877">
        <v>1</v>
      </c>
      <c r="G100" s="877">
        <v>0</v>
      </c>
      <c r="H100" s="877">
        <v>0</v>
      </c>
      <c r="I100" s="877">
        <v>0</v>
      </c>
      <c r="J100" s="877">
        <v>0</v>
      </c>
      <c r="K100" s="877">
        <v>0</v>
      </c>
      <c r="L100" s="935">
        <v>1</v>
      </c>
      <c r="M100" s="935">
        <v>2</v>
      </c>
    </row>
    <row r="101" spans="1:18" ht="13.05" customHeight="1">
      <c r="A101" s="879" t="s">
        <v>43</v>
      </c>
      <c r="B101" s="935">
        <v>3</v>
      </c>
      <c r="C101" s="877">
        <v>7</v>
      </c>
      <c r="D101" s="877">
        <v>2</v>
      </c>
      <c r="E101" s="877">
        <v>4</v>
      </c>
      <c r="F101" s="877">
        <v>3</v>
      </c>
      <c r="G101" s="877">
        <v>3</v>
      </c>
      <c r="H101" s="877">
        <v>9</v>
      </c>
      <c r="I101" s="877">
        <v>4</v>
      </c>
      <c r="J101" s="877">
        <v>5</v>
      </c>
      <c r="K101" s="877">
        <v>6</v>
      </c>
      <c r="L101" s="935">
        <v>12</v>
      </c>
      <c r="M101" s="935">
        <v>6</v>
      </c>
    </row>
    <row r="102" spans="1:18" ht="13.05" customHeight="1">
      <c r="A102" s="879" t="s">
        <v>42</v>
      </c>
      <c r="B102" s="935">
        <v>4</v>
      </c>
      <c r="C102" s="877">
        <v>9</v>
      </c>
      <c r="D102" s="877">
        <v>4</v>
      </c>
      <c r="E102" s="877">
        <v>8</v>
      </c>
      <c r="F102" s="877">
        <v>6</v>
      </c>
      <c r="G102" s="877">
        <v>9</v>
      </c>
      <c r="H102" s="877">
        <v>21</v>
      </c>
      <c r="I102" s="877">
        <v>16</v>
      </c>
      <c r="J102" s="877">
        <v>13</v>
      </c>
      <c r="K102" s="877">
        <v>17</v>
      </c>
      <c r="L102" s="935">
        <v>33</v>
      </c>
      <c r="M102" s="935">
        <v>30</v>
      </c>
    </row>
    <row r="103" spans="1:18" ht="13.05" customHeight="1">
      <c r="A103" s="879" t="s">
        <v>41</v>
      </c>
      <c r="B103" s="935">
        <v>2</v>
      </c>
      <c r="C103" s="877">
        <v>5</v>
      </c>
      <c r="D103" s="877">
        <v>3</v>
      </c>
      <c r="E103" s="877">
        <v>3</v>
      </c>
      <c r="F103" s="877">
        <v>5</v>
      </c>
      <c r="G103" s="877">
        <v>4</v>
      </c>
      <c r="H103" s="877">
        <v>2</v>
      </c>
      <c r="I103" s="877">
        <v>5</v>
      </c>
      <c r="J103" s="877">
        <v>2</v>
      </c>
      <c r="K103" s="877">
        <v>5</v>
      </c>
      <c r="L103" s="935">
        <v>10</v>
      </c>
      <c r="M103" s="935">
        <v>3</v>
      </c>
    </row>
    <row r="104" spans="1:18" ht="13.05" customHeight="1">
      <c r="A104" s="879" t="s">
        <v>40</v>
      </c>
      <c r="B104" s="935">
        <v>4</v>
      </c>
      <c r="C104" s="877">
        <v>4</v>
      </c>
      <c r="D104" s="877">
        <v>3</v>
      </c>
      <c r="E104" s="877">
        <v>3</v>
      </c>
      <c r="F104" s="877">
        <v>4</v>
      </c>
      <c r="G104" s="877">
        <v>2</v>
      </c>
      <c r="H104" s="877">
        <v>6</v>
      </c>
      <c r="I104" s="877">
        <v>6</v>
      </c>
      <c r="J104" s="877">
        <v>5</v>
      </c>
      <c r="K104" s="877">
        <v>12</v>
      </c>
      <c r="L104" s="935">
        <v>10</v>
      </c>
      <c r="M104" s="935">
        <v>8</v>
      </c>
    </row>
    <row r="105" spans="1:18" s="934" customFormat="1" ht="13.05" customHeight="1">
      <c r="A105" s="879" t="s">
        <v>39</v>
      </c>
      <c r="B105" s="1002">
        <v>3</v>
      </c>
      <c r="C105" s="1007">
        <v>4</v>
      </c>
      <c r="D105" s="1007">
        <v>7</v>
      </c>
      <c r="E105" s="1007">
        <v>5</v>
      </c>
      <c r="F105" s="1007">
        <v>4</v>
      </c>
      <c r="G105" s="1007">
        <v>8</v>
      </c>
      <c r="H105" s="1007">
        <v>8</v>
      </c>
      <c r="I105" s="1007">
        <v>4</v>
      </c>
      <c r="J105" s="1007">
        <v>10</v>
      </c>
      <c r="K105" s="1007">
        <v>5</v>
      </c>
      <c r="L105" s="1013">
        <v>9</v>
      </c>
      <c r="M105" s="1002">
        <v>9</v>
      </c>
      <c r="N105" s="932"/>
      <c r="O105" s="933"/>
      <c r="P105" s="933"/>
      <c r="Q105" s="933"/>
      <c r="R105" s="933"/>
    </row>
    <row r="106" spans="1:18" ht="15">
      <c r="A106" s="877"/>
      <c r="B106" s="877"/>
      <c r="C106" s="877"/>
      <c r="D106" s="877"/>
      <c r="E106" s="877"/>
      <c r="F106" s="877"/>
      <c r="G106" s="877"/>
      <c r="H106" s="877"/>
      <c r="I106" s="877"/>
      <c r="J106" s="877"/>
      <c r="K106" s="877"/>
      <c r="L106" s="1018"/>
      <c r="M106" s="877"/>
    </row>
    <row r="107" spans="1:18" ht="10.5" customHeight="1">
      <c r="A107" s="1470" t="s">
        <v>122</v>
      </c>
      <c r="B107" s="1470"/>
      <c r="C107" s="1470"/>
      <c r="D107" s="1470"/>
      <c r="E107" s="1470"/>
      <c r="F107" s="1470"/>
      <c r="G107" s="1470"/>
      <c r="H107" s="1470"/>
      <c r="I107" s="1470"/>
      <c r="J107" s="1470"/>
      <c r="K107" s="1470"/>
      <c r="L107" s="1470"/>
      <c r="M107" s="1470"/>
      <c r="N107" s="1470"/>
      <c r="O107" s="1470"/>
      <c r="P107" s="1174"/>
      <c r="Q107" s="1174"/>
      <c r="R107" s="1174"/>
    </row>
    <row r="108" spans="1:18" ht="10.5" customHeight="1">
      <c r="A108" s="1469" t="s">
        <v>361</v>
      </c>
      <c r="B108" s="1469"/>
      <c r="C108" s="1469"/>
      <c r="D108" s="1469"/>
      <c r="E108" s="1469"/>
      <c r="F108" s="1469"/>
      <c r="G108" s="1469"/>
      <c r="H108" s="1469"/>
      <c r="I108" s="1469"/>
      <c r="J108" s="1469"/>
      <c r="K108" s="1469"/>
      <c r="L108" s="1469"/>
      <c r="M108" s="1469"/>
      <c r="N108" s="1469"/>
      <c r="O108" s="1469"/>
      <c r="P108" s="1173"/>
      <c r="Q108" s="1173"/>
      <c r="R108" s="1173"/>
    </row>
    <row r="109" spans="1:18" ht="12.75" customHeight="1">
      <c r="A109" s="1469"/>
      <c r="B109" s="1469"/>
      <c r="C109" s="1469"/>
      <c r="D109" s="1469"/>
      <c r="E109" s="1469"/>
      <c r="F109" s="1469"/>
      <c r="G109" s="1469"/>
      <c r="H109" s="1469"/>
      <c r="I109" s="1469"/>
      <c r="J109" s="1469"/>
      <c r="K109" s="1469"/>
      <c r="L109" s="1469"/>
      <c r="M109" s="1469"/>
      <c r="N109" s="1469"/>
      <c r="O109" s="1469"/>
      <c r="P109" s="1173"/>
      <c r="Q109" s="1173"/>
      <c r="R109" s="1173"/>
    </row>
    <row r="110" spans="1:18" ht="10.5" customHeight="1">
      <c r="A110" s="395"/>
      <c r="B110" s="395"/>
      <c r="C110" s="395"/>
      <c r="D110" s="395"/>
      <c r="E110" s="395"/>
      <c r="F110" s="395"/>
      <c r="G110" s="395"/>
      <c r="H110" s="395"/>
      <c r="I110" s="415"/>
      <c r="J110" s="434"/>
      <c r="K110" s="521"/>
      <c r="L110" s="1015"/>
      <c r="M110" s="571"/>
      <c r="N110" s="395"/>
      <c r="O110" s="395"/>
      <c r="P110" s="1173"/>
      <c r="Q110" s="1173"/>
      <c r="R110" s="1173"/>
    </row>
    <row r="111" spans="1:18" s="210" customFormat="1" ht="10.5" customHeight="1">
      <c r="A111" s="270" t="s">
        <v>1657</v>
      </c>
      <c r="G111" s="312"/>
      <c r="H111" s="383"/>
      <c r="I111" s="418"/>
      <c r="J111" s="437"/>
      <c r="K111" s="524"/>
      <c r="L111" s="1017"/>
      <c r="M111" s="574"/>
      <c r="O111" s="383"/>
      <c r="P111" s="1175"/>
      <c r="Q111" s="1175"/>
      <c r="R111" s="1175"/>
    </row>
  </sheetData>
  <mergeCells count="4">
    <mergeCell ref="A108:O109"/>
    <mergeCell ref="A107:O107"/>
    <mergeCell ref="U1:W1"/>
    <mergeCell ref="A1:S1"/>
  </mergeCells>
  <phoneticPr fontId="0" type="noConversion"/>
  <hyperlinks>
    <hyperlink ref="U1" location="Contents!A1" display="back to contents"/>
  </hyperlinks>
  <pageMargins left="0.75" right="0.75" top="0.66" bottom="0.65" header="0.5" footer="0.5"/>
  <pageSetup paperSize="9" scale="83"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X59"/>
  <sheetViews>
    <sheetView showGridLines="0" workbookViewId="0">
      <selection sqref="A1:G1"/>
    </sheetView>
  </sheetViews>
  <sheetFormatPr defaultColWidth="9.140625" defaultRowHeight="11.25" customHeight="1"/>
  <cols>
    <col min="1" max="1" width="24.7109375" style="12" customWidth="1"/>
    <col min="2" max="2" width="18.140625" style="12" customWidth="1"/>
    <col min="3" max="3" width="16.7109375" style="12" customWidth="1"/>
    <col min="4" max="4" width="15" style="12" customWidth="1"/>
    <col min="5" max="5" width="19.28515625" style="12" customWidth="1"/>
    <col min="6" max="6" width="15" style="12" customWidth="1"/>
    <col min="7" max="7" width="18.7109375" style="123" customWidth="1"/>
    <col min="8" max="8" width="3" style="123" customWidth="1"/>
    <col min="9" max="9" width="36.28515625" style="12" customWidth="1"/>
    <col min="10" max="16384" width="9.140625" style="12"/>
  </cols>
  <sheetData>
    <row r="1" spans="1:11" s="347" customFormat="1" ht="18" customHeight="1">
      <c r="A1" s="1472" t="s">
        <v>1778</v>
      </c>
      <c r="B1" s="1472"/>
      <c r="C1" s="1472"/>
      <c r="D1" s="1472"/>
      <c r="E1" s="1472"/>
      <c r="F1" s="1472"/>
      <c r="G1" s="1472"/>
      <c r="H1" s="243"/>
      <c r="I1" s="806" t="s">
        <v>425</v>
      </c>
      <c r="J1" s="806"/>
      <c r="K1" s="504"/>
    </row>
    <row r="2" spans="1:11" s="347" customFormat="1" ht="15" customHeight="1">
      <c r="A2" s="243"/>
      <c r="B2" s="348"/>
      <c r="C2" s="348"/>
      <c r="D2" s="348"/>
      <c r="E2" s="348"/>
      <c r="F2" s="348"/>
      <c r="G2" s="349"/>
      <c r="H2" s="349"/>
    </row>
    <row r="3" spans="1:11" s="147" customFormat="1" ht="12" customHeight="1">
      <c r="A3" s="1264" t="s">
        <v>73</v>
      </c>
      <c r="B3" s="1289" t="s">
        <v>102</v>
      </c>
      <c r="C3" s="1289"/>
      <c r="D3" s="1289"/>
      <c r="E3" s="1289"/>
      <c r="F3" s="1289"/>
      <c r="G3" s="1289"/>
      <c r="H3" s="76"/>
    </row>
    <row r="4" spans="1:11" s="147" customFormat="1" ht="12" customHeight="1">
      <c r="A4" s="1442"/>
      <c r="B4" s="1287" t="s">
        <v>722</v>
      </c>
      <c r="C4" s="1293" t="s">
        <v>28</v>
      </c>
      <c r="D4" s="1294" t="s">
        <v>123</v>
      </c>
      <c r="E4" s="1294" t="s">
        <v>124</v>
      </c>
      <c r="F4" s="1294" t="s">
        <v>125</v>
      </c>
      <c r="G4" s="1294" t="s">
        <v>126</v>
      </c>
      <c r="H4" s="350"/>
    </row>
    <row r="5" spans="1:11" s="147" customFormat="1" ht="12" customHeight="1">
      <c r="A5" s="1442"/>
      <c r="B5" s="1288"/>
      <c r="C5" s="1293"/>
      <c r="D5" s="1294"/>
      <c r="E5" s="1294"/>
      <c r="F5" s="1294"/>
      <c r="G5" s="1294"/>
      <c r="H5" s="351"/>
    </row>
    <row r="6" spans="1:11" s="147" customFormat="1" ht="12" customHeight="1">
      <c r="A6" s="1443"/>
      <c r="B6" s="1474"/>
      <c r="C6" s="943" t="s">
        <v>32</v>
      </c>
      <c r="D6" s="943" t="s">
        <v>29</v>
      </c>
      <c r="E6" s="943" t="s">
        <v>30</v>
      </c>
      <c r="F6" s="943" t="s">
        <v>37</v>
      </c>
      <c r="G6" s="944" t="s">
        <v>31</v>
      </c>
      <c r="H6" s="142"/>
    </row>
    <row r="7" spans="1:11" s="147" customFormat="1" ht="15" customHeight="1">
      <c r="A7" s="146" t="s">
        <v>11</v>
      </c>
      <c r="B7" s="1023">
        <v>1330</v>
      </c>
      <c r="C7" s="1023">
        <v>41</v>
      </c>
      <c r="D7" s="1023">
        <v>1208</v>
      </c>
      <c r="E7" s="1023">
        <v>68</v>
      </c>
      <c r="F7" s="1023">
        <v>0</v>
      </c>
      <c r="G7" s="1023">
        <v>13</v>
      </c>
      <c r="H7" s="145"/>
    </row>
    <row r="8" spans="1:11" s="147" customFormat="1" ht="12" customHeight="1">
      <c r="A8" s="175" t="s">
        <v>66</v>
      </c>
      <c r="B8" s="1024">
        <v>62</v>
      </c>
      <c r="C8" s="1024">
        <v>2</v>
      </c>
      <c r="D8" s="1024">
        <v>56</v>
      </c>
      <c r="E8" s="1024">
        <v>3</v>
      </c>
      <c r="F8" s="1024">
        <v>0</v>
      </c>
      <c r="G8" s="1024">
        <v>1</v>
      </c>
      <c r="H8" s="141"/>
    </row>
    <row r="9" spans="1:11" s="147" customFormat="1" ht="12" customHeight="1">
      <c r="A9" s="175" t="s">
        <v>65</v>
      </c>
      <c r="B9" s="1024">
        <v>31</v>
      </c>
      <c r="C9" s="1024">
        <v>1</v>
      </c>
      <c r="D9" s="1024">
        <v>29</v>
      </c>
      <c r="E9" s="1024">
        <v>1</v>
      </c>
      <c r="F9" s="1024">
        <v>0</v>
      </c>
      <c r="G9" s="1024">
        <v>0</v>
      </c>
      <c r="H9" s="141"/>
    </row>
    <row r="10" spans="1:11" s="147" customFormat="1" ht="12" customHeight="1">
      <c r="A10" s="175" t="s">
        <v>64</v>
      </c>
      <c r="B10" s="1024">
        <v>17</v>
      </c>
      <c r="C10" s="1024">
        <v>0</v>
      </c>
      <c r="D10" s="1024">
        <v>16</v>
      </c>
      <c r="E10" s="1024">
        <v>1</v>
      </c>
      <c r="F10" s="1024">
        <v>0</v>
      </c>
      <c r="G10" s="1024">
        <v>0</v>
      </c>
      <c r="H10" s="141"/>
    </row>
    <row r="11" spans="1:11" s="147" customFormat="1" ht="12" customHeight="1">
      <c r="A11" s="175" t="s">
        <v>63</v>
      </c>
      <c r="B11" s="1024">
        <v>9</v>
      </c>
      <c r="C11" s="1024">
        <v>0</v>
      </c>
      <c r="D11" s="1024">
        <v>8</v>
      </c>
      <c r="E11" s="1024">
        <v>0</v>
      </c>
      <c r="F11" s="1024">
        <v>0</v>
      </c>
      <c r="G11" s="1024">
        <v>1</v>
      </c>
      <c r="H11" s="141"/>
    </row>
    <row r="12" spans="1:11" s="147" customFormat="1" ht="12" customHeight="1">
      <c r="A12" s="386" t="s">
        <v>237</v>
      </c>
      <c r="B12" s="1024">
        <v>109</v>
      </c>
      <c r="C12" s="1024">
        <v>4</v>
      </c>
      <c r="D12" s="1024">
        <v>98</v>
      </c>
      <c r="E12" s="1024">
        <v>5</v>
      </c>
      <c r="F12" s="1024">
        <v>0</v>
      </c>
      <c r="G12" s="1024">
        <v>2</v>
      </c>
      <c r="H12" s="141"/>
    </row>
    <row r="13" spans="1:11" s="147" customFormat="1" ht="12" customHeight="1">
      <c r="A13" s="175" t="s">
        <v>62</v>
      </c>
      <c r="B13" s="1024">
        <v>15</v>
      </c>
      <c r="C13" s="1024">
        <v>0</v>
      </c>
      <c r="D13" s="1024">
        <v>15</v>
      </c>
      <c r="E13" s="1024">
        <v>0</v>
      </c>
      <c r="F13" s="1024">
        <v>0</v>
      </c>
      <c r="G13" s="1024">
        <v>0</v>
      </c>
      <c r="H13" s="141"/>
    </row>
    <row r="14" spans="1:11" s="147" customFormat="1" ht="12" customHeight="1">
      <c r="A14" s="175" t="s">
        <v>14</v>
      </c>
      <c r="B14" s="1024">
        <v>35</v>
      </c>
      <c r="C14" s="1024">
        <v>1</v>
      </c>
      <c r="D14" s="1024">
        <v>33</v>
      </c>
      <c r="E14" s="1024">
        <v>1</v>
      </c>
      <c r="F14" s="1024">
        <v>0</v>
      </c>
      <c r="G14" s="1024">
        <v>0</v>
      </c>
      <c r="H14" s="141"/>
    </row>
    <row r="15" spans="1:11" s="147" customFormat="1" ht="12" customHeight="1">
      <c r="A15" s="175" t="s">
        <v>61</v>
      </c>
      <c r="B15" s="1024">
        <v>52</v>
      </c>
      <c r="C15" s="1024">
        <v>0</v>
      </c>
      <c r="D15" s="1024">
        <v>51</v>
      </c>
      <c r="E15" s="1024">
        <v>1</v>
      </c>
      <c r="F15" s="1024">
        <v>0</v>
      </c>
      <c r="G15" s="1024">
        <v>0</v>
      </c>
      <c r="H15" s="141"/>
    </row>
    <row r="16" spans="1:11" s="147" customFormat="1" ht="12" customHeight="1">
      <c r="A16" s="175" t="s">
        <v>60</v>
      </c>
      <c r="B16" s="1024">
        <v>38</v>
      </c>
      <c r="C16" s="1024">
        <v>1</v>
      </c>
      <c r="D16" s="1024">
        <v>36</v>
      </c>
      <c r="E16" s="1024">
        <v>1</v>
      </c>
      <c r="F16" s="1024">
        <v>0</v>
      </c>
      <c r="G16" s="1024">
        <v>0</v>
      </c>
      <c r="H16" s="141"/>
    </row>
    <row r="17" spans="1:8" s="147" customFormat="1" ht="12" customHeight="1">
      <c r="A17" s="175" t="s">
        <v>59</v>
      </c>
      <c r="B17" s="1024">
        <v>16</v>
      </c>
      <c r="C17" s="1024">
        <v>0</v>
      </c>
      <c r="D17" s="1024">
        <v>15</v>
      </c>
      <c r="E17" s="1024">
        <v>1</v>
      </c>
      <c r="F17" s="1024">
        <v>0</v>
      </c>
      <c r="G17" s="1024">
        <v>0</v>
      </c>
      <c r="H17" s="141"/>
    </row>
    <row r="18" spans="1:8" s="147" customFormat="1" ht="12" customHeight="1">
      <c r="A18" s="175" t="s">
        <v>58</v>
      </c>
      <c r="B18" s="1024">
        <v>16</v>
      </c>
      <c r="C18" s="1024">
        <v>0</v>
      </c>
      <c r="D18" s="1024">
        <v>15</v>
      </c>
      <c r="E18" s="1024">
        <v>1</v>
      </c>
      <c r="F18" s="1024">
        <v>0</v>
      </c>
      <c r="G18" s="1024">
        <v>0</v>
      </c>
      <c r="H18" s="141"/>
    </row>
    <row r="19" spans="1:8" s="147" customFormat="1" ht="12" customHeight="1">
      <c r="A19" s="304" t="s">
        <v>57</v>
      </c>
      <c r="B19" s="1024">
        <v>6</v>
      </c>
      <c r="C19" s="1024">
        <v>1</v>
      </c>
      <c r="D19" s="1024">
        <v>4</v>
      </c>
      <c r="E19" s="1024">
        <v>1</v>
      </c>
      <c r="F19" s="1024">
        <v>0</v>
      </c>
      <c r="G19" s="1024">
        <v>0</v>
      </c>
      <c r="H19" s="141"/>
    </row>
    <row r="20" spans="1:8" s="147" customFormat="1" ht="12" customHeight="1">
      <c r="A20" s="304" t="s">
        <v>56</v>
      </c>
      <c r="B20" s="1024">
        <v>38</v>
      </c>
      <c r="C20" s="1024">
        <v>2</v>
      </c>
      <c r="D20" s="1024">
        <v>34</v>
      </c>
      <c r="E20" s="1024">
        <v>1</v>
      </c>
      <c r="F20" s="1024">
        <v>0</v>
      </c>
      <c r="G20" s="1024">
        <v>1</v>
      </c>
      <c r="H20" s="141"/>
    </row>
    <row r="21" spans="1:8" s="147" customFormat="1" ht="12" customHeight="1">
      <c r="A21" s="304" t="s">
        <v>15</v>
      </c>
      <c r="B21" s="1024">
        <v>70</v>
      </c>
      <c r="C21" s="1024">
        <v>0</v>
      </c>
      <c r="D21" s="1024">
        <v>64</v>
      </c>
      <c r="E21" s="1024">
        <v>5</v>
      </c>
      <c r="F21" s="1024">
        <v>0</v>
      </c>
      <c r="G21" s="1024">
        <v>1</v>
      </c>
      <c r="H21" s="141"/>
    </row>
    <row r="22" spans="1:8" s="147" customFormat="1" ht="12" customHeight="1">
      <c r="A22" s="304" t="s">
        <v>55</v>
      </c>
      <c r="B22" s="1024">
        <v>311</v>
      </c>
      <c r="C22" s="1024">
        <v>16</v>
      </c>
      <c r="D22" s="1024">
        <v>281</v>
      </c>
      <c r="E22" s="1024">
        <v>12</v>
      </c>
      <c r="F22" s="1024">
        <v>0</v>
      </c>
      <c r="G22" s="1024">
        <v>2</v>
      </c>
      <c r="H22" s="141"/>
    </row>
    <row r="23" spans="1:8" s="147" customFormat="1" ht="12" customHeight="1">
      <c r="A23" s="304" t="s">
        <v>54</v>
      </c>
      <c r="B23" s="1024">
        <v>35</v>
      </c>
      <c r="C23" s="1024">
        <v>0</v>
      </c>
      <c r="D23" s="1024">
        <v>27</v>
      </c>
      <c r="E23" s="1024">
        <v>7</v>
      </c>
      <c r="F23" s="1024">
        <v>0</v>
      </c>
      <c r="G23" s="1024">
        <v>1</v>
      </c>
      <c r="H23" s="141"/>
    </row>
    <row r="24" spans="1:8" s="147" customFormat="1" ht="12" customHeight="1">
      <c r="A24" s="304" t="s">
        <v>53</v>
      </c>
      <c r="B24" s="1024">
        <v>16</v>
      </c>
      <c r="C24" s="1024">
        <v>1</v>
      </c>
      <c r="D24" s="1024">
        <v>14</v>
      </c>
      <c r="E24" s="1024">
        <v>1</v>
      </c>
      <c r="F24" s="1024">
        <v>0</v>
      </c>
      <c r="G24" s="1024">
        <v>0</v>
      </c>
      <c r="H24" s="141"/>
    </row>
    <row r="25" spans="1:8" s="147" customFormat="1" ht="12" customHeight="1">
      <c r="A25" s="304" t="s">
        <v>52</v>
      </c>
      <c r="B25" s="1024">
        <v>23</v>
      </c>
      <c r="C25" s="1024">
        <v>0</v>
      </c>
      <c r="D25" s="1024">
        <v>22</v>
      </c>
      <c r="E25" s="1024">
        <v>1</v>
      </c>
      <c r="F25" s="1024">
        <v>0</v>
      </c>
      <c r="G25" s="1024">
        <v>0</v>
      </c>
      <c r="H25" s="141"/>
    </row>
    <row r="26" spans="1:8" s="147" customFormat="1" ht="12" customHeight="1">
      <c r="A26" s="304" t="s">
        <v>51</v>
      </c>
      <c r="B26" s="1024">
        <v>17</v>
      </c>
      <c r="C26" s="1024">
        <v>0</v>
      </c>
      <c r="D26" s="1024">
        <v>14</v>
      </c>
      <c r="E26" s="1024">
        <v>3</v>
      </c>
      <c r="F26" s="1024">
        <v>0</v>
      </c>
      <c r="G26" s="1024">
        <v>0</v>
      </c>
      <c r="H26" s="141"/>
    </row>
    <row r="27" spans="1:8" s="147" customFormat="1" ht="12" customHeight="1">
      <c r="A27" s="386" t="s">
        <v>236</v>
      </c>
      <c r="B27" s="1024">
        <v>3</v>
      </c>
      <c r="C27" s="1024">
        <v>0</v>
      </c>
      <c r="D27" s="1024">
        <v>1</v>
      </c>
      <c r="E27" s="1024">
        <v>2</v>
      </c>
      <c r="F27" s="1024">
        <v>0</v>
      </c>
      <c r="G27" s="1024">
        <v>0</v>
      </c>
      <c r="H27" s="141"/>
    </row>
    <row r="28" spans="1:8" s="147" customFormat="1" ht="12" customHeight="1">
      <c r="A28" s="304" t="s">
        <v>50</v>
      </c>
      <c r="B28" s="1024">
        <v>39</v>
      </c>
      <c r="C28" s="1024">
        <v>0</v>
      </c>
      <c r="D28" s="1024">
        <v>39</v>
      </c>
      <c r="E28" s="1024">
        <v>0</v>
      </c>
      <c r="F28" s="1024">
        <v>0</v>
      </c>
      <c r="G28" s="1024">
        <v>0</v>
      </c>
      <c r="H28" s="141"/>
    </row>
    <row r="29" spans="1:8" s="147" customFormat="1" ht="12" customHeight="1">
      <c r="A29" s="175" t="s">
        <v>49</v>
      </c>
      <c r="B29" s="1024">
        <v>80</v>
      </c>
      <c r="C29" s="1024">
        <v>2</v>
      </c>
      <c r="D29" s="1024">
        <v>71</v>
      </c>
      <c r="E29" s="1024">
        <v>6</v>
      </c>
      <c r="F29" s="1024">
        <v>0</v>
      </c>
      <c r="G29" s="1024">
        <v>1</v>
      </c>
      <c r="H29" s="141"/>
    </row>
    <row r="30" spans="1:8" s="147" customFormat="1" ht="12" customHeight="1">
      <c r="A30" s="304" t="s">
        <v>48</v>
      </c>
      <c r="B30" s="1024">
        <v>1</v>
      </c>
      <c r="C30" s="1024">
        <v>0</v>
      </c>
      <c r="D30" s="1024">
        <v>0</v>
      </c>
      <c r="E30" s="1024">
        <v>1</v>
      </c>
      <c r="F30" s="1024">
        <v>0</v>
      </c>
      <c r="G30" s="1024">
        <v>0</v>
      </c>
      <c r="H30" s="141"/>
    </row>
    <row r="31" spans="1:8" s="147" customFormat="1" ht="12" customHeight="1">
      <c r="A31" s="175" t="s">
        <v>47</v>
      </c>
      <c r="B31" s="1024">
        <v>20</v>
      </c>
      <c r="C31" s="1024">
        <v>0</v>
      </c>
      <c r="D31" s="1024">
        <v>18</v>
      </c>
      <c r="E31" s="1024">
        <v>2</v>
      </c>
      <c r="F31" s="1024">
        <v>0</v>
      </c>
      <c r="G31" s="1024">
        <v>0</v>
      </c>
      <c r="H31" s="141"/>
    </row>
    <row r="32" spans="1:8" s="147" customFormat="1" ht="12" customHeight="1">
      <c r="A32" s="175" t="s">
        <v>46</v>
      </c>
      <c r="B32" s="1024">
        <v>50</v>
      </c>
      <c r="C32" s="1024">
        <v>1</v>
      </c>
      <c r="D32" s="1024">
        <v>48</v>
      </c>
      <c r="E32" s="1024">
        <v>1</v>
      </c>
      <c r="F32" s="1024">
        <v>0</v>
      </c>
      <c r="G32" s="1024">
        <v>0</v>
      </c>
      <c r="H32" s="141"/>
    </row>
    <row r="33" spans="1:8" s="147" customFormat="1" ht="12" customHeight="1">
      <c r="A33" s="175" t="s">
        <v>45</v>
      </c>
      <c r="B33" s="1024">
        <v>17</v>
      </c>
      <c r="C33" s="1024">
        <v>3</v>
      </c>
      <c r="D33" s="1024">
        <v>14</v>
      </c>
      <c r="E33" s="1024">
        <v>0</v>
      </c>
      <c r="F33" s="1024">
        <v>0</v>
      </c>
      <c r="G33" s="1024">
        <v>0</v>
      </c>
      <c r="H33" s="141"/>
    </row>
    <row r="34" spans="1:8" s="147" customFormat="1" ht="12" customHeight="1">
      <c r="A34" s="175" t="s">
        <v>44</v>
      </c>
      <c r="B34" s="1024">
        <v>4</v>
      </c>
      <c r="C34" s="1024">
        <v>0</v>
      </c>
      <c r="D34" s="1024">
        <v>3</v>
      </c>
      <c r="E34" s="1024">
        <v>1</v>
      </c>
      <c r="F34" s="1024">
        <v>0</v>
      </c>
      <c r="G34" s="1024">
        <v>0</v>
      </c>
      <c r="H34" s="141"/>
    </row>
    <row r="35" spans="1:8" s="147" customFormat="1" ht="12" customHeight="1">
      <c r="A35" s="175" t="s">
        <v>43</v>
      </c>
      <c r="B35" s="1024">
        <v>23</v>
      </c>
      <c r="C35" s="1024">
        <v>1</v>
      </c>
      <c r="D35" s="1024">
        <v>17</v>
      </c>
      <c r="E35" s="1024">
        <v>3</v>
      </c>
      <c r="F35" s="1024">
        <v>0</v>
      </c>
      <c r="G35" s="1024">
        <v>2</v>
      </c>
      <c r="H35" s="141"/>
    </row>
    <row r="36" spans="1:8" s="147" customFormat="1" ht="12" customHeight="1">
      <c r="A36" s="175" t="s">
        <v>42</v>
      </c>
      <c r="B36" s="1024">
        <v>101</v>
      </c>
      <c r="C36" s="1024">
        <v>4</v>
      </c>
      <c r="D36" s="1024">
        <v>92</v>
      </c>
      <c r="E36" s="1024">
        <v>5</v>
      </c>
      <c r="F36" s="1024">
        <v>0</v>
      </c>
      <c r="G36" s="1024">
        <v>0</v>
      </c>
      <c r="H36" s="141"/>
    </row>
    <row r="37" spans="1:8" s="147" customFormat="1" ht="12" customHeight="1">
      <c r="A37" s="175" t="s">
        <v>41</v>
      </c>
      <c r="B37" s="1024">
        <v>16</v>
      </c>
      <c r="C37" s="1024">
        <v>0</v>
      </c>
      <c r="D37" s="1024">
        <v>16</v>
      </c>
      <c r="E37" s="1024">
        <v>0</v>
      </c>
      <c r="F37" s="1024">
        <v>0</v>
      </c>
      <c r="G37" s="1024">
        <v>0</v>
      </c>
      <c r="H37" s="141"/>
    </row>
    <row r="38" spans="1:8" s="147" customFormat="1" ht="12" customHeight="1">
      <c r="A38" s="175" t="s">
        <v>40</v>
      </c>
      <c r="B38" s="1024">
        <v>28</v>
      </c>
      <c r="C38" s="1024">
        <v>1</v>
      </c>
      <c r="D38" s="1024">
        <v>26</v>
      </c>
      <c r="E38" s="1024">
        <v>1</v>
      </c>
      <c r="F38" s="1024">
        <v>0</v>
      </c>
      <c r="G38" s="1024">
        <v>0</v>
      </c>
      <c r="H38" s="141"/>
    </row>
    <row r="39" spans="1:8" s="147" customFormat="1" ht="12" customHeight="1">
      <c r="A39" s="175" t="s">
        <v>39</v>
      </c>
      <c r="B39" s="1024">
        <v>32</v>
      </c>
      <c r="C39" s="1024">
        <v>0</v>
      </c>
      <c r="D39" s="1024">
        <v>31</v>
      </c>
      <c r="E39" s="1024">
        <v>0</v>
      </c>
      <c r="F39" s="1024">
        <v>0</v>
      </c>
      <c r="G39" s="1024">
        <v>1</v>
      </c>
      <c r="H39" s="141"/>
    </row>
    <row r="40" spans="1:8" s="147" customFormat="1" ht="12" customHeight="1">
      <c r="A40" s="175"/>
      <c r="B40" s="141"/>
      <c r="C40" s="141"/>
      <c r="D40" s="141"/>
      <c r="E40" s="141"/>
      <c r="F40" s="141"/>
      <c r="G40" s="141"/>
      <c r="H40" s="141"/>
    </row>
    <row r="41" spans="1:8" s="320" customFormat="1" ht="11.25" customHeight="1">
      <c r="A41" s="57" t="s">
        <v>127</v>
      </c>
      <c r="G41" s="336"/>
      <c r="H41" s="336"/>
    </row>
    <row r="42" spans="1:8" s="409" customFormat="1" ht="11.25" customHeight="1">
      <c r="A42" s="1297" t="s">
        <v>537</v>
      </c>
      <c r="B42" s="1438"/>
      <c r="C42" s="1438"/>
      <c r="D42" s="1438"/>
      <c r="E42" s="1438"/>
      <c r="F42" s="1438"/>
      <c r="G42" s="1438"/>
      <c r="H42" s="317"/>
    </row>
    <row r="43" spans="1:8" s="409" customFormat="1" ht="11.25" customHeight="1">
      <c r="A43" s="1438" t="s">
        <v>368</v>
      </c>
      <c r="B43" s="1438"/>
      <c r="C43" s="1438"/>
      <c r="D43" s="1438"/>
      <c r="E43" s="1438"/>
      <c r="F43" s="1438"/>
      <c r="G43" s="1438"/>
      <c r="H43" s="317"/>
    </row>
    <row r="44" spans="1:8" s="446" customFormat="1" ht="11.25" customHeight="1">
      <c r="A44" s="1438"/>
      <c r="B44" s="1438"/>
      <c r="C44" s="1438"/>
      <c r="D44" s="1438"/>
      <c r="E44" s="1438"/>
      <c r="F44" s="1438"/>
      <c r="G44" s="1438"/>
      <c r="H44" s="490"/>
    </row>
    <row r="45" spans="1:8" s="409" customFormat="1" ht="11.25" customHeight="1">
      <c r="A45" s="1438" t="s">
        <v>369</v>
      </c>
      <c r="B45" s="1438"/>
      <c r="C45" s="1438"/>
      <c r="D45" s="1438"/>
      <c r="E45" s="1438"/>
      <c r="F45" s="1438"/>
      <c r="G45" s="1438"/>
      <c r="H45" s="317"/>
    </row>
    <row r="46" spans="1:8" s="446" customFormat="1" ht="11.25" customHeight="1">
      <c r="A46" s="1438"/>
      <c r="B46" s="1438"/>
      <c r="C46" s="1438"/>
      <c r="D46" s="1438"/>
      <c r="E46" s="1438"/>
      <c r="F46" s="1438"/>
      <c r="G46" s="1438"/>
      <c r="H46" s="490"/>
    </row>
    <row r="47" spans="1:8" s="409" customFormat="1" ht="11.25" customHeight="1">
      <c r="A47" s="1440" t="s">
        <v>370</v>
      </c>
      <c r="B47" s="1440"/>
      <c r="C47" s="1440"/>
      <c r="D47" s="1440"/>
      <c r="E47" s="1440"/>
      <c r="F47" s="1440"/>
      <c r="G47" s="1440"/>
      <c r="H47" s="407"/>
    </row>
    <row r="48" spans="1:8" s="409" customFormat="1" ht="11.25" customHeight="1">
      <c r="A48" s="1438" t="s">
        <v>371</v>
      </c>
      <c r="B48" s="1438"/>
      <c r="C48" s="1438"/>
      <c r="D48" s="1438"/>
      <c r="E48" s="1438"/>
      <c r="F48" s="1438"/>
      <c r="G48" s="1438"/>
      <c r="H48" s="317"/>
    </row>
    <row r="49" spans="1:24" s="446" customFormat="1" ht="11.25" customHeight="1">
      <c r="A49" s="1438"/>
      <c r="B49" s="1438"/>
      <c r="C49" s="1438"/>
      <c r="D49" s="1438"/>
      <c r="E49" s="1438"/>
      <c r="F49" s="1438"/>
      <c r="G49" s="1438"/>
      <c r="H49" s="490"/>
    </row>
    <row r="50" spans="1:24" s="409" customFormat="1" ht="11.25" customHeight="1">
      <c r="A50" s="1439" t="s">
        <v>448</v>
      </c>
      <c r="B50" s="1440"/>
      <c r="C50" s="1440"/>
      <c r="D50" s="1440"/>
      <c r="E50" s="1440"/>
      <c r="F50" s="1440"/>
      <c r="G50" s="1440"/>
      <c r="H50" s="317"/>
    </row>
    <row r="51" spans="1:24" s="409" customFormat="1" ht="11.25" customHeight="1">
      <c r="A51" s="1473" t="s">
        <v>360</v>
      </c>
      <c r="B51" s="1473"/>
      <c r="C51" s="1473"/>
      <c r="D51" s="1473"/>
      <c r="E51" s="1473"/>
      <c r="F51" s="1473"/>
      <c r="G51" s="1473"/>
      <c r="H51" s="395"/>
      <c r="I51" s="395"/>
      <c r="J51" s="395"/>
      <c r="K51" s="395"/>
      <c r="L51" s="395"/>
      <c r="M51" s="395"/>
      <c r="N51" s="395"/>
      <c r="O51" s="395"/>
      <c r="P51" s="395"/>
      <c r="Q51" s="395"/>
      <c r="R51" s="395"/>
      <c r="S51" s="395"/>
      <c r="T51" s="395"/>
      <c r="U51" s="395"/>
      <c r="V51" s="395"/>
      <c r="W51" s="395"/>
      <c r="X51" s="395"/>
    </row>
    <row r="52" spans="1:24" s="320" customFormat="1" ht="11.25" customHeight="1">
      <c r="A52" s="1473"/>
      <c r="B52" s="1473"/>
      <c r="C52" s="1473"/>
      <c r="D52" s="1473"/>
      <c r="E52" s="1473"/>
      <c r="F52" s="1473"/>
      <c r="G52" s="1473"/>
      <c r="H52" s="336"/>
    </row>
    <row r="53" spans="1:24" s="320" customFormat="1" ht="11.25" customHeight="1">
      <c r="G53" s="336"/>
      <c r="H53" s="336"/>
    </row>
    <row r="54" spans="1:24" s="320" customFormat="1" ht="11.25" customHeight="1">
      <c r="A54" s="319" t="s">
        <v>1657</v>
      </c>
      <c r="G54" s="336"/>
      <c r="H54" s="336"/>
    </row>
    <row r="55" spans="1:24" s="320" customFormat="1" ht="11.25" customHeight="1">
      <c r="G55" s="336"/>
      <c r="H55" s="336"/>
    </row>
    <row r="56" spans="1:24" s="320" customFormat="1" ht="11.25" customHeight="1">
      <c r="G56" s="336"/>
      <c r="H56" s="336"/>
    </row>
    <row r="57" spans="1:24" s="320" customFormat="1" ht="11.25" customHeight="1">
      <c r="G57" s="336"/>
      <c r="H57" s="336"/>
    </row>
    <row r="58" spans="1:24" s="320" customFormat="1" ht="11.25" customHeight="1">
      <c r="H58" s="336"/>
    </row>
    <row r="59" spans="1:24" s="320" customFormat="1" ht="11.25" customHeight="1">
      <c r="H59" s="336"/>
    </row>
  </sheetData>
  <mergeCells count="16">
    <mergeCell ref="A1:G1"/>
    <mergeCell ref="A43:G44"/>
    <mergeCell ref="A47:G47"/>
    <mergeCell ref="A50:G50"/>
    <mergeCell ref="A51:G52"/>
    <mergeCell ref="A45:G46"/>
    <mergeCell ref="A48:G49"/>
    <mergeCell ref="A42:G42"/>
    <mergeCell ref="A3:A6"/>
    <mergeCell ref="C4:C5"/>
    <mergeCell ref="D4:D5"/>
    <mergeCell ref="E4:E5"/>
    <mergeCell ref="F4:F5"/>
    <mergeCell ref="G4:G5"/>
    <mergeCell ref="B3:G3"/>
    <mergeCell ref="B4:B6"/>
  </mergeCells>
  <phoneticPr fontId="25" type="noConversion"/>
  <hyperlinks>
    <hyperlink ref="I1" location="Contents!A1" display="back to contents"/>
  </hyperlinks>
  <pageMargins left="0.75" right="0.75" top="0.3" bottom="0.27" header="0.25" footer="0.18"/>
  <pageSetup paperSize="9" scale="78"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AB63"/>
  <sheetViews>
    <sheetView showGridLines="0" workbookViewId="0">
      <selection sqref="A1:H1"/>
    </sheetView>
  </sheetViews>
  <sheetFormatPr defaultColWidth="9.140625" defaultRowHeight="11.25" customHeight="1"/>
  <cols>
    <col min="1" max="1" width="24.7109375" style="12" customWidth="1"/>
    <col min="2" max="2" width="12.7109375" style="12" customWidth="1"/>
    <col min="3" max="3" width="15.7109375" style="12" customWidth="1"/>
    <col min="4" max="8" width="13.42578125" style="12" customWidth="1"/>
    <col min="9" max="13" width="12.7109375" style="12" customWidth="1"/>
    <col min="14" max="14" width="14.140625" style="12" customWidth="1"/>
    <col min="15" max="16" width="10.7109375" style="12" customWidth="1"/>
    <col min="17" max="17" width="10.7109375" style="123" customWidth="1"/>
    <col min="18" max="18" width="13" style="12" customWidth="1"/>
    <col min="19" max="19" width="3" style="12" customWidth="1"/>
    <col min="20" max="16384" width="9.140625" style="12"/>
  </cols>
  <sheetData>
    <row r="1" spans="1:22" ht="18" customHeight="1">
      <c r="A1" s="1444" t="s">
        <v>1779</v>
      </c>
      <c r="B1" s="1444"/>
      <c r="C1" s="1444"/>
      <c r="D1" s="1444"/>
      <c r="E1" s="1444"/>
      <c r="F1" s="1444"/>
      <c r="G1" s="1444"/>
      <c r="H1" s="1444"/>
      <c r="K1" s="1219" t="s">
        <v>425</v>
      </c>
      <c r="L1" s="1219"/>
      <c r="M1" s="478"/>
      <c r="N1" s="478"/>
      <c r="O1" s="478"/>
      <c r="P1" s="478"/>
      <c r="Q1" s="356"/>
      <c r="T1" s="1285"/>
      <c r="U1" s="1285"/>
      <c r="V1" s="316"/>
    </row>
    <row r="2" spans="1:22" ht="15" customHeight="1">
      <c r="A2" s="231"/>
      <c r="B2" s="344"/>
      <c r="C2" s="344"/>
      <c r="D2" s="344"/>
      <c r="E2" s="344"/>
      <c r="F2" s="344"/>
      <c r="G2" s="344"/>
      <c r="H2" s="344"/>
      <c r="I2" s="344"/>
      <c r="J2" s="344"/>
      <c r="K2" s="440"/>
      <c r="L2" s="440"/>
      <c r="M2" s="440"/>
      <c r="N2" s="440"/>
      <c r="O2" s="231"/>
      <c r="P2" s="231"/>
      <c r="Q2" s="344"/>
    </row>
    <row r="3" spans="1:22" ht="13.5" customHeight="1">
      <c r="A3" s="1267" t="s">
        <v>688</v>
      </c>
      <c r="B3" s="1368" t="s">
        <v>722</v>
      </c>
      <c r="C3" s="1354" t="s">
        <v>474</v>
      </c>
      <c r="D3" s="1355"/>
      <c r="E3" s="1355"/>
      <c r="F3" s="1355"/>
      <c r="G3" s="1355"/>
      <c r="H3" s="1356"/>
      <c r="I3" s="1354" t="s">
        <v>79</v>
      </c>
      <c r="J3" s="1355"/>
      <c r="K3" s="1355"/>
      <c r="L3" s="1355"/>
      <c r="M3" s="1356"/>
      <c r="N3" s="1373" t="s">
        <v>384</v>
      </c>
      <c r="O3" s="1447" t="s">
        <v>27</v>
      </c>
      <c r="P3" s="1276" t="s">
        <v>684</v>
      </c>
      <c r="Q3" s="1276" t="s">
        <v>81</v>
      </c>
      <c r="R3" s="1451" t="s">
        <v>38</v>
      </c>
    </row>
    <row r="4" spans="1:22" ht="13.5" customHeight="1">
      <c r="A4" s="1268"/>
      <c r="B4" s="1369"/>
      <c r="C4" s="1373" t="s">
        <v>686</v>
      </c>
      <c r="D4" s="1264" t="s">
        <v>685</v>
      </c>
      <c r="E4" s="1264" t="s">
        <v>26</v>
      </c>
      <c r="F4" s="1264" t="s">
        <v>239</v>
      </c>
      <c r="G4" s="1264" t="s">
        <v>219</v>
      </c>
      <c r="H4" s="1358" t="s">
        <v>220</v>
      </c>
      <c r="I4" s="1310" t="s">
        <v>683</v>
      </c>
      <c r="J4" s="1334" t="s">
        <v>682</v>
      </c>
      <c r="K4" s="1307" t="s">
        <v>25</v>
      </c>
      <c r="L4" s="1334" t="s">
        <v>681</v>
      </c>
      <c r="M4" s="1320" t="s">
        <v>241</v>
      </c>
      <c r="N4" s="1374"/>
      <c r="O4" s="1448"/>
      <c r="P4" s="1277"/>
      <c r="Q4" s="1277"/>
      <c r="R4" s="1452"/>
    </row>
    <row r="5" spans="1:22" s="966" customFormat="1" ht="12.75" customHeight="1">
      <c r="A5" s="1268"/>
      <c r="B5" s="1370"/>
      <c r="C5" s="1374"/>
      <c r="D5" s="1265"/>
      <c r="E5" s="1265"/>
      <c r="F5" s="1265"/>
      <c r="G5" s="1265"/>
      <c r="H5" s="1299"/>
      <c r="I5" s="1311"/>
      <c r="J5" s="1287"/>
      <c r="K5" s="1308"/>
      <c r="L5" s="1287"/>
      <c r="M5" s="1321"/>
      <c r="N5" s="1374"/>
      <c r="O5" s="1448"/>
      <c r="P5" s="1277"/>
      <c r="Q5" s="1277"/>
      <c r="R5" s="1452"/>
    </row>
    <row r="6" spans="1:22" s="966" customFormat="1" ht="12.75" customHeight="1">
      <c r="A6" s="1268"/>
      <c r="B6" s="1370"/>
      <c r="C6" s="1374"/>
      <c r="D6" s="1265"/>
      <c r="E6" s="1265"/>
      <c r="F6" s="1265"/>
      <c r="G6" s="1265"/>
      <c r="H6" s="1299"/>
      <c r="I6" s="1311"/>
      <c r="J6" s="1287"/>
      <c r="K6" s="1308"/>
      <c r="L6" s="1287"/>
      <c r="M6" s="1321"/>
      <c r="N6" s="1374"/>
      <c r="O6" s="1448"/>
      <c r="P6" s="1277"/>
      <c r="Q6" s="1277"/>
      <c r="R6" s="1452"/>
    </row>
    <row r="7" spans="1:22" s="966" customFormat="1" ht="12.75" customHeight="1">
      <c r="A7" s="1268"/>
      <c r="B7" s="1370"/>
      <c r="C7" s="1374"/>
      <c r="D7" s="1265"/>
      <c r="E7" s="1265"/>
      <c r="F7" s="1265"/>
      <c r="G7" s="1265"/>
      <c r="H7" s="1299"/>
      <c r="I7" s="1311"/>
      <c r="J7" s="1287"/>
      <c r="K7" s="1308"/>
      <c r="L7" s="1287"/>
      <c r="M7" s="1321"/>
      <c r="N7" s="1374"/>
      <c r="O7" s="1448"/>
      <c r="P7" s="1277"/>
      <c r="Q7" s="1277"/>
      <c r="R7" s="1452"/>
    </row>
    <row r="8" spans="1:22" s="966" customFormat="1" ht="12.75" customHeight="1">
      <c r="A8" s="1268"/>
      <c r="B8" s="1370"/>
      <c r="C8" s="1374"/>
      <c r="D8" s="1265"/>
      <c r="E8" s="1265"/>
      <c r="F8" s="1265"/>
      <c r="G8" s="1265"/>
      <c r="H8" s="1299"/>
      <c r="I8" s="1311"/>
      <c r="J8" s="1287"/>
      <c r="K8" s="1308"/>
      <c r="L8" s="1287"/>
      <c r="M8" s="1321"/>
      <c r="N8" s="1374"/>
      <c r="O8" s="1448"/>
      <c r="P8" s="1277"/>
      <c r="Q8" s="1277"/>
      <c r="R8" s="1452"/>
    </row>
    <row r="9" spans="1:22" s="966" customFormat="1" ht="13.05" customHeight="1">
      <c r="A9" s="1268"/>
      <c r="B9" s="1370"/>
      <c r="C9" s="1374"/>
      <c r="D9" s="1265"/>
      <c r="E9" s="1265"/>
      <c r="F9" s="1265"/>
      <c r="G9" s="1265"/>
      <c r="H9" s="1299"/>
      <c r="I9" s="1311"/>
      <c r="J9" s="1287"/>
      <c r="K9" s="1308"/>
      <c r="L9" s="1287"/>
      <c r="M9" s="1321"/>
      <c r="N9" s="1374"/>
      <c r="O9" s="1448"/>
      <c r="P9" s="1277"/>
      <c r="Q9" s="1277"/>
      <c r="R9" s="1452"/>
    </row>
    <row r="10" spans="1:22" s="966" customFormat="1" ht="13.05" customHeight="1">
      <c r="A10" s="1327"/>
      <c r="B10" s="1371"/>
      <c r="C10" s="1375"/>
      <c r="D10" s="1357"/>
      <c r="E10" s="1357"/>
      <c r="F10" s="1357"/>
      <c r="G10" s="1357"/>
      <c r="H10" s="1359"/>
      <c r="I10" s="1360"/>
      <c r="J10" s="1376"/>
      <c r="K10" s="1377"/>
      <c r="L10" s="1376"/>
      <c r="M10" s="1378"/>
      <c r="N10" s="1386"/>
      <c r="O10" s="1449"/>
      <c r="P10" s="1450"/>
      <c r="Q10" s="1450"/>
      <c r="R10" s="1453"/>
    </row>
    <row r="11" spans="1:22" s="322" customFormat="1" ht="21" customHeight="1">
      <c r="A11" s="352" t="s">
        <v>11</v>
      </c>
      <c r="B11" s="632">
        <v>1330</v>
      </c>
      <c r="C11" s="634">
        <v>1119</v>
      </c>
      <c r="D11" s="634">
        <v>480</v>
      </c>
      <c r="E11" s="632">
        <v>635</v>
      </c>
      <c r="F11" s="634">
        <v>128</v>
      </c>
      <c r="G11" s="634">
        <v>59</v>
      </c>
      <c r="H11" s="632">
        <v>136</v>
      </c>
      <c r="I11" s="634">
        <v>918</v>
      </c>
      <c r="J11" s="634">
        <v>214</v>
      </c>
      <c r="K11" s="634">
        <v>187</v>
      </c>
      <c r="L11" s="634">
        <v>842</v>
      </c>
      <c r="M11" s="634">
        <v>772</v>
      </c>
      <c r="N11" s="634">
        <v>473</v>
      </c>
      <c r="O11" s="634">
        <v>403</v>
      </c>
      <c r="P11" s="634">
        <v>20</v>
      </c>
      <c r="Q11" s="634">
        <v>42</v>
      </c>
      <c r="R11" s="634">
        <v>155</v>
      </c>
    </row>
    <row r="12" spans="1:22" s="323" customFormat="1" ht="9" customHeight="1">
      <c r="B12" s="150"/>
      <c r="C12" s="635"/>
      <c r="D12" s="635"/>
      <c r="E12" s="635"/>
      <c r="F12" s="635"/>
      <c r="G12" s="635"/>
      <c r="H12" s="635"/>
      <c r="I12" s="635"/>
      <c r="J12" s="635"/>
      <c r="K12" s="635"/>
      <c r="L12" s="635"/>
      <c r="M12" s="635"/>
      <c r="N12" s="635"/>
      <c r="O12" s="635"/>
      <c r="P12" s="635"/>
      <c r="Q12" s="635"/>
      <c r="R12" s="635"/>
    </row>
    <row r="13" spans="1:22" s="323" customFormat="1" ht="13.2">
      <c r="A13" s="89" t="s">
        <v>66</v>
      </c>
      <c r="B13" s="633">
        <v>62</v>
      </c>
      <c r="C13" s="633">
        <v>46</v>
      </c>
      <c r="D13" s="633">
        <v>22</v>
      </c>
      <c r="E13" s="633">
        <v>20</v>
      </c>
      <c r="F13" s="633">
        <v>4</v>
      </c>
      <c r="G13" s="633">
        <v>0</v>
      </c>
      <c r="H13" s="633">
        <v>13</v>
      </c>
      <c r="I13" s="633">
        <v>45</v>
      </c>
      <c r="J13" s="633">
        <v>27</v>
      </c>
      <c r="K13" s="633">
        <v>27</v>
      </c>
      <c r="L13" s="633">
        <v>32</v>
      </c>
      <c r="M13" s="633">
        <v>22</v>
      </c>
      <c r="N13" s="633">
        <v>21</v>
      </c>
      <c r="O13" s="633">
        <v>32</v>
      </c>
      <c r="P13" s="633">
        <v>0</v>
      </c>
      <c r="Q13" s="633">
        <v>3</v>
      </c>
      <c r="R13" s="633">
        <v>11</v>
      </c>
    </row>
    <row r="14" spans="1:22" s="323" customFormat="1" ht="13.2">
      <c r="A14" s="89" t="s">
        <v>65</v>
      </c>
      <c r="B14" s="633">
        <v>31</v>
      </c>
      <c r="C14" s="633">
        <v>24</v>
      </c>
      <c r="D14" s="633">
        <v>11</v>
      </c>
      <c r="E14" s="633">
        <v>13</v>
      </c>
      <c r="F14" s="633">
        <v>1</v>
      </c>
      <c r="G14" s="633">
        <v>1</v>
      </c>
      <c r="H14" s="633">
        <v>2</v>
      </c>
      <c r="I14" s="633">
        <v>19</v>
      </c>
      <c r="J14" s="633">
        <v>12</v>
      </c>
      <c r="K14" s="633">
        <v>12</v>
      </c>
      <c r="L14" s="633">
        <v>13</v>
      </c>
      <c r="M14" s="633">
        <v>7</v>
      </c>
      <c r="N14" s="633">
        <v>7</v>
      </c>
      <c r="O14" s="633">
        <v>16</v>
      </c>
      <c r="P14" s="633">
        <v>0</v>
      </c>
      <c r="Q14" s="633">
        <v>2</v>
      </c>
      <c r="R14" s="633">
        <v>3</v>
      </c>
    </row>
    <row r="15" spans="1:22" s="323" customFormat="1" ht="13.2">
      <c r="A15" s="89" t="s">
        <v>64</v>
      </c>
      <c r="B15" s="633">
        <v>17</v>
      </c>
      <c r="C15" s="633">
        <v>16</v>
      </c>
      <c r="D15" s="633">
        <v>8</v>
      </c>
      <c r="E15" s="633">
        <v>8</v>
      </c>
      <c r="F15" s="633">
        <v>5</v>
      </c>
      <c r="G15" s="633">
        <v>2</v>
      </c>
      <c r="H15" s="633">
        <v>1</v>
      </c>
      <c r="I15" s="633">
        <v>12</v>
      </c>
      <c r="J15" s="633">
        <v>4</v>
      </c>
      <c r="K15" s="633">
        <v>4</v>
      </c>
      <c r="L15" s="633">
        <v>12</v>
      </c>
      <c r="M15" s="633">
        <v>11</v>
      </c>
      <c r="N15" s="633">
        <v>8</v>
      </c>
      <c r="O15" s="633">
        <v>7</v>
      </c>
      <c r="P15" s="633">
        <v>1</v>
      </c>
      <c r="Q15" s="633">
        <v>0</v>
      </c>
      <c r="R15" s="633">
        <v>3</v>
      </c>
    </row>
    <row r="16" spans="1:22" s="323" customFormat="1" ht="13.2">
      <c r="A16" s="89" t="s">
        <v>63</v>
      </c>
      <c r="B16" s="633">
        <v>9</v>
      </c>
      <c r="C16" s="633">
        <v>8</v>
      </c>
      <c r="D16" s="633">
        <v>4</v>
      </c>
      <c r="E16" s="633">
        <v>4</v>
      </c>
      <c r="F16" s="633">
        <v>1</v>
      </c>
      <c r="G16" s="633">
        <v>1</v>
      </c>
      <c r="H16" s="633">
        <v>1</v>
      </c>
      <c r="I16" s="633">
        <v>5</v>
      </c>
      <c r="J16" s="633">
        <v>0</v>
      </c>
      <c r="K16" s="633">
        <v>0</v>
      </c>
      <c r="L16" s="633">
        <v>5</v>
      </c>
      <c r="M16" s="633">
        <v>4</v>
      </c>
      <c r="N16" s="633">
        <v>3</v>
      </c>
      <c r="O16" s="633">
        <v>2</v>
      </c>
      <c r="P16" s="633">
        <v>0</v>
      </c>
      <c r="Q16" s="633">
        <v>0</v>
      </c>
      <c r="R16" s="633">
        <v>1</v>
      </c>
    </row>
    <row r="17" spans="1:18" s="384" customFormat="1" ht="13.2">
      <c r="A17" s="386" t="s">
        <v>237</v>
      </c>
      <c r="B17" s="633">
        <v>109</v>
      </c>
      <c r="C17" s="633">
        <v>96</v>
      </c>
      <c r="D17" s="633">
        <v>44</v>
      </c>
      <c r="E17" s="633">
        <v>59</v>
      </c>
      <c r="F17" s="633">
        <v>12</v>
      </c>
      <c r="G17" s="633">
        <v>5</v>
      </c>
      <c r="H17" s="633">
        <v>14</v>
      </c>
      <c r="I17" s="633">
        <v>79</v>
      </c>
      <c r="J17" s="633">
        <v>37</v>
      </c>
      <c r="K17" s="633">
        <v>34</v>
      </c>
      <c r="L17" s="633">
        <v>64</v>
      </c>
      <c r="M17" s="633">
        <v>56</v>
      </c>
      <c r="N17" s="633">
        <v>40</v>
      </c>
      <c r="O17" s="633">
        <v>42</v>
      </c>
      <c r="P17" s="633">
        <v>2</v>
      </c>
      <c r="Q17" s="633">
        <v>3</v>
      </c>
      <c r="R17" s="633">
        <v>14</v>
      </c>
    </row>
    <row r="18" spans="1:18" s="323" customFormat="1" ht="13.2">
      <c r="A18" s="89" t="s">
        <v>62</v>
      </c>
      <c r="B18" s="633">
        <v>15</v>
      </c>
      <c r="C18" s="633">
        <v>15</v>
      </c>
      <c r="D18" s="633">
        <v>4</v>
      </c>
      <c r="E18" s="633">
        <v>8</v>
      </c>
      <c r="F18" s="633">
        <v>1</v>
      </c>
      <c r="G18" s="633">
        <v>0</v>
      </c>
      <c r="H18" s="633">
        <v>3</v>
      </c>
      <c r="I18" s="633">
        <v>15</v>
      </c>
      <c r="J18" s="633">
        <v>7</v>
      </c>
      <c r="K18" s="633">
        <v>6</v>
      </c>
      <c r="L18" s="633">
        <v>14</v>
      </c>
      <c r="M18" s="633">
        <v>13</v>
      </c>
      <c r="N18" s="633">
        <v>9</v>
      </c>
      <c r="O18" s="633">
        <v>4</v>
      </c>
      <c r="P18" s="633">
        <v>0</v>
      </c>
      <c r="Q18" s="633">
        <v>1</v>
      </c>
      <c r="R18" s="633">
        <v>0</v>
      </c>
    </row>
    <row r="19" spans="1:18" s="323" customFormat="1" ht="13.2">
      <c r="A19" s="89" t="s">
        <v>14</v>
      </c>
      <c r="B19" s="633">
        <v>35</v>
      </c>
      <c r="C19" s="633">
        <v>32</v>
      </c>
      <c r="D19" s="633">
        <v>21</v>
      </c>
      <c r="E19" s="633">
        <v>17</v>
      </c>
      <c r="F19" s="633">
        <v>5</v>
      </c>
      <c r="G19" s="633">
        <v>1</v>
      </c>
      <c r="H19" s="633">
        <v>2</v>
      </c>
      <c r="I19" s="633">
        <v>20</v>
      </c>
      <c r="J19" s="633">
        <v>6</v>
      </c>
      <c r="K19" s="633">
        <v>6</v>
      </c>
      <c r="L19" s="633">
        <v>18</v>
      </c>
      <c r="M19" s="633">
        <v>14</v>
      </c>
      <c r="N19" s="633">
        <v>15</v>
      </c>
      <c r="O19" s="633">
        <v>6</v>
      </c>
      <c r="P19" s="633">
        <v>1</v>
      </c>
      <c r="Q19" s="633">
        <v>0</v>
      </c>
      <c r="R19" s="633">
        <v>4</v>
      </c>
    </row>
    <row r="20" spans="1:18" s="323" customFormat="1" ht="13.2">
      <c r="A20" s="89" t="s">
        <v>61</v>
      </c>
      <c r="B20" s="633">
        <v>52</v>
      </c>
      <c r="C20" s="633">
        <v>48</v>
      </c>
      <c r="D20" s="633">
        <v>22</v>
      </c>
      <c r="E20" s="633">
        <v>26</v>
      </c>
      <c r="F20" s="633">
        <v>11</v>
      </c>
      <c r="G20" s="633">
        <v>4</v>
      </c>
      <c r="H20" s="633">
        <v>2</v>
      </c>
      <c r="I20" s="633">
        <v>42</v>
      </c>
      <c r="J20" s="633">
        <v>7</v>
      </c>
      <c r="K20" s="633">
        <v>6</v>
      </c>
      <c r="L20" s="633">
        <v>40</v>
      </c>
      <c r="M20" s="633">
        <v>37</v>
      </c>
      <c r="N20" s="633">
        <v>23</v>
      </c>
      <c r="O20" s="633">
        <v>17</v>
      </c>
      <c r="P20" s="633">
        <v>1</v>
      </c>
      <c r="Q20" s="633">
        <v>1</v>
      </c>
      <c r="R20" s="633">
        <v>4</v>
      </c>
    </row>
    <row r="21" spans="1:18" s="323" customFormat="1" ht="13.2">
      <c r="A21" s="89" t="s">
        <v>60</v>
      </c>
      <c r="B21" s="633">
        <v>38</v>
      </c>
      <c r="C21" s="633">
        <v>30</v>
      </c>
      <c r="D21" s="633">
        <v>13</v>
      </c>
      <c r="E21" s="633">
        <v>20</v>
      </c>
      <c r="F21" s="633">
        <v>2</v>
      </c>
      <c r="G21" s="633">
        <v>2</v>
      </c>
      <c r="H21" s="633">
        <v>2</v>
      </c>
      <c r="I21" s="633">
        <v>24</v>
      </c>
      <c r="J21" s="633">
        <v>0</v>
      </c>
      <c r="K21" s="633">
        <v>0</v>
      </c>
      <c r="L21" s="633">
        <v>24</v>
      </c>
      <c r="M21" s="633">
        <v>24</v>
      </c>
      <c r="N21" s="633">
        <v>15</v>
      </c>
      <c r="O21" s="633">
        <v>10</v>
      </c>
      <c r="P21" s="633">
        <v>1</v>
      </c>
      <c r="Q21" s="633">
        <v>1</v>
      </c>
      <c r="R21" s="633">
        <v>4</v>
      </c>
    </row>
    <row r="22" spans="1:18" s="323" customFormat="1" ht="13.2">
      <c r="A22" s="89" t="s">
        <v>59</v>
      </c>
      <c r="B22" s="633">
        <v>16</v>
      </c>
      <c r="C22" s="633">
        <v>14</v>
      </c>
      <c r="D22" s="633">
        <v>8</v>
      </c>
      <c r="E22" s="633">
        <v>5</v>
      </c>
      <c r="F22" s="633">
        <v>1</v>
      </c>
      <c r="G22" s="633">
        <v>1</v>
      </c>
      <c r="H22" s="633">
        <v>2</v>
      </c>
      <c r="I22" s="633">
        <v>6</v>
      </c>
      <c r="J22" s="633">
        <v>2</v>
      </c>
      <c r="K22" s="633">
        <v>2</v>
      </c>
      <c r="L22" s="633">
        <v>6</v>
      </c>
      <c r="M22" s="633">
        <v>6</v>
      </c>
      <c r="N22" s="633">
        <v>6</v>
      </c>
      <c r="O22" s="633">
        <v>3</v>
      </c>
      <c r="P22" s="633">
        <v>0</v>
      </c>
      <c r="Q22" s="633">
        <v>0</v>
      </c>
      <c r="R22" s="633">
        <v>2</v>
      </c>
    </row>
    <row r="23" spans="1:18" s="323" customFormat="1" ht="13.2">
      <c r="A23" s="89" t="s">
        <v>58</v>
      </c>
      <c r="B23" s="633">
        <v>16</v>
      </c>
      <c r="C23" s="633">
        <v>16</v>
      </c>
      <c r="D23" s="633">
        <v>13</v>
      </c>
      <c r="E23" s="633">
        <v>7</v>
      </c>
      <c r="F23" s="633">
        <v>1</v>
      </c>
      <c r="G23" s="633">
        <v>2</v>
      </c>
      <c r="H23" s="633">
        <v>2</v>
      </c>
      <c r="I23" s="633">
        <v>14</v>
      </c>
      <c r="J23" s="633">
        <v>10</v>
      </c>
      <c r="K23" s="633">
        <v>10</v>
      </c>
      <c r="L23" s="633">
        <v>9</v>
      </c>
      <c r="M23" s="633">
        <v>7</v>
      </c>
      <c r="N23" s="633">
        <v>10</v>
      </c>
      <c r="O23" s="633">
        <v>8</v>
      </c>
      <c r="P23" s="633">
        <v>0</v>
      </c>
      <c r="Q23" s="633">
        <v>0</v>
      </c>
      <c r="R23" s="633">
        <v>1</v>
      </c>
    </row>
    <row r="24" spans="1:18" s="323" customFormat="1" ht="13.2">
      <c r="A24" s="280" t="s">
        <v>57</v>
      </c>
      <c r="B24" s="633">
        <v>6</v>
      </c>
      <c r="C24" s="633">
        <v>3</v>
      </c>
      <c r="D24" s="633">
        <v>0</v>
      </c>
      <c r="E24" s="633">
        <v>2</v>
      </c>
      <c r="F24" s="633">
        <v>0</v>
      </c>
      <c r="G24" s="633">
        <v>1</v>
      </c>
      <c r="H24" s="633">
        <v>0</v>
      </c>
      <c r="I24" s="633">
        <v>2</v>
      </c>
      <c r="J24" s="633">
        <v>0</v>
      </c>
      <c r="K24" s="633">
        <v>0</v>
      </c>
      <c r="L24" s="633">
        <v>2</v>
      </c>
      <c r="M24" s="633">
        <v>2</v>
      </c>
      <c r="N24" s="633">
        <v>3</v>
      </c>
      <c r="O24" s="633">
        <v>1</v>
      </c>
      <c r="P24" s="633">
        <v>0</v>
      </c>
      <c r="Q24" s="633">
        <v>0</v>
      </c>
      <c r="R24" s="633">
        <v>2</v>
      </c>
    </row>
    <row r="25" spans="1:18" s="323" customFormat="1" ht="13.2">
      <c r="A25" s="280" t="s">
        <v>56</v>
      </c>
      <c r="B25" s="633">
        <v>38</v>
      </c>
      <c r="C25" s="633">
        <v>34</v>
      </c>
      <c r="D25" s="633">
        <v>17</v>
      </c>
      <c r="E25" s="633">
        <v>18</v>
      </c>
      <c r="F25" s="633">
        <v>6</v>
      </c>
      <c r="G25" s="633">
        <v>0</v>
      </c>
      <c r="H25" s="633">
        <v>2</v>
      </c>
      <c r="I25" s="633">
        <v>33</v>
      </c>
      <c r="J25" s="984">
        <v>9</v>
      </c>
      <c r="K25" s="633">
        <v>9</v>
      </c>
      <c r="L25" s="633">
        <v>31</v>
      </c>
      <c r="M25" s="633">
        <v>30</v>
      </c>
      <c r="N25" s="633">
        <v>17</v>
      </c>
      <c r="O25" s="633">
        <v>12</v>
      </c>
      <c r="P25" s="633">
        <v>0</v>
      </c>
      <c r="Q25" s="633">
        <v>1</v>
      </c>
      <c r="R25" s="633">
        <v>8</v>
      </c>
    </row>
    <row r="26" spans="1:18" s="323" customFormat="1" ht="13.2">
      <c r="A26" s="280" t="s">
        <v>15</v>
      </c>
      <c r="B26" s="633">
        <v>70</v>
      </c>
      <c r="C26" s="633">
        <v>57</v>
      </c>
      <c r="D26" s="633">
        <v>27</v>
      </c>
      <c r="E26" s="633">
        <v>37</v>
      </c>
      <c r="F26" s="633">
        <v>3</v>
      </c>
      <c r="G26" s="633">
        <v>3</v>
      </c>
      <c r="H26" s="633">
        <v>6</v>
      </c>
      <c r="I26" s="633">
        <v>49</v>
      </c>
      <c r="J26" s="633">
        <v>18</v>
      </c>
      <c r="K26" s="633">
        <v>16</v>
      </c>
      <c r="L26" s="633">
        <v>42</v>
      </c>
      <c r="M26" s="633">
        <v>39</v>
      </c>
      <c r="N26" s="633">
        <v>37</v>
      </c>
      <c r="O26" s="633">
        <v>24</v>
      </c>
      <c r="P26" s="633">
        <v>2</v>
      </c>
      <c r="Q26" s="633">
        <v>5</v>
      </c>
      <c r="R26" s="633">
        <v>9</v>
      </c>
    </row>
    <row r="27" spans="1:18" s="323" customFormat="1" ht="13.2">
      <c r="A27" s="280" t="s">
        <v>55</v>
      </c>
      <c r="B27" s="633">
        <v>311</v>
      </c>
      <c r="C27" s="633">
        <v>258</v>
      </c>
      <c r="D27" s="633">
        <v>100</v>
      </c>
      <c r="E27" s="633">
        <v>162</v>
      </c>
      <c r="F27" s="633">
        <v>18</v>
      </c>
      <c r="G27" s="633">
        <v>10</v>
      </c>
      <c r="H27" s="633">
        <v>35</v>
      </c>
      <c r="I27" s="633">
        <v>218</v>
      </c>
      <c r="J27" s="633">
        <v>9</v>
      </c>
      <c r="K27" s="633">
        <v>7</v>
      </c>
      <c r="L27" s="633">
        <v>216</v>
      </c>
      <c r="M27" s="633">
        <v>210</v>
      </c>
      <c r="N27" s="633">
        <v>83</v>
      </c>
      <c r="O27" s="633">
        <v>69</v>
      </c>
      <c r="P27" s="633">
        <v>2</v>
      </c>
      <c r="Q27" s="633">
        <v>4</v>
      </c>
      <c r="R27" s="633">
        <v>28</v>
      </c>
    </row>
    <row r="28" spans="1:18" s="323" customFormat="1" ht="13.2">
      <c r="A28" s="280" t="s">
        <v>54</v>
      </c>
      <c r="B28" s="633">
        <v>35</v>
      </c>
      <c r="C28" s="633">
        <v>30</v>
      </c>
      <c r="D28" s="633">
        <v>10</v>
      </c>
      <c r="E28" s="633">
        <v>14</v>
      </c>
      <c r="F28" s="633">
        <v>4</v>
      </c>
      <c r="G28" s="633">
        <v>4</v>
      </c>
      <c r="H28" s="633">
        <v>11</v>
      </c>
      <c r="I28" s="633">
        <v>22</v>
      </c>
      <c r="J28" s="633">
        <v>15</v>
      </c>
      <c r="K28" s="633">
        <v>12</v>
      </c>
      <c r="L28" s="633">
        <v>17</v>
      </c>
      <c r="M28" s="633">
        <v>10</v>
      </c>
      <c r="N28" s="633">
        <v>15</v>
      </c>
      <c r="O28" s="633">
        <v>7</v>
      </c>
      <c r="P28" s="633">
        <v>0</v>
      </c>
      <c r="Q28" s="633">
        <v>5</v>
      </c>
      <c r="R28" s="633">
        <v>6</v>
      </c>
    </row>
    <row r="29" spans="1:18" s="323" customFormat="1" ht="13.2">
      <c r="A29" s="280" t="s">
        <v>53</v>
      </c>
      <c r="B29" s="633">
        <v>16</v>
      </c>
      <c r="C29" s="633">
        <v>10</v>
      </c>
      <c r="D29" s="633">
        <v>0</v>
      </c>
      <c r="E29" s="633">
        <v>9</v>
      </c>
      <c r="F29" s="633">
        <v>1</v>
      </c>
      <c r="G29" s="633">
        <v>0</v>
      </c>
      <c r="H29" s="633">
        <v>1</v>
      </c>
      <c r="I29" s="633">
        <v>13</v>
      </c>
      <c r="J29" s="633">
        <v>0</v>
      </c>
      <c r="K29" s="633">
        <v>0</v>
      </c>
      <c r="L29" s="633">
        <v>13</v>
      </c>
      <c r="M29" s="633">
        <v>12</v>
      </c>
      <c r="N29" s="633">
        <v>4</v>
      </c>
      <c r="O29" s="633">
        <v>7</v>
      </c>
      <c r="P29" s="633">
        <v>2</v>
      </c>
      <c r="Q29" s="633">
        <v>0</v>
      </c>
      <c r="R29" s="633">
        <v>3</v>
      </c>
    </row>
    <row r="30" spans="1:18" s="323" customFormat="1" ht="13.2">
      <c r="A30" s="280" t="s">
        <v>52</v>
      </c>
      <c r="B30" s="633">
        <v>23</v>
      </c>
      <c r="C30" s="633">
        <v>20</v>
      </c>
      <c r="D30" s="633">
        <v>8</v>
      </c>
      <c r="E30" s="633">
        <v>15</v>
      </c>
      <c r="F30" s="633">
        <v>2</v>
      </c>
      <c r="G30" s="633">
        <v>1</v>
      </c>
      <c r="H30" s="633">
        <v>2</v>
      </c>
      <c r="I30" s="633">
        <v>18</v>
      </c>
      <c r="J30" s="633">
        <v>11</v>
      </c>
      <c r="K30" s="633">
        <v>11</v>
      </c>
      <c r="L30" s="633">
        <v>15</v>
      </c>
      <c r="M30" s="633">
        <v>13</v>
      </c>
      <c r="N30" s="633">
        <v>12</v>
      </c>
      <c r="O30" s="633">
        <v>12</v>
      </c>
      <c r="P30" s="633">
        <v>0</v>
      </c>
      <c r="Q30" s="633">
        <v>2</v>
      </c>
      <c r="R30" s="633">
        <v>5</v>
      </c>
    </row>
    <row r="31" spans="1:18" s="323" customFormat="1" ht="13.2">
      <c r="A31" s="280" t="s">
        <v>51</v>
      </c>
      <c r="B31" s="633">
        <v>17</v>
      </c>
      <c r="C31" s="633">
        <v>12</v>
      </c>
      <c r="D31" s="633">
        <v>10</v>
      </c>
      <c r="E31" s="633">
        <v>1</v>
      </c>
      <c r="F31" s="633">
        <v>1</v>
      </c>
      <c r="G31" s="633">
        <v>1</v>
      </c>
      <c r="H31" s="633">
        <v>3</v>
      </c>
      <c r="I31" s="633">
        <v>7</v>
      </c>
      <c r="J31" s="633">
        <v>4</v>
      </c>
      <c r="K31" s="633">
        <v>3</v>
      </c>
      <c r="L31" s="633">
        <v>4</v>
      </c>
      <c r="M31" s="633">
        <v>2</v>
      </c>
      <c r="N31" s="633">
        <v>3</v>
      </c>
      <c r="O31" s="633">
        <v>5</v>
      </c>
      <c r="P31" s="633">
        <v>1</v>
      </c>
      <c r="Q31" s="633">
        <v>0</v>
      </c>
      <c r="R31" s="633">
        <v>4</v>
      </c>
    </row>
    <row r="32" spans="1:18" s="384" customFormat="1" ht="13.2">
      <c r="A32" s="386" t="s">
        <v>236</v>
      </c>
      <c r="B32" s="633">
        <v>3</v>
      </c>
      <c r="C32" s="633">
        <v>3</v>
      </c>
      <c r="D32" s="633">
        <v>0</v>
      </c>
      <c r="E32" s="633">
        <v>0</v>
      </c>
      <c r="F32" s="633">
        <v>0</v>
      </c>
      <c r="G32" s="633">
        <v>1</v>
      </c>
      <c r="H32" s="633">
        <v>1</v>
      </c>
      <c r="I32" s="633">
        <v>1</v>
      </c>
      <c r="J32" s="633">
        <v>0</v>
      </c>
      <c r="K32" s="633">
        <v>0</v>
      </c>
      <c r="L32" s="633">
        <v>1</v>
      </c>
      <c r="M32" s="633">
        <v>1</v>
      </c>
      <c r="N32" s="633">
        <v>1</v>
      </c>
      <c r="O32" s="633">
        <v>0</v>
      </c>
      <c r="P32" s="633">
        <v>0</v>
      </c>
      <c r="Q32" s="633">
        <v>1</v>
      </c>
      <c r="R32" s="633">
        <v>1</v>
      </c>
    </row>
    <row r="33" spans="1:18" s="323" customFormat="1" ht="13.2">
      <c r="A33" s="280" t="s">
        <v>50</v>
      </c>
      <c r="B33" s="633">
        <v>39</v>
      </c>
      <c r="C33" s="633">
        <v>35</v>
      </c>
      <c r="D33" s="633">
        <v>17</v>
      </c>
      <c r="E33" s="633">
        <v>19</v>
      </c>
      <c r="F33" s="633">
        <v>0</v>
      </c>
      <c r="G33" s="633">
        <v>0</v>
      </c>
      <c r="H33" s="633">
        <v>2</v>
      </c>
      <c r="I33" s="633">
        <v>26</v>
      </c>
      <c r="J33" s="633">
        <v>1</v>
      </c>
      <c r="K33" s="633">
        <v>0</v>
      </c>
      <c r="L33" s="633">
        <v>26</v>
      </c>
      <c r="M33" s="633">
        <v>23</v>
      </c>
      <c r="N33" s="633">
        <v>9</v>
      </c>
      <c r="O33" s="633">
        <v>13</v>
      </c>
      <c r="P33" s="633">
        <v>1</v>
      </c>
      <c r="Q33" s="633">
        <v>1</v>
      </c>
      <c r="R33" s="633">
        <v>7</v>
      </c>
    </row>
    <row r="34" spans="1:18" s="323" customFormat="1" ht="13.2">
      <c r="A34" s="89" t="s">
        <v>49</v>
      </c>
      <c r="B34" s="633">
        <v>80</v>
      </c>
      <c r="C34" s="633">
        <v>64</v>
      </c>
      <c r="D34" s="633">
        <v>20</v>
      </c>
      <c r="E34" s="633">
        <v>25</v>
      </c>
      <c r="F34" s="633">
        <v>17</v>
      </c>
      <c r="G34" s="633">
        <v>6</v>
      </c>
      <c r="H34" s="633">
        <v>5</v>
      </c>
      <c r="I34" s="633">
        <v>48</v>
      </c>
      <c r="J34" s="633">
        <v>5</v>
      </c>
      <c r="K34" s="633">
        <v>4</v>
      </c>
      <c r="L34" s="633">
        <v>47</v>
      </c>
      <c r="M34" s="633">
        <v>46</v>
      </c>
      <c r="N34" s="633">
        <v>25</v>
      </c>
      <c r="O34" s="633">
        <v>22</v>
      </c>
      <c r="P34" s="633">
        <v>1</v>
      </c>
      <c r="Q34" s="633">
        <v>1</v>
      </c>
      <c r="R34" s="633">
        <v>9</v>
      </c>
    </row>
    <row r="35" spans="1:18" s="323" customFormat="1" ht="13.2">
      <c r="A35" s="280" t="s">
        <v>48</v>
      </c>
      <c r="B35" s="633">
        <v>1</v>
      </c>
      <c r="C35" s="633">
        <v>1</v>
      </c>
      <c r="D35" s="633">
        <v>0</v>
      </c>
      <c r="E35" s="633">
        <v>0</v>
      </c>
      <c r="F35" s="633">
        <v>1</v>
      </c>
      <c r="G35" s="633">
        <v>0</v>
      </c>
      <c r="H35" s="633">
        <v>0</v>
      </c>
      <c r="I35" s="633">
        <v>1</v>
      </c>
      <c r="J35" s="633">
        <v>0</v>
      </c>
      <c r="K35" s="633">
        <v>0</v>
      </c>
      <c r="L35" s="633">
        <v>1</v>
      </c>
      <c r="M35" s="633">
        <v>1</v>
      </c>
      <c r="N35" s="633">
        <v>1</v>
      </c>
      <c r="O35" s="633">
        <v>0</v>
      </c>
      <c r="P35" s="633">
        <v>0</v>
      </c>
      <c r="Q35" s="633">
        <v>0</v>
      </c>
      <c r="R35" s="633">
        <v>0</v>
      </c>
    </row>
    <row r="36" spans="1:18" s="323" customFormat="1" ht="13.2">
      <c r="A36" s="89" t="s">
        <v>47</v>
      </c>
      <c r="B36" s="633">
        <v>20</v>
      </c>
      <c r="C36" s="633">
        <v>17</v>
      </c>
      <c r="D36" s="633">
        <v>7</v>
      </c>
      <c r="E36" s="633">
        <v>8</v>
      </c>
      <c r="F36" s="633">
        <v>4</v>
      </c>
      <c r="G36" s="633">
        <v>0</v>
      </c>
      <c r="H36" s="633">
        <v>2</v>
      </c>
      <c r="I36" s="633">
        <v>15</v>
      </c>
      <c r="J36" s="633">
        <v>3</v>
      </c>
      <c r="K36" s="633">
        <v>3</v>
      </c>
      <c r="L36" s="633">
        <v>14</v>
      </c>
      <c r="M36" s="633">
        <v>14</v>
      </c>
      <c r="N36" s="633">
        <v>11</v>
      </c>
      <c r="O36" s="633">
        <v>6</v>
      </c>
      <c r="P36" s="633">
        <v>2</v>
      </c>
      <c r="Q36" s="633">
        <v>1</v>
      </c>
      <c r="R36" s="633">
        <v>3</v>
      </c>
    </row>
    <row r="37" spans="1:18" s="323" customFormat="1" ht="13.2">
      <c r="A37" s="89" t="s">
        <v>46</v>
      </c>
      <c r="B37" s="633">
        <v>50</v>
      </c>
      <c r="C37" s="633">
        <v>44</v>
      </c>
      <c r="D37" s="633">
        <v>22</v>
      </c>
      <c r="E37" s="633">
        <v>26</v>
      </c>
      <c r="F37" s="633">
        <v>2</v>
      </c>
      <c r="G37" s="633">
        <v>1</v>
      </c>
      <c r="H37" s="633">
        <v>2</v>
      </c>
      <c r="I37" s="633">
        <v>36</v>
      </c>
      <c r="J37" s="633">
        <v>4</v>
      </c>
      <c r="K37" s="633">
        <v>2</v>
      </c>
      <c r="L37" s="633">
        <v>35</v>
      </c>
      <c r="M37" s="633">
        <v>35</v>
      </c>
      <c r="N37" s="633">
        <v>14</v>
      </c>
      <c r="O37" s="633">
        <v>9</v>
      </c>
      <c r="P37" s="633">
        <v>0</v>
      </c>
      <c r="Q37" s="633">
        <v>2</v>
      </c>
      <c r="R37" s="633">
        <v>4</v>
      </c>
    </row>
    <row r="38" spans="1:18" s="323" customFormat="1" ht="13.2">
      <c r="A38" s="89" t="s">
        <v>45</v>
      </c>
      <c r="B38" s="633">
        <v>17</v>
      </c>
      <c r="C38" s="633">
        <v>14</v>
      </c>
      <c r="D38" s="633">
        <v>4</v>
      </c>
      <c r="E38" s="633">
        <v>8</v>
      </c>
      <c r="F38" s="633">
        <v>4</v>
      </c>
      <c r="G38" s="633">
        <v>1</v>
      </c>
      <c r="H38" s="633">
        <v>2</v>
      </c>
      <c r="I38" s="633">
        <v>9</v>
      </c>
      <c r="J38" s="633">
        <v>4</v>
      </c>
      <c r="K38" s="633">
        <v>3</v>
      </c>
      <c r="L38" s="633">
        <v>8</v>
      </c>
      <c r="M38" s="633">
        <v>6</v>
      </c>
      <c r="N38" s="633">
        <v>8</v>
      </c>
      <c r="O38" s="633">
        <v>3</v>
      </c>
      <c r="P38" s="633">
        <v>0</v>
      </c>
      <c r="Q38" s="633">
        <v>1</v>
      </c>
      <c r="R38" s="633">
        <v>1</v>
      </c>
    </row>
    <row r="39" spans="1:18" s="323" customFormat="1" ht="13.2">
      <c r="A39" s="89" t="s">
        <v>44</v>
      </c>
      <c r="B39" s="633">
        <v>4</v>
      </c>
      <c r="C39" s="633">
        <v>2</v>
      </c>
      <c r="D39" s="633">
        <v>2</v>
      </c>
      <c r="E39" s="633">
        <v>1</v>
      </c>
      <c r="F39" s="633">
        <v>0</v>
      </c>
      <c r="G39" s="633">
        <v>0</v>
      </c>
      <c r="H39" s="633">
        <v>0</v>
      </c>
      <c r="I39" s="633">
        <v>1</v>
      </c>
      <c r="J39" s="633">
        <v>0</v>
      </c>
      <c r="K39" s="633">
        <v>0</v>
      </c>
      <c r="L39" s="633">
        <v>1</v>
      </c>
      <c r="M39" s="633">
        <v>1</v>
      </c>
      <c r="N39" s="633">
        <v>0</v>
      </c>
      <c r="O39" s="633">
        <v>3</v>
      </c>
      <c r="P39" s="633">
        <v>1</v>
      </c>
      <c r="Q39" s="633">
        <v>1</v>
      </c>
      <c r="R39" s="633">
        <v>1</v>
      </c>
    </row>
    <row r="40" spans="1:18" s="323" customFormat="1" ht="13.2">
      <c r="A40" s="89" t="s">
        <v>43</v>
      </c>
      <c r="B40" s="633">
        <v>23</v>
      </c>
      <c r="C40" s="633">
        <v>21</v>
      </c>
      <c r="D40" s="633">
        <v>12</v>
      </c>
      <c r="E40" s="633">
        <v>9</v>
      </c>
      <c r="F40" s="633">
        <v>1</v>
      </c>
      <c r="G40" s="633">
        <v>1</v>
      </c>
      <c r="H40" s="633">
        <v>1</v>
      </c>
      <c r="I40" s="633">
        <v>11</v>
      </c>
      <c r="J40" s="633">
        <v>1</v>
      </c>
      <c r="K40" s="633">
        <v>0</v>
      </c>
      <c r="L40" s="633">
        <v>10</v>
      </c>
      <c r="M40" s="633">
        <v>9</v>
      </c>
      <c r="N40" s="633">
        <v>10</v>
      </c>
      <c r="O40" s="633">
        <v>6</v>
      </c>
      <c r="P40" s="633">
        <v>0</v>
      </c>
      <c r="Q40" s="633">
        <v>2</v>
      </c>
      <c r="R40" s="633">
        <v>2</v>
      </c>
    </row>
    <row r="41" spans="1:18" s="323" customFormat="1" ht="13.2">
      <c r="A41" s="89" t="s">
        <v>42</v>
      </c>
      <c r="B41" s="633">
        <v>101</v>
      </c>
      <c r="C41" s="633">
        <v>86</v>
      </c>
      <c r="D41" s="633">
        <v>29</v>
      </c>
      <c r="E41" s="633">
        <v>54</v>
      </c>
      <c r="F41" s="633">
        <v>12</v>
      </c>
      <c r="G41" s="633">
        <v>7</v>
      </c>
      <c r="H41" s="633">
        <v>9</v>
      </c>
      <c r="I41" s="633">
        <v>63</v>
      </c>
      <c r="J41" s="633">
        <v>4</v>
      </c>
      <c r="K41" s="633">
        <v>1</v>
      </c>
      <c r="L41" s="633">
        <v>62</v>
      </c>
      <c r="M41" s="633">
        <v>60</v>
      </c>
      <c r="N41" s="633">
        <v>34</v>
      </c>
      <c r="O41" s="633">
        <v>27</v>
      </c>
      <c r="P41" s="633">
        <v>1</v>
      </c>
      <c r="Q41" s="633">
        <v>1</v>
      </c>
      <c r="R41" s="633">
        <v>7</v>
      </c>
    </row>
    <row r="42" spans="1:18" s="323" customFormat="1" ht="13.2">
      <c r="A42" s="89" t="s">
        <v>41</v>
      </c>
      <c r="B42" s="633">
        <v>16</v>
      </c>
      <c r="C42" s="633">
        <v>12</v>
      </c>
      <c r="D42" s="633">
        <v>7</v>
      </c>
      <c r="E42" s="633">
        <v>6</v>
      </c>
      <c r="F42" s="633">
        <v>0</v>
      </c>
      <c r="G42" s="633">
        <v>1</v>
      </c>
      <c r="H42" s="633">
        <v>3</v>
      </c>
      <c r="I42" s="633">
        <v>15</v>
      </c>
      <c r="J42" s="633">
        <v>6</v>
      </c>
      <c r="K42" s="633">
        <v>4</v>
      </c>
      <c r="L42" s="633">
        <v>13</v>
      </c>
      <c r="M42" s="633">
        <v>13</v>
      </c>
      <c r="N42" s="633">
        <v>9</v>
      </c>
      <c r="O42" s="633">
        <v>6</v>
      </c>
      <c r="P42" s="633">
        <v>0</v>
      </c>
      <c r="Q42" s="633">
        <v>1</v>
      </c>
      <c r="R42" s="633">
        <v>4</v>
      </c>
    </row>
    <row r="43" spans="1:18" s="323" customFormat="1" ht="13.2">
      <c r="A43" s="89" t="s">
        <v>40</v>
      </c>
      <c r="B43" s="633">
        <v>28</v>
      </c>
      <c r="C43" s="633">
        <v>23</v>
      </c>
      <c r="D43" s="633">
        <v>9</v>
      </c>
      <c r="E43" s="633">
        <v>15</v>
      </c>
      <c r="F43" s="633">
        <v>5</v>
      </c>
      <c r="G43" s="633">
        <v>0</v>
      </c>
      <c r="H43" s="633">
        <v>0</v>
      </c>
      <c r="I43" s="633">
        <v>22</v>
      </c>
      <c r="J43" s="633">
        <v>1</v>
      </c>
      <c r="K43" s="633">
        <v>1</v>
      </c>
      <c r="L43" s="633">
        <v>21</v>
      </c>
      <c r="M43" s="633">
        <v>20</v>
      </c>
      <c r="N43" s="633">
        <v>8</v>
      </c>
      <c r="O43" s="633">
        <v>6</v>
      </c>
      <c r="P43" s="633">
        <v>0</v>
      </c>
      <c r="Q43" s="633">
        <v>1</v>
      </c>
      <c r="R43" s="633">
        <v>2</v>
      </c>
    </row>
    <row r="44" spans="1:18" s="323" customFormat="1" ht="13.2">
      <c r="A44" s="89" t="s">
        <v>39</v>
      </c>
      <c r="B44" s="633">
        <v>32</v>
      </c>
      <c r="C44" s="633">
        <v>28</v>
      </c>
      <c r="D44" s="633">
        <v>9</v>
      </c>
      <c r="E44" s="633">
        <v>19</v>
      </c>
      <c r="F44" s="633">
        <v>3</v>
      </c>
      <c r="G44" s="633">
        <v>2</v>
      </c>
      <c r="H44" s="633">
        <v>5</v>
      </c>
      <c r="I44" s="633">
        <v>27</v>
      </c>
      <c r="J44" s="633">
        <v>7</v>
      </c>
      <c r="K44" s="633">
        <v>4</v>
      </c>
      <c r="L44" s="633">
        <v>26</v>
      </c>
      <c r="M44" s="633">
        <v>24</v>
      </c>
      <c r="N44" s="633">
        <v>12</v>
      </c>
      <c r="O44" s="633">
        <v>18</v>
      </c>
      <c r="P44" s="633">
        <v>1</v>
      </c>
      <c r="Q44" s="633">
        <v>1</v>
      </c>
      <c r="R44" s="633">
        <v>2</v>
      </c>
    </row>
    <row r="45" spans="1:18" s="323" customFormat="1" ht="6" customHeight="1" thickBot="1">
      <c r="A45" s="357"/>
      <c r="B45" s="357"/>
      <c r="C45" s="75"/>
      <c r="D45" s="75"/>
      <c r="E45" s="75"/>
      <c r="F45" s="75"/>
      <c r="G45" s="75"/>
      <c r="H45" s="75"/>
      <c r="I45" s="75"/>
      <c r="J45" s="75"/>
      <c r="K45" s="75"/>
      <c r="L45" s="75"/>
      <c r="M45" s="75"/>
      <c r="N45" s="75"/>
      <c r="O45" s="75"/>
      <c r="P45" s="75"/>
      <c r="Q45" s="75"/>
      <c r="R45" s="75"/>
    </row>
    <row r="46" spans="1:18" ht="15" customHeight="1">
      <c r="B46" s="358"/>
      <c r="C46" s="359"/>
      <c r="D46" s="359"/>
      <c r="E46" s="359"/>
      <c r="F46" s="359"/>
      <c r="G46" s="359"/>
      <c r="H46" s="359"/>
      <c r="I46" s="359"/>
      <c r="J46" s="359"/>
      <c r="K46" s="359"/>
      <c r="L46" s="359"/>
      <c r="M46" s="359"/>
      <c r="N46" s="359"/>
      <c r="O46" s="359"/>
      <c r="P46" s="359"/>
      <c r="Q46" s="359"/>
    </row>
    <row r="47" spans="1:18" ht="11.25" customHeight="1">
      <c r="A47" s="57" t="s">
        <v>127</v>
      </c>
      <c r="B47" s="358"/>
      <c r="C47" s="360"/>
      <c r="D47" s="360"/>
      <c r="E47" s="360"/>
      <c r="F47" s="360"/>
      <c r="G47" s="360"/>
      <c r="H47" s="360"/>
      <c r="I47" s="360"/>
      <c r="J47" s="360"/>
      <c r="K47" s="360"/>
      <c r="L47" s="360"/>
      <c r="M47" s="360"/>
      <c r="N47" s="360"/>
      <c r="O47" s="360"/>
      <c r="P47" s="360"/>
      <c r="Q47" s="360"/>
    </row>
    <row r="48" spans="1:18" ht="11.25" customHeight="1">
      <c r="A48" s="1475" t="s">
        <v>372</v>
      </c>
      <c r="B48" s="1475"/>
      <c r="C48" s="1475"/>
      <c r="D48" s="1475"/>
      <c r="E48" s="1475"/>
      <c r="F48" s="1475"/>
      <c r="G48" s="1475"/>
      <c r="H48" s="1475"/>
      <c r="I48" s="1475"/>
      <c r="J48" s="1475"/>
      <c r="K48" s="1475"/>
      <c r="L48" s="1475"/>
      <c r="M48" s="1475"/>
      <c r="N48" s="809"/>
      <c r="O48" s="809"/>
      <c r="P48" s="809"/>
      <c r="Q48" s="809"/>
      <c r="R48" s="809"/>
    </row>
    <row r="49" spans="1:28" ht="11.25" customHeight="1">
      <c r="A49" s="1475"/>
      <c r="B49" s="1475"/>
      <c r="C49" s="1475"/>
      <c r="D49" s="1475"/>
      <c r="E49" s="1475"/>
      <c r="F49" s="1475"/>
      <c r="G49" s="1475"/>
      <c r="H49" s="1475"/>
      <c r="I49" s="1475"/>
      <c r="J49" s="1475"/>
      <c r="K49" s="1475"/>
      <c r="L49" s="1475"/>
      <c r="M49" s="1475"/>
      <c r="N49" s="809"/>
      <c r="O49" s="809"/>
      <c r="P49" s="809"/>
      <c r="Q49" s="809"/>
      <c r="R49" s="809"/>
    </row>
    <row r="50" spans="1:28" ht="11.25" customHeight="1">
      <c r="A50" s="1475"/>
      <c r="B50" s="1475"/>
      <c r="C50" s="1475"/>
      <c r="D50" s="1475"/>
      <c r="E50" s="1475"/>
      <c r="F50" s="1475"/>
      <c r="G50" s="1475"/>
      <c r="H50" s="1475"/>
      <c r="I50" s="1475"/>
      <c r="J50" s="1475"/>
      <c r="K50" s="1475"/>
      <c r="L50" s="1475"/>
      <c r="M50" s="1475"/>
      <c r="N50" s="809"/>
      <c r="O50" s="809"/>
      <c r="P50" s="809"/>
      <c r="Q50" s="809"/>
      <c r="R50" s="809"/>
    </row>
    <row r="51" spans="1:28" ht="11.25" customHeight="1">
      <c r="A51" s="1461" t="s">
        <v>744</v>
      </c>
      <c r="B51" s="1461"/>
      <c r="C51" s="1461"/>
      <c r="D51" s="1461"/>
      <c r="E51" s="1461"/>
      <c r="F51" s="1461"/>
      <c r="G51" s="1461"/>
      <c r="H51" s="1461"/>
      <c r="I51" s="1461"/>
      <c r="J51" s="1461"/>
      <c r="K51" s="1461"/>
      <c r="L51" s="1461"/>
      <c r="M51" s="1461"/>
      <c r="N51" s="810"/>
      <c r="O51" s="810"/>
      <c r="P51" s="810"/>
      <c r="Q51" s="810"/>
      <c r="R51" s="810"/>
    </row>
    <row r="52" spans="1:28" ht="11.25" customHeight="1">
      <c r="A52" s="1461" t="s">
        <v>536</v>
      </c>
      <c r="B52" s="1461"/>
      <c r="C52" s="1461"/>
      <c r="D52" s="1461"/>
      <c r="E52" s="1461"/>
      <c r="F52" s="1461"/>
      <c r="G52" s="1461"/>
      <c r="H52" s="1461"/>
      <c r="I52" s="1461"/>
      <c r="J52" s="1461"/>
      <c r="K52" s="1461"/>
      <c r="L52" s="1461"/>
      <c r="M52" s="1461"/>
      <c r="N52" s="811"/>
      <c r="O52" s="811"/>
      <c r="P52" s="811"/>
      <c r="Q52" s="811"/>
      <c r="R52" s="811"/>
    </row>
    <row r="53" spans="1:28" ht="11.25" customHeight="1">
      <c r="A53" s="1363" t="s">
        <v>534</v>
      </c>
      <c r="B53" s="1363"/>
      <c r="C53" s="1363"/>
      <c r="D53" s="1363"/>
      <c r="E53" s="1363"/>
      <c r="F53" s="1363"/>
      <c r="G53" s="1363"/>
      <c r="H53" s="1363"/>
      <c r="I53" s="1363"/>
      <c r="J53" s="1363"/>
      <c r="K53" s="1363"/>
      <c r="L53" s="1363"/>
      <c r="M53" s="1363"/>
      <c r="N53" s="1363"/>
      <c r="O53" s="807"/>
      <c r="P53" s="807"/>
      <c r="Q53" s="807"/>
      <c r="R53" s="807"/>
    </row>
    <row r="54" spans="1:28" ht="11.25" customHeight="1">
      <c r="A54" s="1473" t="s">
        <v>363</v>
      </c>
      <c r="B54" s="1473"/>
      <c r="C54" s="1473"/>
      <c r="D54" s="1473"/>
      <c r="E54" s="1473"/>
      <c r="F54" s="1473"/>
      <c r="G54" s="1473"/>
      <c r="H54" s="1473"/>
      <c r="I54" s="1473"/>
      <c r="J54" s="1473"/>
      <c r="K54" s="1473"/>
      <c r="L54" s="1473"/>
      <c r="M54" s="1473"/>
      <c r="N54" s="808"/>
      <c r="O54" s="808"/>
      <c r="P54" s="808"/>
      <c r="Q54" s="808"/>
      <c r="R54" s="808"/>
      <c r="S54" s="395"/>
      <c r="T54" s="395"/>
      <c r="U54" s="395"/>
      <c r="V54" s="395"/>
      <c r="W54" s="395"/>
      <c r="X54" s="395"/>
      <c r="Y54" s="395"/>
      <c r="Z54" s="395"/>
      <c r="AA54" s="395"/>
      <c r="AB54" s="395"/>
    </row>
    <row r="55" spans="1:28" ht="11.25" customHeight="1">
      <c r="A55" s="1473"/>
      <c r="B55" s="1473"/>
      <c r="C55" s="1473"/>
      <c r="D55" s="1473"/>
      <c r="E55" s="1473"/>
      <c r="F55" s="1473"/>
      <c r="G55" s="1473"/>
      <c r="H55" s="1473"/>
      <c r="I55" s="1473"/>
      <c r="J55" s="1473"/>
      <c r="K55" s="1473"/>
      <c r="L55" s="1473"/>
      <c r="M55" s="1473"/>
    </row>
    <row r="56" spans="1:28" ht="11.25" customHeight="1">
      <c r="A56" s="808"/>
      <c r="B56" s="808"/>
      <c r="C56" s="808"/>
      <c r="D56" s="808"/>
      <c r="E56" s="808"/>
      <c r="F56" s="808"/>
      <c r="G56" s="808"/>
      <c r="H56" s="808"/>
      <c r="I56" s="808"/>
      <c r="J56" s="808"/>
      <c r="K56" s="808"/>
      <c r="L56" s="808"/>
      <c r="M56" s="808"/>
    </row>
    <row r="57" spans="1:28" ht="11.25" customHeight="1">
      <c r="A57" s="319" t="s">
        <v>1657</v>
      </c>
    </row>
    <row r="58" spans="1:28" ht="11.25" customHeight="1">
      <c r="A58" s="320"/>
    </row>
    <row r="59" spans="1:28" ht="11.25" customHeight="1">
      <c r="A59" s="320"/>
    </row>
    <row r="60" spans="1:28" ht="11.25" customHeight="1">
      <c r="A60" s="320"/>
    </row>
    <row r="61" spans="1:28" ht="11.25" customHeight="1">
      <c r="A61" s="320"/>
    </row>
    <row r="62" spans="1:28" ht="11.25" customHeight="1">
      <c r="A62" s="320"/>
    </row>
    <row r="63" spans="1:28" ht="11.25" customHeight="1">
      <c r="A63" s="320"/>
    </row>
  </sheetData>
  <mergeCells count="28">
    <mergeCell ref="T1:U1"/>
    <mergeCell ref="N3:N10"/>
    <mergeCell ref="R3:R10"/>
    <mergeCell ref="K1:L1"/>
    <mergeCell ref="A3:A10"/>
    <mergeCell ref="B3:B10"/>
    <mergeCell ref="C3:H3"/>
    <mergeCell ref="I3:M3"/>
    <mergeCell ref="O3:O10"/>
    <mergeCell ref="P3:P10"/>
    <mergeCell ref="Q3:Q10"/>
    <mergeCell ref="C4:C10"/>
    <mergeCell ref="D4:D10"/>
    <mergeCell ref="E4:E10"/>
    <mergeCell ref="F4:F10"/>
    <mergeCell ref="L4:L10"/>
    <mergeCell ref="A1:H1"/>
    <mergeCell ref="A54:M55"/>
    <mergeCell ref="A48:M50"/>
    <mergeCell ref="A51:M51"/>
    <mergeCell ref="A52:M52"/>
    <mergeCell ref="A53:N53"/>
    <mergeCell ref="M4:M10"/>
    <mergeCell ref="G4:G10"/>
    <mergeCell ref="H4:H10"/>
    <mergeCell ref="I4:I10"/>
    <mergeCell ref="J4:J10"/>
    <mergeCell ref="K4:K10"/>
  </mergeCells>
  <phoneticPr fontId="25" type="noConversion"/>
  <hyperlinks>
    <hyperlink ref="K1" location="Contents!A1" display="back to contents"/>
  </hyperlinks>
  <pageMargins left="0.74803149606299213" right="0.74803149606299213" top="0.66" bottom="0.68" header="0.51181102362204722" footer="0.51181102362204722"/>
  <pageSetup paperSize="9" scale="66"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BU47"/>
  <sheetViews>
    <sheetView showGridLines="0" zoomScaleNormal="100" workbookViewId="0">
      <selection sqref="A1:W1"/>
    </sheetView>
  </sheetViews>
  <sheetFormatPr defaultColWidth="9.28515625" defaultRowHeight="10.199999999999999"/>
  <cols>
    <col min="1" max="1" width="28.7109375" style="25" customWidth="1"/>
    <col min="2" max="34" width="6.7109375" style="25" customWidth="1"/>
    <col min="35" max="52" width="6.42578125" style="25" customWidth="1"/>
    <col min="53" max="54" width="6.7109375" style="25" customWidth="1"/>
    <col min="55" max="55" width="7.140625" style="25" customWidth="1"/>
    <col min="56" max="69" width="8.28515625" style="25" customWidth="1"/>
    <col min="70" max="70" width="8.7109375" style="25" customWidth="1"/>
    <col min="71" max="71" width="10" style="25" customWidth="1"/>
    <col min="72" max="72" width="9.28515625" style="25"/>
    <col min="73" max="73" width="9.42578125" style="25" customWidth="1"/>
    <col min="74" max="16384" width="9.28515625" style="25"/>
  </cols>
  <sheetData>
    <row r="1" spans="1:73" ht="18" customHeight="1">
      <c r="A1" s="1412" t="s">
        <v>1780</v>
      </c>
      <c r="B1" s="1412"/>
      <c r="C1" s="1412"/>
      <c r="D1" s="1412"/>
      <c r="E1" s="1412"/>
      <c r="F1" s="1412"/>
      <c r="G1" s="1412"/>
      <c r="H1" s="1412"/>
      <c r="I1" s="1412"/>
      <c r="J1" s="1412"/>
      <c r="K1" s="1412"/>
      <c r="L1" s="1412"/>
      <c r="M1" s="1412"/>
      <c r="N1" s="1412"/>
      <c r="O1" s="1412"/>
      <c r="P1" s="1412"/>
      <c r="Q1" s="1412"/>
      <c r="R1" s="1412"/>
      <c r="S1" s="1412"/>
      <c r="T1" s="1412"/>
      <c r="U1" s="1412"/>
      <c r="V1" s="1412"/>
      <c r="W1" s="1412"/>
      <c r="AA1" s="1285" t="s">
        <v>425</v>
      </c>
      <c r="AB1" s="1285"/>
      <c r="AC1" s="1285"/>
      <c r="AD1" s="1285"/>
    </row>
    <row r="2" spans="1:73" ht="15" customHeight="1">
      <c r="A2" s="682"/>
      <c r="B2" s="682"/>
      <c r="C2" s="682"/>
      <c r="D2" s="682"/>
      <c r="E2" s="682"/>
      <c r="F2" s="682"/>
      <c r="G2" s="682"/>
      <c r="H2" s="682"/>
      <c r="I2" s="682"/>
      <c r="J2" s="682"/>
      <c r="K2" s="682"/>
      <c r="L2" s="682"/>
      <c r="M2" s="682"/>
    </row>
    <row r="3" spans="1:73" s="663" customFormat="1" ht="36.6" customHeight="1">
      <c r="A3" s="663" t="s">
        <v>73</v>
      </c>
      <c r="B3" s="697" t="s">
        <v>497</v>
      </c>
      <c r="C3" s="697" t="s">
        <v>498</v>
      </c>
      <c r="D3" s="697" t="s">
        <v>499</v>
      </c>
      <c r="E3" s="697" t="s">
        <v>500</v>
      </c>
      <c r="F3" s="697" t="s">
        <v>501</v>
      </c>
      <c r="G3" s="697" t="s">
        <v>502</v>
      </c>
      <c r="H3" s="697" t="s">
        <v>503</v>
      </c>
      <c r="I3" s="697" t="s">
        <v>504</v>
      </c>
      <c r="J3" s="697" t="s">
        <v>505</v>
      </c>
      <c r="K3" s="697" t="s">
        <v>506</v>
      </c>
      <c r="L3" s="697" t="s">
        <v>507</v>
      </c>
      <c r="M3" s="697" t="s">
        <v>508</v>
      </c>
      <c r="N3" s="697" t="s">
        <v>509</v>
      </c>
      <c r="O3" s="697" t="s">
        <v>510</v>
      </c>
      <c r="P3" s="697" t="s">
        <v>511</v>
      </c>
      <c r="Q3" s="697" t="s">
        <v>512</v>
      </c>
      <c r="R3" s="697" t="s">
        <v>513</v>
      </c>
      <c r="S3" s="698" t="s">
        <v>768</v>
      </c>
      <c r="T3" s="699" t="s">
        <v>497</v>
      </c>
      <c r="U3" s="697" t="s">
        <v>498</v>
      </c>
      <c r="V3" s="697" t="s">
        <v>499</v>
      </c>
      <c r="W3" s="697" t="s">
        <v>500</v>
      </c>
      <c r="X3" s="697" t="s">
        <v>501</v>
      </c>
      <c r="Y3" s="697" t="s">
        <v>502</v>
      </c>
      <c r="Z3" s="697" t="s">
        <v>503</v>
      </c>
      <c r="AA3" s="697" t="s">
        <v>504</v>
      </c>
      <c r="AB3" s="697" t="s">
        <v>505</v>
      </c>
      <c r="AC3" s="697" t="s">
        <v>506</v>
      </c>
      <c r="AD3" s="697" t="s">
        <v>507</v>
      </c>
      <c r="AE3" s="697" t="s">
        <v>508</v>
      </c>
      <c r="AF3" s="697" t="s">
        <v>509</v>
      </c>
      <c r="AG3" s="697" t="s">
        <v>510</v>
      </c>
      <c r="AH3" s="697" t="s">
        <v>511</v>
      </c>
      <c r="AI3" s="697" t="s">
        <v>512</v>
      </c>
      <c r="AJ3" s="697" t="s">
        <v>513</v>
      </c>
      <c r="AK3" s="698" t="s">
        <v>768</v>
      </c>
      <c r="AL3" s="699" t="s">
        <v>497</v>
      </c>
      <c r="AM3" s="697" t="s">
        <v>498</v>
      </c>
      <c r="AN3" s="697" t="s">
        <v>499</v>
      </c>
      <c r="AO3" s="697" t="s">
        <v>500</v>
      </c>
      <c r="AP3" s="697" t="s">
        <v>501</v>
      </c>
      <c r="AQ3" s="697" t="s">
        <v>502</v>
      </c>
      <c r="AR3" s="697" t="s">
        <v>503</v>
      </c>
      <c r="AS3" s="697" t="s">
        <v>504</v>
      </c>
      <c r="AT3" s="697" t="s">
        <v>505</v>
      </c>
      <c r="AU3" s="697" t="s">
        <v>506</v>
      </c>
      <c r="AV3" s="697" t="s">
        <v>507</v>
      </c>
      <c r="AW3" s="697" t="s">
        <v>508</v>
      </c>
      <c r="AX3" s="697" t="s">
        <v>509</v>
      </c>
      <c r="AY3" s="697" t="s">
        <v>510</v>
      </c>
      <c r="AZ3" s="697" t="s">
        <v>511</v>
      </c>
      <c r="BA3" s="697" t="s">
        <v>512</v>
      </c>
      <c r="BB3" s="697" t="s">
        <v>513</v>
      </c>
      <c r="BC3" s="698" t="s">
        <v>768</v>
      </c>
      <c r="BD3" s="697" t="s">
        <v>497</v>
      </c>
      <c r="BE3" s="697" t="s">
        <v>498</v>
      </c>
      <c r="BF3" s="697" t="s">
        <v>499</v>
      </c>
      <c r="BG3" s="697" t="s">
        <v>500</v>
      </c>
      <c r="BH3" s="697" t="s">
        <v>501</v>
      </c>
      <c r="BI3" s="697" t="s">
        <v>502</v>
      </c>
      <c r="BJ3" s="697" t="s">
        <v>503</v>
      </c>
      <c r="BK3" s="697" t="s">
        <v>504</v>
      </c>
      <c r="BL3" s="697" t="s">
        <v>505</v>
      </c>
      <c r="BM3" s="697" t="s">
        <v>506</v>
      </c>
      <c r="BN3" s="697" t="s">
        <v>507</v>
      </c>
      <c r="BO3" s="697" t="s">
        <v>508</v>
      </c>
      <c r="BP3" s="697" t="s">
        <v>509</v>
      </c>
      <c r="BQ3" s="697" t="s">
        <v>510</v>
      </c>
      <c r="BR3" s="697" t="s">
        <v>511</v>
      </c>
      <c r="BS3" s="697" t="s">
        <v>512</v>
      </c>
      <c r="BT3" s="697" t="s">
        <v>513</v>
      </c>
      <c r="BU3" s="697" t="s">
        <v>768</v>
      </c>
    </row>
    <row r="4" spans="1:73" ht="13.2">
      <c r="A4" s="681"/>
      <c r="B4" s="666"/>
      <c r="C4" s="680"/>
      <c r="D4" s="680"/>
      <c r="E4" s="680"/>
      <c r="F4" s="680"/>
      <c r="G4" s="680"/>
      <c r="H4" s="680"/>
      <c r="I4" s="680"/>
      <c r="J4" s="680"/>
      <c r="K4" s="680"/>
      <c r="L4" s="680"/>
      <c r="M4" s="680"/>
      <c r="N4" s="567"/>
      <c r="O4" s="567"/>
      <c r="P4" s="567"/>
      <c r="Q4" s="567"/>
      <c r="R4" s="567"/>
      <c r="S4" s="667"/>
      <c r="T4" s="668"/>
      <c r="U4" s="567"/>
      <c r="V4" s="567"/>
      <c r="W4" s="567"/>
      <c r="X4" s="567"/>
      <c r="Y4" s="567"/>
      <c r="Z4" s="567"/>
      <c r="AA4" s="567"/>
      <c r="AB4" s="567"/>
      <c r="AC4" s="567"/>
      <c r="AD4" s="567"/>
      <c r="AE4" s="567"/>
      <c r="AF4" s="567"/>
      <c r="AG4" s="567"/>
      <c r="AH4" s="567"/>
      <c r="AI4" s="567"/>
      <c r="AJ4" s="567"/>
      <c r="AK4" s="667"/>
      <c r="AL4" s="668"/>
      <c r="AM4" s="567"/>
      <c r="AN4" s="567"/>
      <c r="AO4" s="567"/>
      <c r="AP4" s="567"/>
      <c r="AQ4" s="567"/>
      <c r="AR4" s="567"/>
      <c r="AS4" s="567"/>
      <c r="AT4" s="567"/>
      <c r="AU4" s="567"/>
      <c r="AV4" s="567"/>
      <c r="AW4" s="567"/>
      <c r="AX4" s="567"/>
      <c r="AY4" s="567"/>
      <c r="AZ4" s="567"/>
      <c r="BA4" s="567"/>
      <c r="BB4" s="567"/>
      <c r="BC4" s="667"/>
    </row>
    <row r="5" spans="1:73" ht="15.6">
      <c r="B5" s="1457" t="s">
        <v>491</v>
      </c>
      <c r="C5" s="1457"/>
      <c r="D5" s="1457"/>
      <c r="E5" s="1457"/>
      <c r="F5" s="1457"/>
      <c r="G5" s="1457"/>
      <c r="H5" s="1457"/>
      <c r="I5" s="1457"/>
      <c r="J5" s="1457"/>
      <c r="K5" s="1457"/>
      <c r="L5" s="1457"/>
      <c r="M5" s="1457"/>
      <c r="N5" s="1457"/>
      <c r="O5" s="1457"/>
      <c r="P5" s="1457"/>
      <c r="Q5" s="1457"/>
      <c r="R5" s="1457"/>
      <c r="S5" s="1458"/>
      <c r="T5" s="1456" t="s">
        <v>514</v>
      </c>
      <c r="U5" s="1457"/>
      <c r="V5" s="1457"/>
      <c r="W5" s="1457"/>
      <c r="X5" s="1457"/>
      <c r="Y5" s="1457"/>
      <c r="Z5" s="1457"/>
      <c r="AA5" s="1457"/>
      <c r="AB5" s="1457"/>
      <c r="AC5" s="1457"/>
      <c r="AD5" s="1457"/>
      <c r="AE5" s="1457"/>
      <c r="AF5" s="1457"/>
      <c r="AG5" s="1457"/>
      <c r="AH5" s="1457"/>
      <c r="AI5" s="1457"/>
      <c r="AJ5" s="1457"/>
      <c r="AK5" s="1458"/>
      <c r="AL5" s="1456" t="s">
        <v>515</v>
      </c>
      <c r="AM5" s="1457"/>
      <c r="AN5" s="1457"/>
      <c r="AO5" s="1457"/>
      <c r="AP5" s="1457"/>
      <c r="AQ5" s="1457"/>
      <c r="AR5" s="1457"/>
      <c r="AS5" s="1457"/>
      <c r="AT5" s="1457"/>
      <c r="AU5" s="1457"/>
      <c r="AV5" s="1457"/>
      <c r="AW5" s="1457"/>
      <c r="AX5" s="1457"/>
      <c r="AY5" s="1457"/>
      <c r="AZ5" s="1457"/>
      <c r="BA5" s="1457"/>
      <c r="BB5" s="1457"/>
      <c r="BC5" s="1458"/>
      <c r="BD5" s="1456" t="s">
        <v>643</v>
      </c>
      <c r="BE5" s="1457"/>
      <c r="BF5" s="1457"/>
      <c r="BG5" s="1457"/>
      <c r="BH5" s="1457"/>
      <c r="BI5" s="1457"/>
      <c r="BJ5" s="1457"/>
      <c r="BK5" s="1457"/>
      <c r="BL5" s="1457"/>
      <c r="BM5" s="1457"/>
      <c r="BN5" s="1457"/>
      <c r="BO5" s="1457"/>
      <c r="BP5" s="1457"/>
      <c r="BQ5" s="1457"/>
      <c r="BR5" s="1457"/>
      <c r="BS5" s="1457"/>
      <c r="BT5" s="1457"/>
    </row>
    <row r="6" spans="1:73" ht="13.2">
      <c r="A6" s="213"/>
      <c r="B6" s="224"/>
      <c r="C6" s="224"/>
      <c r="D6" s="224"/>
      <c r="E6" s="224"/>
      <c r="F6" s="224"/>
      <c r="G6" s="224"/>
      <c r="H6" s="224"/>
      <c r="I6" s="224"/>
      <c r="J6" s="224"/>
      <c r="K6" s="224"/>
      <c r="L6" s="224"/>
      <c r="M6" s="224"/>
      <c r="N6" s="567"/>
      <c r="O6" s="567"/>
      <c r="P6" s="567"/>
      <c r="Q6" s="567"/>
      <c r="R6" s="567"/>
      <c r="S6" s="667"/>
      <c r="T6" s="668"/>
      <c r="U6" s="567"/>
      <c r="V6" s="567"/>
      <c r="W6" s="567"/>
      <c r="X6" s="567"/>
      <c r="Y6" s="567"/>
      <c r="Z6" s="567"/>
      <c r="AA6" s="567"/>
      <c r="AB6" s="567"/>
      <c r="AC6" s="567"/>
      <c r="AD6" s="567"/>
      <c r="AE6" s="567"/>
      <c r="AF6" s="567"/>
      <c r="AG6" s="567"/>
      <c r="AH6" s="567"/>
      <c r="AI6" s="567"/>
      <c r="AJ6" s="567"/>
      <c r="AK6" s="667"/>
      <c r="AL6" s="668"/>
      <c r="AM6" s="567"/>
      <c r="AN6" s="567"/>
      <c r="AO6" s="567"/>
      <c r="AP6" s="567"/>
      <c r="AQ6" s="567"/>
      <c r="AR6" s="567"/>
      <c r="AS6" s="567"/>
      <c r="AT6" s="567"/>
      <c r="AU6" s="567"/>
      <c r="AV6" s="567"/>
      <c r="AW6" s="567"/>
      <c r="AX6" s="567"/>
      <c r="AY6" s="567"/>
      <c r="AZ6" s="567"/>
      <c r="BA6" s="567"/>
      <c r="BB6" s="567"/>
      <c r="BC6" s="667"/>
    </row>
    <row r="7" spans="1:73" s="264" customFormat="1" ht="13.2">
      <c r="A7" s="264" t="s">
        <v>11</v>
      </c>
      <c r="B7" s="685">
        <v>6.3</v>
      </c>
      <c r="C7" s="685">
        <v>6.4</v>
      </c>
      <c r="D7" s="685">
        <v>6.8</v>
      </c>
      <c r="E7" s="685">
        <v>7.1</v>
      </c>
      <c r="F7" s="685">
        <v>8</v>
      </c>
      <c r="G7" s="685">
        <v>8.6999999999999993</v>
      </c>
      <c r="H7" s="685">
        <v>9.1999999999999993</v>
      </c>
      <c r="I7" s="685">
        <v>9.8000000000000007</v>
      </c>
      <c r="J7" s="685">
        <v>10.3</v>
      </c>
      <c r="K7" s="685">
        <v>10.199999999999999</v>
      </c>
      <c r="L7" s="685">
        <v>10.4</v>
      </c>
      <c r="M7" s="685">
        <v>11.3</v>
      </c>
      <c r="N7" s="592">
        <v>12.4</v>
      </c>
      <c r="O7" s="592">
        <v>13.8</v>
      </c>
      <c r="P7" s="592">
        <v>16.3</v>
      </c>
      <c r="Q7" s="592">
        <v>18.8</v>
      </c>
      <c r="R7" s="592">
        <v>21.2</v>
      </c>
      <c r="S7" s="669">
        <v>22.9</v>
      </c>
      <c r="T7" s="686">
        <v>6</v>
      </c>
      <c r="U7" s="592">
        <v>6.1</v>
      </c>
      <c r="V7" s="592">
        <v>6.5</v>
      </c>
      <c r="W7" s="592">
        <v>6.7</v>
      </c>
      <c r="X7" s="592">
        <v>7.7</v>
      </c>
      <c r="Y7" s="592">
        <v>8.3000000000000007</v>
      </c>
      <c r="Z7" s="592">
        <v>8.9</v>
      </c>
      <c r="AA7" s="592">
        <v>9.5</v>
      </c>
      <c r="AB7" s="592">
        <v>9.9</v>
      </c>
      <c r="AC7" s="592">
        <v>9.8000000000000007</v>
      </c>
      <c r="AD7" s="592">
        <v>10.1</v>
      </c>
      <c r="AE7" s="592">
        <v>10.9</v>
      </c>
      <c r="AF7" s="592">
        <v>12</v>
      </c>
      <c r="AG7" s="592">
        <v>13.3</v>
      </c>
      <c r="AH7" s="592">
        <v>15.8</v>
      </c>
      <c r="AI7" s="592">
        <v>18.3</v>
      </c>
      <c r="AJ7" s="592">
        <v>20.6</v>
      </c>
      <c r="AK7" s="669">
        <v>22.3</v>
      </c>
      <c r="AL7" s="686">
        <v>6.6</v>
      </c>
      <c r="AM7" s="592">
        <v>6.8</v>
      </c>
      <c r="AN7" s="592">
        <v>7.1</v>
      </c>
      <c r="AO7" s="592">
        <v>7.4</v>
      </c>
      <c r="AP7" s="592">
        <v>8.3000000000000007</v>
      </c>
      <c r="AQ7" s="592">
        <v>9.1</v>
      </c>
      <c r="AR7" s="592">
        <v>9.6</v>
      </c>
      <c r="AS7" s="592">
        <v>10.199999999999999</v>
      </c>
      <c r="AT7" s="592">
        <v>10.7</v>
      </c>
      <c r="AU7" s="592">
        <v>10.5</v>
      </c>
      <c r="AV7" s="592">
        <v>10.8</v>
      </c>
      <c r="AW7" s="592">
        <v>11.7</v>
      </c>
      <c r="AX7" s="592">
        <v>12.8</v>
      </c>
      <c r="AY7" s="592">
        <v>14.2</v>
      </c>
      <c r="AZ7" s="592">
        <v>16.8</v>
      </c>
      <c r="BA7" s="592">
        <v>19.3</v>
      </c>
      <c r="BB7" s="592">
        <v>21.8</v>
      </c>
      <c r="BC7" s="669">
        <v>23.5</v>
      </c>
      <c r="BD7" s="675">
        <v>1682</v>
      </c>
      <c r="BE7" s="675">
        <v>1726</v>
      </c>
      <c r="BF7" s="675">
        <v>1813</v>
      </c>
      <c r="BG7" s="675">
        <v>1886</v>
      </c>
      <c r="BH7" s="675">
        <v>2141</v>
      </c>
      <c r="BI7" s="675">
        <v>2330</v>
      </c>
      <c r="BJ7" s="675">
        <v>2479</v>
      </c>
      <c r="BK7" s="675">
        <v>2643</v>
      </c>
      <c r="BL7" s="675">
        <v>2769</v>
      </c>
      <c r="BM7" s="675">
        <v>2722</v>
      </c>
      <c r="BN7" s="675">
        <v>2791</v>
      </c>
      <c r="BO7" s="675">
        <v>3012</v>
      </c>
      <c r="BP7" s="675">
        <v>3296</v>
      </c>
      <c r="BQ7" s="675">
        <v>3649</v>
      </c>
      <c r="BR7" s="675">
        <v>4309</v>
      </c>
      <c r="BS7" s="675">
        <v>4975</v>
      </c>
      <c r="BT7" s="675">
        <v>5608</v>
      </c>
      <c r="BU7" s="1033">
        <v>6070</v>
      </c>
    </row>
    <row r="8" spans="1:73" ht="13.2">
      <c r="A8" s="70" t="s">
        <v>66</v>
      </c>
      <c r="B8" s="672">
        <v>10.7</v>
      </c>
      <c r="C8" s="672">
        <v>10</v>
      </c>
      <c r="D8" s="672">
        <v>9.8000000000000007</v>
      </c>
      <c r="E8" s="672">
        <v>9</v>
      </c>
      <c r="F8" s="672">
        <v>9.5</v>
      </c>
      <c r="G8" s="672">
        <v>9.6999999999999993</v>
      </c>
      <c r="H8" s="672">
        <v>11.1</v>
      </c>
      <c r="I8" s="672">
        <v>11.2</v>
      </c>
      <c r="J8" s="672">
        <v>10.5</v>
      </c>
      <c r="K8" s="672">
        <v>10.3</v>
      </c>
      <c r="L8" s="672">
        <v>10</v>
      </c>
      <c r="M8" s="672">
        <v>11.5</v>
      </c>
      <c r="N8" s="672">
        <v>13.5</v>
      </c>
      <c r="O8" s="672">
        <v>17</v>
      </c>
      <c r="P8" s="672">
        <v>19.8</v>
      </c>
      <c r="Q8" s="672">
        <v>21.5</v>
      </c>
      <c r="R8" s="672">
        <v>22.7</v>
      </c>
      <c r="S8" s="673">
        <v>24</v>
      </c>
      <c r="T8" s="687">
        <v>8.9</v>
      </c>
      <c r="U8" s="672">
        <v>8.3000000000000007</v>
      </c>
      <c r="V8" s="672">
        <v>8</v>
      </c>
      <c r="W8" s="672">
        <v>7.3</v>
      </c>
      <c r="X8" s="672">
        <v>7.7</v>
      </c>
      <c r="Y8" s="672">
        <v>7.9</v>
      </c>
      <c r="Z8" s="672">
        <v>9.1999999999999993</v>
      </c>
      <c r="AA8" s="672">
        <v>9.3000000000000007</v>
      </c>
      <c r="AB8" s="672">
        <v>8.6999999999999993</v>
      </c>
      <c r="AC8" s="672">
        <v>8.4</v>
      </c>
      <c r="AD8" s="672">
        <v>8.1999999999999993</v>
      </c>
      <c r="AE8" s="672">
        <v>9.5</v>
      </c>
      <c r="AF8" s="672">
        <v>11.3</v>
      </c>
      <c r="AG8" s="672">
        <v>14.6</v>
      </c>
      <c r="AH8" s="672">
        <v>17.100000000000001</v>
      </c>
      <c r="AI8" s="672">
        <v>18.7</v>
      </c>
      <c r="AJ8" s="672">
        <v>19.8</v>
      </c>
      <c r="AK8" s="673">
        <v>21.1</v>
      </c>
      <c r="AL8" s="687">
        <v>12.5</v>
      </c>
      <c r="AM8" s="672">
        <v>11.8</v>
      </c>
      <c r="AN8" s="672">
        <v>11.6</v>
      </c>
      <c r="AO8" s="672">
        <v>10.7</v>
      </c>
      <c r="AP8" s="672">
        <v>11.3</v>
      </c>
      <c r="AQ8" s="672">
        <v>11.5</v>
      </c>
      <c r="AR8" s="672">
        <v>13.1</v>
      </c>
      <c r="AS8" s="672">
        <v>13.1</v>
      </c>
      <c r="AT8" s="672">
        <v>12.3</v>
      </c>
      <c r="AU8" s="672">
        <v>12.1</v>
      </c>
      <c r="AV8" s="672">
        <v>11.8</v>
      </c>
      <c r="AW8" s="672">
        <v>13.4</v>
      </c>
      <c r="AX8" s="672">
        <v>15.6</v>
      </c>
      <c r="AY8" s="672">
        <v>19.399999999999999</v>
      </c>
      <c r="AZ8" s="672">
        <v>22.4</v>
      </c>
      <c r="BA8" s="672">
        <v>24.3</v>
      </c>
      <c r="BB8" s="672">
        <v>25.5</v>
      </c>
      <c r="BC8" s="673">
        <v>26.9</v>
      </c>
      <c r="BD8" s="683">
        <v>136</v>
      </c>
      <c r="BE8" s="683">
        <v>125</v>
      </c>
      <c r="BF8" s="683">
        <v>119</v>
      </c>
      <c r="BG8" s="683">
        <v>108</v>
      </c>
      <c r="BH8" s="683">
        <v>114</v>
      </c>
      <c r="BI8" s="683">
        <v>114</v>
      </c>
      <c r="BJ8" s="683">
        <v>134</v>
      </c>
      <c r="BK8" s="683">
        <v>137</v>
      </c>
      <c r="BL8" s="683">
        <v>130</v>
      </c>
      <c r="BM8" s="683">
        <v>127</v>
      </c>
      <c r="BN8" s="683">
        <v>126</v>
      </c>
      <c r="BO8" s="683">
        <v>140</v>
      </c>
      <c r="BP8" s="683">
        <v>157</v>
      </c>
      <c r="BQ8" s="683">
        <v>195</v>
      </c>
      <c r="BR8" s="683">
        <v>223</v>
      </c>
      <c r="BS8" s="683">
        <v>241</v>
      </c>
      <c r="BT8" s="683">
        <v>252</v>
      </c>
      <c r="BU8" s="878">
        <v>268</v>
      </c>
    </row>
    <row r="9" spans="1:73" ht="13.2">
      <c r="A9" s="70" t="s">
        <v>65</v>
      </c>
      <c r="B9" s="672">
        <v>4.5999999999999996</v>
      </c>
      <c r="C9" s="672">
        <v>5</v>
      </c>
      <c r="D9" s="672">
        <v>5.2</v>
      </c>
      <c r="E9" s="672">
        <v>5.8</v>
      </c>
      <c r="F9" s="672">
        <v>5.5</v>
      </c>
      <c r="G9" s="672">
        <v>6.2</v>
      </c>
      <c r="H9" s="672">
        <v>6</v>
      </c>
      <c r="I9" s="672">
        <v>6.3</v>
      </c>
      <c r="J9" s="672">
        <v>5.6</v>
      </c>
      <c r="K9" s="672">
        <v>6.3</v>
      </c>
      <c r="L9" s="672">
        <v>5.5</v>
      </c>
      <c r="M9" s="672">
        <v>5.7</v>
      </c>
      <c r="N9" s="672">
        <v>5</v>
      </c>
      <c r="O9" s="672">
        <v>6.1</v>
      </c>
      <c r="P9" s="672">
        <v>6.3</v>
      </c>
      <c r="Q9" s="672">
        <v>7.7</v>
      </c>
      <c r="R9" s="672">
        <v>9.3000000000000007</v>
      </c>
      <c r="S9" s="673">
        <v>11</v>
      </c>
      <c r="T9" s="687">
        <v>3.3</v>
      </c>
      <c r="U9" s="672">
        <v>3.7</v>
      </c>
      <c r="V9" s="672">
        <v>3.8</v>
      </c>
      <c r="W9" s="672">
        <v>4.4000000000000004</v>
      </c>
      <c r="X9" s="672">
        <v>4.0999999999999996</v>
      </c>
      <c r="Y9" s="672">
        <v>4.8</v>
      </c>
      <c r="Z9" s="672">
        <v>4.5999999999999996</v>
      </c>
      <c r="AA9" s="672">
        <v>4.8</v>
      </c>
      <c r="AB9" s="672">
        <v>4.2</v>
      </c>
      <c r="AC9" s="672">
        <v>4.9000000000000004</v>
      </c>
      <c r="AD9" s="672">
        <v>4.2</v>
      </c>
      <c r="AE9" s="672">
        <v>4.4000000000000004</v>
      </c>
      <c r="AF9" s="672">
        <v>3.8</v>
      </c>
      <c r="AG9" s="672">
        <v>4.8</v>
      </c>
      <c r="AH9" s="672">
        <v>4.9000000000000004</v>
      </c>
      <c r="AI9" s="672">
        <v>6.2</v>
      </c>
      <c r="AJ9" s="672">
        <v>7.6</v>
      </c>
      <c r="AK9" s="673">
        <v>9.1</v>
      </c>
      <c r="AL9" s="687">
        <v>5.9</v>
      </c>
      <c r="AM9" s="672">
        <v>6.4</v>
      </c>
      <c r="AN9" s="672">
        <v>6.6</v>
      </c>
      <c r="AO9" s="672">
        <v>7.2</v>
      </c>
      <c r="AP9" s="672">
        <v>6.9</v>
      </c>
      <c r="AQ9" s="672">
        <v>7.6</v>
      </c>
      <c r="AR9" s="672">
        <v>7.5</v>
      </c>
      <c r="AS9" s="672">
        <v>7.7</v>
      </c>
      <c r="AT9" s="672">
        <v>6.9</v>
      </c>
      <c r="AU9" s="672">
        <v>7.7</v>
      </c>
      <c r="AV9" s="672">
        <v>6.8</v>
      </c>
      <c r="AW9" s="672">
        <v>7.1</v>
      </c>
      <c r="AX9" s="672">
        <v>6.2</v>
      </c>
      <c r="AY9" s="672">
        <v>7.5</v>
      </c>
      <c r="AZ9" s="672">
        <v>7.6</v>
      </c>
      <c r="BA9" s="672">
        <v>9.3000000000000007</v>
      </c>
      <c r="BB9" s="672">
        <v>11</v>
      </c>
      <c r="BC9" s="673">
        <v>12.8</v>
      </c>
      <c r="BD9" s="683">
        <v>50</v>
      </c>
      <c r="BE9" s="683">
        <v>54</v>
      </c>
      <c r="BF9" s="683">
        <v>56</v>
      </c>
      <c r="BG9" s="683">
        <v>64</v>
      </c>
      <c r="BH9" s="683">
        <v>62</v>
      </c>
      <c r="BI9" s="683">
        <v>72</v>
      </c>
      <c r="BJ9" s="683">
        <v>72</v>
      </c>
      <c r="BK9" s="683">
        <v>75</v>
      </c>
      <c r="BL9" s="683">
        <v>67</v>
      </c>
      <c r="BM9" s="683">
        <v>77</v>
      </c>
      <c r="BN9" s="683">
        <v>67</v>
      </c>
      <c r="BO9" s="683">
        <v>71</v>
      </c>
      <c r="BP9" s="683">
        <v>64</v>
      </c>
      <c r="BQ9" s="683">
        <v>79</v>
      </c>
      <c r="BR9" s="683">
        <v>81</v>
      </c>
      <c r="BS9" s="683">
        <v>99</v>
      </c>
      <c r="BT9" s="683">
        <v>118</v>
      </c>
      <c r="BU9" s="878">
        <v>137</v>
      </c>
    </row>
    <row r="10" spans="1:73" ht="13.2">
      <c r="A10" s="70" t="s">
        <v>64</v>
      </c>
      <c r="B10" s="672">
        <v>4</v>
      </c>
      <c r="C10" s="672">
        <v>5</v>
      </c>
      <c r="D10" s="672">
        <v>7</v>
      </c>
      <c r="E10" s="672">
        <v>6.8</v>
      </c>
      <c r="F10" s="672">
        <v>7.4</v>
      </c>
      <c r="G10" s="672">
        <v>7.8</v>
      </c>
      <c r="H10" s="672">
        <v>7.9</v>
      </c>
      <c r="I10" s="672">
        <v>7.1</v>
      </c>
      <c r="J10" s="672">
        <v>8.1</v>
      </c>
      <c r="K10" s="672">
        <v>8.4</v>
      </c>
      <c r="L10" s="672">
        <v>8.1</v>
      </c>
      <c r="M10" s="672">
        <v>9.6</v>
      </c>
      <c r="N10" s="672">
        <v>10.7</v>
      </c>
      <c r="O10" s="672">
        <v>12.5</v>
      </c>
      <c r="P10" s="672">
        <v>13.1</v>
      </c>
      <c r="Q10" s="672">
        <v>15.7</v>
      </c>
      <c r="R10" s="672">
        <v>15.3</v>
      </c>
      <c r="S10" s="673">
        <v>16.3</v>
      </c>
      <c r="T10" s="687">
        <v>2.2999999999999998</v>
      </c>
      <c r="U10" s="672">
        <v>3</v>
      </c>
      <c r="V10" s="672">
        <v>4.7</v>
      </c>
      <c r="W10" s="672">
        <v>4.5</v>
      </c>
      <c r="X10" s="672">
        <v>5</v>
      </c>
      <c r="Y10" s="672">
        <v>5.4</v>
      </c>
      <c r="Z10" s="672">
        <v>5.4</v>
      </c>
      <c r="AA10" s="672">
        <v>4.8</v>
      </c>
      <c r="AB10" s="672">
        <v>5.6</v>
      </c>
      <c r="AC10" s="672">
        <v>5.9</v>
      </c>
      <c r="AD10" s="672">
        <v>5.6</v>
      </c>
      <c r="AE10" s="672">
        <v>7</v>
      </c>
      <c r="AF10" s="672">
        <v>7.8</v>
      </c>
      <c r="AG10" s="672">
        <v>9.4</v>
      </c>
      <c r="AH10" s="672">
        <v>10</v>
      </c>
      <c r="AI10" s="672">
        <v>12.3</v>
      </c>
      <c r="AJ10" s="672">
        <v>11.9</v>
      </c>
      <c r="AK10" s="673">
        <v>12.8</v>
      </c>
      <c r="AL10" s="687">
        <v>5.7</v>
      </c>
      <c r="AM10" s="672">
        <v>6.9</v>
      </c>
      <c r="AN10" s="672">
        <v>9.3000000000000007</v>
      </c>
      <c r="AO10" s="672">
        <v>9</v>
      </c>
      <c r="AP10" s="672">
        <v>9.8000000000000007</v>
      </c>
      <c r="AQ10" s="672">
        <v>10.3</v>
      </c>
      <c r="AR10" s="672">
        <v>10.4</v>
      </c>
      <c r="AS10" s="672">
        <v>9.4</v>
      </c>
      <c r="AT10" s="672">
        <v>10.5</v>
      </c>
      <c r="AU10" s="672">
        <v>10.9</v>
      </c>
      <c r="AV10" s="672">
        <v>10.5</v>
      </c>
      <c r="AW10" s="672">
        <v>12.3</v>
      </c>
      <c r="AX10" s="672">
        <v>13.5</v>
      </c>
      <c r="AY10" s="672">
        <v>15.5</v>
      </c>
      <c r="AZ10" s="672">
        <v>16.2</v>
      </c>
      <c r="BA10" s="672">
        <v>19.100000000000001</v>
      </c>
      <c r="BB10" s="672">
        <v>18.7</v>
      </c>
      <c r="BC10" s="673">
        <v>19.8</v>
      </c>
      <c r="BD10" s="683">
        <v>21</v>
      </c>
      <c r="BE10" s="683">
        <v>26</v>
      </c>
      <c r="BF10" s="683">
        <v>36</v>
      </c>
      <c r="BG10" s="683">
        <v>35</v>
      </c>
      <c r="BH10" s="683">
        <v>38</v>
      </c>
      <c r="BI10" s="683">
        <v>39</v>
      </c>
      <c r="BJ10" s="683">
        <v>40</v>
      </c>
      <c r="BK10" s="683">
        <v>37</v>
      </c>
      <c r="BL10" s="683">
        <v>42</v>
      </c>
      <c r="BM10" s="683">
        <v>44</v>
      </c>
      <c r="BN10" s="683">
        <v>43</v>
      </c>
      <c r="BO10" s="683">
        <v>51</v>
      </c>
      <c r="BP10" s="683">
        <v>56</v>
      </c>
      <c r="BQ10" s="683">
        <v>66</v>
      </c>
      <c r="BR10" s="683">
        <v>69</v>
      </c>
      <c r="BS10" s="683">
        <v>82</v>
      </c>
      <c r="BT10" s="683">
        <v>79</v>
      </c>
      <c r="BU10" s="878">
        <v>83</v>
      </c>
    </row>
    <row r="11" spans="1:73" ht="13.2">
      <c r="A11" s="70" t="s">
        <v>63</v>
      </c>
      <c r="B11" s="672">
        <v>3.7</v>
      </c>
      <c r="C11" s="672">
        <v>3.8</v>
      </c>
      <c r="D11" s="672">
        <v>3.9</v>
      </c>
      <c r="E11" s="672">
        <v>5</v>
      </c>
      <c r="F11" s="672">
        <v>5.2</v>
      </c>
      <c r="G11" s="672">
        <v>6</v>
      </c>
      <c r="H11" s="672">
        <v>6.2</v>
      </c>
      <c r="I11" s="672">
        <v>8.9</v>
      </c>
      <c r="J11" s="672">
        <v>8.6</v>
      </c>
      <c r="K11" s="672">
        <v>9</v>
      </c>
      <c r="L11" s="672">
        <v>9.1</v>
      </c>
      <c r="M11" s="672">
        <v>10.6</v>
      </c>
      <c r="N11" s="672">
        <v>10.1</v>
      </c>
      <c r="O11" s="672">
        <v>10.6</v>
      </c>
      <c r="P11" s="672">
        <v>11.5</v>
      </c>
      <c r="Q11" s="672">
        <v>13.3</v>
      </c>
      <c r="R11" s="672">
        <v>15.1</v>
      </c>
      <c r="S11" s="673">
        <v>14.9</v>
      </c>
      <c r="T11" s="687">
        <v>1.9</v>
      </c>
      <c r="U11" s="672">
        <v>1.9</v>
      </c>
      <c r="V11" s="672">
        <v>2</v>
      </c>
      <c r="W11" s="672">
        <v>2.8</v>
      </c>
      <c r="X11" s="672">
        <v>3</v>
      </c>
      <c r="Y11" s="672">
        <v>3.6</v>
      </c>
      <c r="Z11" s="672">
        <v>3.7</v>
      </c>
      <c r="AA11" s="672">
        <v>6</v>
      </c>
      <c r="AB11" s="672">
        <v>5.7</v>
      </c>
      <c r="AC11" s="672">
        <v>6</v>
      </c>
      <c r="AD11" s="672">
        <v>6.1</v>
      </c>
      <c r="AE11" s="672">
        <v>7.4</v>
      </c>
      <c r="AF11" s="672">
        <v>7</v>
      </c>
      <c r="AG11" s="672">
        <v>7.3</v>
      </c>
      <c r="AH11" s="672">
        <v>8.1</v>
      </c>
      <c r="AI11" s="672">
        <v>9.6</v>
      </c>
      <c r="AJ11" s="672">
        <v>11.1</v>
      </c>
      <c r="AK11" s="673">
        <v>10.9</v>
      </c>
      <c r="AL11" s="687">
        <v>5.5</v>
      </c>
      <c r="AM11" s="672">
        <v>5.7</v>
      </c>
      <c r="AN11" s="672">
        <v>5.8</v>
      </c>
      <c r="AO11" s="672">
        <v>7.2</v>
      </c>
      <c r="AP11" s="672">
        <v>7.5</v>
      </c>
      <c r="AQ11" s="672">
        <v>8.4</v>
      </c>
      <c r="AR11" s="672">
        <v>8.6</v>
      </c>
      <c r="AS11" s="672">
        <v>11.9</v>
      </c>
      <c r="AT11" s="672">
        <v>11.6</v>
      </c>
      <c r="AU11" s="672">
        <v>12.1</v>
      </c>
      <c r="AV11" s="672">
        <v>12.1</v>
      </c>
      <c r="AW11" s="672">
        <v>13.9</v>
      </c>
      <c r="AX11" s="672">
        <v>13.3</v>
      </c>
      <c r="AY11" s="672">
        <v>13.9</v>
      </c>
      <c r="AZ11" s="672">
        <v>14.8</v>
      </c>
      <c r="BA11" s="672">
        <v>17.100000000000001</v>
      </c>
      <c r="BB11" s="672">
        <v>19.100000000000001</v>
      </c>
      <c r="BC11" s="673">
        <v>18.899999999999999</v>
      </c>
      <c r="BD11" s="683">
        <v>16</v>
      </c>
      <c r="BE11" s="683">
        <v>16</v>
      </c>
      <c r="BF11" s="683">
        <v>16</v>
      </c>
      <c r="BG11" s="683">
        <v>20</v>
      </c>
      <c r="BH11" s="683">
        <v>21</v>
      </c>
      <c r="BI11" s="683">
        <v>24</v>
      </c>
      <c r="BJ11" s="683">
        <v>25</v>
      </c>
      <c r="BK11" s="683">
        <v>36</v>
      </c>
      <c r="BL11" s="683">
        <v>34</v>
      </c>
      <c r="BM11" s="683">
        <v>35</v>
      </c>
      <c r="BN11" s="683">
        <v>36</v>
      </c>
      <c r="BO11" s="683">
        <v>43</v>
      </c>
      <c r="BP11" s="683">
        <v>41</v>
      </c>
      <c r="BQ11" s="683">
        <v>42</v>
      </c>
      <c r="BR11" s="683">
        <v>46</v>
      </c>
      <c r="BS11" s="683">
        <v>51</v>
      </c>
      <c r="BT11" s="683">
        <v>56</v>
      </c>
      <c r="BU11" s="878">
        <v>55</v>
      </c>
    </row>
    <row r="12" spans="1:73" ht="13.2">
      <c r="A12" s="70" t="s">
        <v>237</v>
      </c>
      <c r="B12" s="672">
        <v>5.0999999999999996</v>
      </c>
      <c r="C12" s="672">
        <v>5.8</v>
      </c>
      <c r="D12" s="672">
        <v>5.5</v>
      </c>
      <c r="E12" s="672">
        <v>6.2</v>
      </c>
      <c r="F12" s="672">
        <v>7.7</v>
      </c>
      <c r="G12" s="672">
        <v>8.8000000000000007</v>
      </c>
      <c r="H12" s="672">
        <v>9</v>
      </c>
      <c r="I12" s="672">
        <v>9.6</v>
      </c>
      <c r="J12" s="672">
        <v>10.199999999999999</v>
      </c>
      <c r="K12" s="672">
        <v>10.4</v>
      </c>
      <c r="L12" s="672">
        <v>11.4</v>
      </c>
      <c r="M12" s="672">
        <v>12.3</v>
      </c>
      <c r="N12" s="672">
        <v>14</v>
      </c>
      <c r="O12" s="672">
        <v>14.9</v>
      </c>
      <c r="P12" s="672">
        <v>16</v>
      </c>
      <c r="Q12" s="672">
        <v>16.8</v>
      </c>
      <c r="R12" s="672">
        <v>17.600000000000001</v>
      </c>
      <c r="S12" s="673">
        <v>18.3</v>
      </c>
      <c r="T12" s="687">
        <v>4.2</v>
      </c>
      <c r="U12" s="672">
        <v>4.8</v>
      </c>
      <c r="V12" s="672">
        <v>4.5</v>
      </c>
      <c r="W12" s="672">
        <v>5.2</v>
      </c>
      <c r="X12" s="672">
        <v>6.6</v>
      </c>
      <c r="Y12" s="672">
        <v>7.7</v>
      </c>
      <c r="Z12" s="672">
        <v>7.8</v>
      </c>
      <c r="AA12" s="672">
        <v>8.3000000000000007</v>
      </c>
      <c r="AB12" s="672">
        <v>9</v>
      </c>
      <c r="AC12" s="672">
        <v>9.1</v>
      </c>
      <c r="AD12" s="672">
        <v>10.1</v>
      </c>
      <c r="AE12" s="672">
        <v>10.9</v>
      </c>
      <c r="AF12" s="672">
        <v>12.5</v>
      </c>
      <c r="AG12" s="672">
        <v>13.3</v>
      </c>
      <c r="AH12" s="672">
        <v>14.4</v>
      </c>
      <c r="AI12" s="672">
        <v>15.2</v>
      </c>
      <c r="AJ12" s="672">
        <v>16</v>
      </c>
      <c r="AK12" s="673">
        <v>16.600000000000001</v>
      </c>
      <c r="AL12" s="687">
        <v>6</v>
      </c>
      <c r="AM12" s="672">
        <v>6.7</v>
      </c>
      <c r="AN12" s="672">
        <v>6.4</v>
      </c>
      <c r="AO12" s="672">
        <v>7.2</v>
      </c>
      <c r="AP12" s="672">
        <v>8.8000000000000007</v>
      </c>
      <c r="AQ12" s="672">
        <v>10</v>
      </c>
      <c r="AR12" s="672">
        <v>10.199999999999999</v>
      </c>
      <c r="AS12" s="672">
        <v>10.8</v>
      </c>
      <c r="AT12" s="672">
        <v>11.5</v>
      </c>
      <c r="AU12" s="672">
        <v>11.6</v>
      </c>
      <c r="AV12" s="672">
        <v>12.8</v>
      </c>
      <c r="AW12" s="672">
        <v>13.7</v>
      </c>
      <c r="AX12" s="672">
        <v>15.5</v>
      </c>
      <c r="AY12" s="672">
        <v>16.399999999999999</v>
      </c>
      <c r="AZ12" s="672">
        <v>17.5</v>
      </c>
      <c r="BA12" s="672">
        <v>18.399999999999999</v>
      </c>
      <c r="BB12" s="672">
        <v>19.3</v>
      </c>
      <c r="BC12" s="673">
        <v>20</v>
      </c>
      <c r="BD12" s="683">
        <v>137</v>
      </c>
      <c r="BE12" s="683">
        <v>150</v>
      </c>
      <c r="BF12" s="683">
        <v>141</v>
      </c>
      <c r="BG12" s="683">
        <v>157</v>
      </c>
      <c r="BH12" s="683">
        <v>197</v>
      </c>
      <c r="BI12" s="683">
        <v>225</v>
      </c>
      <c r="BJ12" s="683">
        <v>231</v>
      </c>
      <c r="BK12" s="683">
        <v>249</v>
      </c>
      <c r="BL12" s="683">
        <v>263</v>
      </c>
      <c r="BM12" s="683">
        <v>261</v>
      </c>
      <c r="BN12" s="683">
        <v>287</v>
      </c>
      <c r="BO12" s="683">
        <v>309</v>
      </c>
      <c r="BP12" s="683">
        <v>351</v>
      </c>
      <c r="BQ12" s="683">
        <v>378</v>
      </c>
      <c r="BR12" s="683">
        <v>409</v>
      </c>
      <c r="BS12" s="683">
        <v>434</v>
      </c>
      <c r="BT12" s="683">
        <v>457</v>
      </c>
      <c r="BU12" s="878">
        <v>476</v>
      </c>
    </row>
    <row r="13" spans="1:73" ht="13.2">
      <c r="A13" s="70" t="s">
        <v>62</v>
      </c>
      <c r="B13" s="672">
        <v>5.9</v>
      </c>
      <c r="C13" s="672">
        <v>7</v>
      </c>
      <c r="D13" s="672">
        <v>9.8000000000000007</v>
      </c>
      <c r="E13" s="672">
        <v>8.9</v>
      </c>
      <c r="F13" s="672">
        <v>9.6</v>
      </c>
      <c r="G13" s="672">
        <v>8.8000000000000007</v>
      </c>
      <c r="H13" s="672">
        <v>8</v>
      </c>
      <c r="I13" s="672">
        <v>7.5</v>
      </c>
      <c r="J13" s="672">
        <v>9.6999999999999993</v>
      </c>
      <c r="K13" s="672">
        <v>10.9</v>
      </c>
      <c r="L13" s="672">
        <v>12.1</v>
      </c>
      <c r="M13" s="672">
        <v>14.7</v>
      </c>
      <c r="N13" s="672">
        <v>17.7</v>
      </c>
      <c r="O13" s="672">
        <v>15.5</v>
      </c>
      <c r="P13" s="672">
        <v>17</v>
      </c>
      <c r="Q13" s="672">
        <v>20.9</v>
      </c>
      <c r="R13" s="672">
        <v>22.3</v>
      </c>
      <c r="S13" s="673">
        <v>23.5</v>
      </c>
      <c r="T13" s="687">
        <v>2.8</v>
      </c>
      <c r="U13" s="672">
        <v>3.7</v>
      </c>
      <c r="V13" s="672">
        <v>5.9</v>
      </c>
      <c r="W13" s="672">
        <v>5.2</v>
      </c>
      <c r="X13" s="672">
        <v>5.8</v>
      </c>
      <c r="Y13" s="672">
        <v>5.0999999999999996</v>
      </c>
      <c r="Z13" s="672">
        <v>4.5</v>
      </c>
      <c r="AA13" s="672">
        <v>4.0999999999999996</v>
      </c>
      <c r="AB13" s="672">
        <v>5.9</v>
      </c>
      <c r="AC13" s="672">
        <v>6.9</v>
      </c>
      <c r="AD13" s="672">
        <v>7.8</v>
      </c>
      <c r="AE13" s="672">
        <v>9.9</v>
      </c>
      <c r="AF13" s="672">
        <v>12.4</v>
      </c>
      <c r="AG13" s="672">
        <v>10.5</v>
      </c>
      <c r="AH13" s="672">
        <v>11.7</v>
      </c>
      <c r="AI13" s="672">
        <v>15</v>
      </c>
      <c r="AJ13" s="672">
        <v>16.100000000000001</v>
      </c>
      <c r="AK13" s="673">
        <v>17.2</v>
      </c>
      <c r="AL13" s="672">
        <v>8.9</v>
      </c>
      <c r="AM13" s="672">
        <v>10.4</v>
      </c>
      <c r="AN13" s="672">
        <v>13.8</v>
      </c>
      <c r="AO13" s="672">
        <v>12.7</v>
      </c>
      <c r="AP13" s="672">
        <v>13.5</v>
      </c>
      <c r="AQ13" s="672">
        <v>12.5</v>
      </c>
      <c r="AR13" s="672">
        <v>11.4</v>
      </c>
      <c r="AS13" s="672">
        <v>10.9</v>
      </c>
      <c r="AT13" s="672">
        <v>13.5</v>
      </c>
      <c r="AU13" s="672">
        <v>15</v>
      </c>
      <c r="AV13" s="672">
        <v>16.399999999999999</v>
      </c>
      <c r="AW13" s="672">
        <v>19.5</v>
      </c>
      <c r="AX13" s="672">
        <v>23.1</v>
      </c>
      <c r="AY13" s="672">
        <v>20.6</v>
      </c>
      <c r="AZ13" s="672">
        <v>22.3</v>
      </c>
      <c r="BA13" s="672">
        <v>26.8</v>
      </c>
      <c r="BB13" s="672">
        <v>28.4</v>
      </c>
      <c r="BC13" s="673">
        <v>29.8</v>
      </c>
      <c r="BD13" s="683">
        <v>14</v>
      </c>
      <c r="BE13" s="683">
        <v>17</v>
      </c>
      <c r="BF13" s="683">
        <v>24</v>
      </c>
      <c r="BG13" s="683">
        <v>22</v>
      </c>
      <c r="BH13" s="683">
        <v>24</v>
      </c>
      <c r="BI13" s="683">
        <v>22</v>
      </c>
      <c r="BJ13" s="683">
        <v>20</v>
      </c>
      <c r="BK13" s="683">
        <v>19</v>
      </c>
      <c r="BL13" s="683">
        <v>25</v>
      </c>
      <c r="BM13" s="683">
        <v>28</v>
      </c>
      <c r="BN13" s="683">
        <v>31</v>
      </c>
      <c r="BO13" s="683">
        <v>37</v>
      </c>
      <c r="BP13" s="683">
        <v>43</v>
      </c>
      <c r="BQ13" s="683">
        <v>37</v>
      </c>
      <c r="BR13" s="683">
        <v>40</v>
      </c>
      <c r="BS13" s="683">
        <v>49</v>
      </c>
      <c r="BT13" s="683">
        <v>51</v>
      </c>
      <c r="BU13" s="878">
        <v>54</v>
      </c>
    </row>
    <row r="14" spans="1:73" ht="13.2">
      <c r="A14" s="70" t="s">
        <v>14</v>
      </c>
      <c r="B14" s="672">
        <v>6.4</v>
      </c>
      <c r="C14" s="672">
        <v>6.4</v>
      </c>
      <c r="D14" s="672">
        <v>5.8</v>
      </c>
      <c r="E14" s="672">
        <v>5.9</v>
      </c>
      <c r="F14" s="672">
        <v>5.9</v>
      </c>
      <c r="G14" s="672">
        <v>6</v>
      </c>
      <c r="H14" s="672">
        <v>5.8</v>
      </c>
      <c r="I14" s="672">
        <v>6.9</v>
      </c>
      <c r="J14" s="672">
        <v>6.3</v>
      </c>
      <c r="K14" s="672">
        <v>6.3</v>
      </c>
      <c r="L14" s="672">
        <v>7.1</v>
      </c>
      <c r="M14" s="672">
        <v>8.1</v>
      </c>
      <c r="N14" s="672">
        <v>9.1</v>
      </c>
      <c r="O14" s="672">
        <v>11.9</v>
      </c>
      <c r="P14" s="672">
        <v>13.7</v>
      </c>
      <c r="Q14" s="672">
        <v>17.600000000000001</v>
      </c>
      <c r="R14" s="672">
        <v>19.3</v>
      </c>
      <c r="S14" s="673">
        <v>22.2</v>
      </c>
      <c r="T14" s="687">
        <v>4.4000000000000004</v>
      </c>
      <c r="U14" s="672">
        <v>4.4000000000000004</v>
      </c>
      <c r="V14" s="672">
        <v>3.9</v>
      </c>
      <c r="W14" s="672">
        <v>4</v>
      </c>
      <c r="X14" s="672">
        <v>4</v>
      </c>
      <c r="Y14" s="672">
        <v>4.0999999999999996</v>
      </c>
      <c r="Z14" s="672">
        <v>3.9</v>
      </c>
      <c r="AA14" s="672">
        <v>4.9000000000000004</v>
      </c>
      <c r="AB14" s="672">
        <v>4.4000000000000004</v>
      </c>
      <c r="AC14" s="672">
        <v>4.4000000000000004</v>
      </c>
      <c r="AD14" s="672">
        <v>5.0999999999999996</v>
      </c>
      <c r="AE14" s="672">
        <v>5.9</v>
      </c>
      <c r="AF14" s="672">
        <v>6.7</v>
      </c>
      <c r="AG14" s="672">
        <v>9.1999999999999993</v>
      </c>
      <c r="AH14" s="672">
        <v>10.8</v>
      </c>
      <c r="AI14" s="672">
        <v>14.2</v>
      </c>
      <c r="AJ14" s="672">
        <v>15.8</v>
      </c>
      <c r="AK14" s="673">
        <v>18.399999999999999</v>
      </c>
      <c r="AL14" s="672">
        <v>8.4</v>
      </c>
      <c r="AM14" s="672">
        <v>8.4</v>
      </c>
      <c r="AN14" s="672">
        <v>7.7</v>
      </c>
      <c r="AO14" s="672">
        <v>7.8</v>
      </c>
      <c r="AP14" s="672">
        <v>7.8</v>
      </c>
      <c r="AQ14" s="672">
        <v>7.9</v>
      </c>
      <c r="AR14" s="672">
        <v>7.7</v>
      </c>
      <c r="AS14" s="672">
        <v>9</v>
      </c>
      <c r="AT14" s="672">
        <v>8.3000000000000007</v>
      </c>
      <c r="AU14" s="672">
        <v>8.3000000000000007</v>
      </c>
      <c r="AV14" s="672">
        <v>9.1999999999999993</v>
      </c>
      <c r="AW14" s="672">
        <v>10.4</v>
      </c>
      <c r="AX14" s="672">
        <v>11.5</v>
      </c>
      <c r="AY14" s="672">
        <v>14.7</v>
      </c>
      <c r="AZ14" s="672">
        <v>16.7</v>
      </c>
      <c r="BA14" s="672">
        <v>21</v>
      </c>
      <c r="BB14" s="672">
        <v>22.9</v>
      </c>
      <c r="BC14" s="673">
        <v>26</v>
      </c>
      <c r="BD14" s="683">
        <v>40</v>
      </c>
      <c r="BE14" s="683">
        <v>40</v>
      </c>
      <c r="BF14" s="683">
        <v>37</v>
      </c>
      <c r="BG14" s="683">
        <v>38</v>
      </c>
      <c r="BH14" s="683">
        <v>38</v>
      </c>
      <c r="BI14" s="683">
        <v>39</v>
      </c>
      <c r="BJ14" s="683">
        <v>38</v>
      </c>
      <c r="BK14" s="683">
        <v>45</v>
      </c>
      <c r="BL14" s="683">
        <v>41</v>
      </c>
      <c r="BM14" s="683">
        <v>41</v>
      </c>
      <c r="BN14" s="683">
        <v>47</v>
      </c>
      <c r="BO14" s="683">
        <v>52</v>
      </c>
      <c r="BP14" s="683">
        <v>57</v>
      </c>
      <c r="BQ14" s="683">
        <v>73</v>
      </c>
      <c r="BR14" s="683">
        <v>84</v>
      </c>
      <c r="BS14" s="683">
        <v>105</v>
      </c>
      <c r="BT14" s="683">
        <v>116</v>
      </c>
      <c r="BU14" s="878">
        <v>134</v>
      </c>
    </row>
    <row r="15" spans="1:73" ht="13.2">
      <c r="A15" s="70" t="s">
        <v>61</v>
      </c>
      <c r="B15" s="672">
        <v>5.9</v>
      </c>
      <c r="C15" s="672">
        <v>6.4</v>
      </c>
      <c r="D15" s="672">
        <v>7</v>
      </c>
      <c r="E15" s="672">
        <v>9.3000000000000007</v>
      </c>
      <c r="F15" s="672">
        <v>11.8</v>
      </c>
      <c r="G15" s="672">
        <v>14.8</v>
      </c>
      <c r="H15" s="672">
        <v>16.3</v>
      </c>
      <c r="I15" s="672">
        <v>18.8</v>
      </c>
      <c r="J15" s="672">
        <v>20.8</v>
      </c>
      <c r="K15" s="672">
        <v>20.399999999999999</v>
      </c>
      <c r="L15" s="672">
        <v>20.399999999999999</v>
      </c>
      <c r="M15" s="672">
        <v>22.7</v>
      </c>
      <c r="N15" s="672">
        <v>23.7</v>
      </c>
      <c r="O15" s="672">
        <v>26.8</v>
      </c>
      <c r="P15" s="672">
        <v>33.4</v>
      </c>
      <c r="Q15" s="672">
        <v>39.6</v>
      </c>
      <c r="R15" s="672">
        <v>43.1</v>
      </c>
      <c r="S15" s="673">
        <v>45.2</v>
      </c>
      <c r="T15" s="687">
        <v>4.2</v>
      </c>
      <c r="U15" s="672">
        <v>4.5999999999999996</v>
      </c>
      <c r="V15" s="672">
        <v>5.0999999999999996</v>
      </c>
      <c r="W15" s="672">
        <v>7.1</v>
      </c>
      <c r="X15" s="672">
        <v>9.4</v>
      </c>
      <c r="Y15" s="672">
        <v>12</v>
      </c>
      <c r="Z15" s="672">
        <v>13.4</v>
      </c>
      <c r="AA15" s="672">
        <v>15.5</v>
      </c>
      <c r="AB15" s="672">
        <v>17.399999999999999</v>
      </c>
      <c r="AC15" s="672">
        <v>17</v>
      </c>
      <c r="AD15" s="672">
        <v>17</v>
      </c>
      <c r="AE15" s="672">
        <v>19.100000000000001</v>
      </c>
      <c r="AF15" s="672">
        <v>20</v>
      </c>
      <c r="AG15" s="672">
        <v>22.9</v>
      </c>
      <c r="AH15" s="672">
        <v>29</v>
      </c>
      <c r="AI15" s="672">
        <v>34.799999999999997</v>
      </c>
      <c r="AJ15" s="672">
        <v>38.1</v>
      </c>
      <c r="AK15" s="673">
        <v>40</v>
      </c>
      <c r="AL15" s="672">
        <v>7.6</v>
      </c>
      <c r="AM15" s="672">
        <v>8.1999999999999993</v>
      </c>
      <c r="AN15" s="672">
        <v>8.9</v>
      </c>
      <c r="AO15" s="672">
        <v>11.5</v>
      </c>
      <c r="AP15" s="672">
        <v>14.3</v>
      </c>
      <c r="AQ15" s="672">
        <v>17.7</v>
      </c>
      <c r="AR15" s="672">
        <v>19.3</v>
      </c>
      <c r="AS15" s="672">
        <v>22</v>
      </c>
      <c r="AT15" s="672">
        <v>24.2</v>
      </c>
      <c r="AU15" s="672">
        <v>23.8</v>
      </c>
      <c r="AV15" s="672">
        <v>23.7</v>
      </c>
      <c r="AW15" s="672">
        <v>26.3</v>
      </c>
      <c r="AX15" s="672">
        <v>27.3</v>
      </c>
      <c r="AY15" s="672">
        <v>30.8</v>
      </c>
      <c r="AZ15" s="672">
        <v>37.799999999999997</v>
      </c>
      <c r="BA15" s="672">
        <v>44.4</v>
      </c>
      <c r="BB15" s="672">
        <v>48.2</v>
      </c>
      <c r="BC15" s="673">
        <v>50.4</v>
      </c>
      <c r="BD15" s="683">
        <v>46</v>
      </c>
      <c r="BE15" s="683">
        <v>50</v>
      </c>
      <c r="BF15" s="683">
        <v>53</v>
      </c>
      <c r="BG15" s="683">
        <v>70</v>
      </c>
      <c r="BH15" s="683">
        <v>90</v>
      </c>
      <c r="BI15" s="683">
        <v>109</v>
      </c>
      <c r="BJ15" s="683">
        <v>120</v>
      </c>
      <c r="BK15" s="683">
        <v>136</v>
      </c>
      <c r="BL15" s="683">
        <v>152</v>
      </c>
      <c r="BM15" s="683">
        <v>147</v>
      </c>
      <c r="BN15" s="683">
        <v>148</v>
      </c>
      <c r="BO15" s="683">
        <v>162</v>
      </c>
      <c r="BP15" s="683">
        <v>168</v>
      </c>
      <c r="BQ15" s="683">
        <v>186</v>
      </c>
      <c r="BR15" s="683">
        <v>228</v>
      </c>
      <c r="BS15" s="683">
        <v>269</v>
      </c>
      <c r="BT15" s="683">
        <v>290</v>
      </c>
      <c r="BU15" s="878">
        <v>304</v>
      </c>
    </row>
    <row r="16" spans="1:73" ht="13.2">
      <c r="A16" s="70" t="s">
        <v>60</v>
      </c>
      <c r="B16" s="672">
        <v>5.6</v>
      </c>
      <c r="C16" s="672">
        <v>5.7</v>
      </c>
      <c r="D16" s="672">
        <v>5.4</v>
      </c>
      <c r="E16" s="672">
        <v>5.5</v>
      </c>
      <c r="F16" s="672">
        <v>7.2</v>
      </c>
      <c r="G16" s="672">
        <v>8.6</v>
      </c>
      <c r="H16" s="672">
        <v>9.6999999999999993</v>
      </c>
      <c r="I16" s="672">
        <v>11.1</v>
      </c>
      <c r="J16" s="672">
        <v>11.3</v>
      </c>
      <c r="K16" s="672">
        <v>11</v>
      </c>
      <c r="L16" s="672">
        <v>11.9</v>
      </c>
      <c r="M16" s="672">
        <v>12.4</v>
      </c>
      <c r="N16" s="672">
        <v>14.8</v>
      </c>
      <c r="O16" s="672">
        <v>16.5</v>
      </c>
      <c r="P16" s="672">
        <v>19.7</v>
      </c>
      <c r="Q16" s="672">
        <v>24.2</v>
      </c>
      <c r="R16" s="672">
        <v>28.3</v>
      </c>
      <c r="S16" s="673">
        <v>29.8</v>
      </c>
      <c r="T16" s="687">
        <v>3.7</v>
      </c>
      <c r="U16" s="672">
        <v>3.8</v>
      </c>
      <c r="V16" s="672">
        <v>3.5</v>
      </c>
      <c r="W16" s="672">
        <v>3.6</v>
      </c>
      <c r="X16" s="672">
        <v>5.0999999999999996</v>
      </c>
      <c r="Y16" s="672">
        <v>6.2</v>
      </c>
      <c r="Z16" s="672">
        <v>7.2</v>
      </c>
      <c r="AA16" s="672">
        <v>8.4</v>
      </c>
      <c r="AB16" s="672">
        <v>8.6</v>
      </c>
      <c r="AC16" s="672">
        <v>8.4</v>
      </c>
      <c r="AD16" s="672">
        <v>9.1</v>
      </c>
      <c r="AE16" s="672">
        <v>9.6</v>
      </c>
      <c r="AF16" s="672">
        <v>11.7</v>
      </c>
      <c r="AG16" s="672">
        <v>13.2</v>
      </c>
      <c r="AH16" s="672">
        <v>16.100000000000001</v>
      </c>
      <c r="AI16" s="672">
        <v>20.100000000000001</v>
      </c>
      <c r="AJ16" s="672">
        <v>23.9</v>
      </c>
      <c r="AK16" s="673">
        <v>25.2</v>
      </c>
      <c r="AL16" s="672">
        <v>7.5</v>
      </c>
      <c r="AM16" s="672">
        <v>7.6</v>
      </c>
      <c r="AN16" s="672">
        <v>7.3</v>
      </c>
      <c r="AO16" s="672">
        <v>7.4</v>
      </c>
      <c r="AP16" s="672">
        <v>9.4</v>
      </c>
      <c r="AQ16" s="672">
        <v>10.9</v>
      </c>
      <c r="AR16" s="672">
        <v>12.2</v>
      </c>
      <c r="AS16" s="672">
        <v>13.8</v>
      </c>
      <c r="AT16" s="672">
        <v>14</v>
      </c>
      <c r="AU16" s="672">
        <v>13.7</v>
      </c>
      <c r="AV16" s="672">
        <v>14.6</v>
      </c>
      <c r="AW16" s="672">
        <v>15.3</v>
      </c>
      <c r="AX16" s="672">
        <v>17.899999999999999</v>
      </c>
      <c r="AY16" s="672">
        <v>19.899999999999999</v>
      </c>
      <c r="AZ16" s="672">
        <v>23.4</v>
      </c>
      <c r="BA16" s="672">
        <v>28.3</v>
      </c>
      <c r="BB16" s="672">
        <v>32.799999999999997</v>
      </c>
      <c r="BC16" s="673">
        <v>34.299999999999997</v>
      </c>
      <c r="BD16" s="683">
        <v>33</v>
      </c>
      <c r="BE16" s="683">
        <v>34</v>
      </c>
      <c r="BF16" s="683">
        <v>32</v>
      </c>
      <c r="BG16" s="683">
        <v>33</v>
      </c>
      <c r="BH16" s="683">
        <v>43</v>
      </c>
      <c r="BI16" s="683">
        <v>51</v>
      </c>
      <c r="BJ16" s="683">
        <v>58</v>
      </c>
      <c r="BK16" s="683">
        <v>66</v>
      </c>
      <c r="BL16" s="683">
        <v>68</v>
      </c>
      <c r="BM16" s="683">
        <v>67</v>
      </c>
      <c r="BN16" s="683">
        <v>72</v>
      </c>
      <c r="BO16" s="683">
        <v>75</v>
      </c>
      <c r="BP16" s="683">
        <v>87</v>
      </c>
      <c r="BQ16" s="683">
        <v>96</v>
      </c>
      <c r="BR16" s="683">
        <v>113</v>
      </c>
      <c r="BS16" s="683">
        <v>137</v>
      </c>
      <c r="BT16" s="683">
        <v>159</v>
      </c>
      <c r="BU16" s="878">
        <v>168</v>
      </c>
    </row>
    <row r="17" spans="1:73" ht="13.2">
      <c r="A17" s="70" t="s">
        <v>59</v>
      </c>
      <c r="B17" s="672">
        <v>3.8</v>
      </c>
      <c r="C17" s="672">
        <v>3.3</v>
      </c>
      <c r="D17" s="672">
        <v>3.1</v>
      </c>
      <c r="E17" s="672">
        <v>4.4000000000000004</v>
      </c>
      <c r="F17" s="672">
        <v>4.5999999999999996</v>
      </c>
      <c r="G17" s="672">
        <v>4.7</v>
      </c>
      <c r="H17" s="672">
        <v>6</v>
      </c>
      <c r="I17" s="672">
        <v>6.1</v>
      </c>
      <c r="J17" s="672">
        <v>5.5</v>
      </c>
      <c r="K17" s="672">
        <v>4.3</v>
      </c>
      <c r="L17" s="672">
        <v>3.9</v>
      </c>
      <c r="M17" s="672">
        <v>4.2</v>
      </c>
      <c r="N17" s="672">
        <v>5.3</v>
      </c>
      <c r="O17" s="672">
        <v>6.2</v>
      </c>
      <c r="P17" s="672">
        <v>8</v>
      </c>
      <c r="Q17" s="672">
        <v>8.6</v>
      </c>
      <c r="R17" s="672">
        <v>9.5</v>
      </c>
      <c r="S17" s="673">
        <v>11.3</v>
      </c>
      <c r="T17" s="687">
        <v>2.1</v>
      </c>
      <c r="U17" s="672">
        <v>1.6</v>
      </c>
      <c r="V17" s="672">
        <v>1.5</v>
      </c>
      <c r="W17" s="672">
        <v>2.5</v>
      </c>
      <c r="X17" s="672">
        <v>2.6</v>
      </c>
      <c r="Y17" s="672">
        <v>2.6</v>
      </c>
      <c r="Z17" s="672">
        <v>3.7</v>
      </c>
      <c r="AA17" s="672">
        <v>3.7</v>
      </c>
      <c r="AB17" s="672">
        <v>3.2</v>
      </c>
      <c r="AC17" s="672">
        <v>2.2999999999999998</v>
      </c>
      <c r="AD17" s="672">
        <v>2</v>
      </c>
      <c r="AE17" s="672">
        <v>2.2999999999999998</v>
      </c>
      <c r="AF17" s="672">
        <v>3.2</v>
      </c>
      <c r="AG17" s="672">
        <v>3.9</v>
      </c>
      <c r="AH17" s="672">
        <v>5.4</v>
      </c>
      <c r="AI17" s="672">
        <v>5.9</v>
      </c>
      <c r="AJ17" s="672">
        <v>6.7</v>
      </c>
      <c r="AK17" s="673">
        <v>8.1999999999999993</v>
      </c>
      <c r="AL17" s="672">
        <v>5.5</v>
      </c>
      <c r="AM17" s="672">
        <v>4.9000000000000004</v>
      </c>
      <c r="AN17" s="672">
        <v>4.7</v>
      </c>
      <c r="AO17" s="672">
        <v>6.3</v>
      </c>
      <c r="AP17" s="672">
        <v>6.6</v>
      </c>
      <c r="AQ17" s="672">
        <v>6.7</v>
      </c>
      <c r="AR17" s="672">
        <v>8.4</v>
      </c>
      <c r="AS17" s="672">
        <v>8.5</v>
      </c>
      <c r="AT17" s="672">
        <v>7.9</v>
      </c>
      <c r="AU17" s="672">
        <v>6.4</v>
      </c>
      <c r="AV17" s="672">
        <v>5.8</v>
      </c>
      <c r="AW17" s="672">
        <v>6.1</v>
      </c>
      <c r="AX17" s="672">
        <v>7.4</v>
      </c>
      <c r="AY17" s="672">
        <v>8.5</v>
      </c>
      <c r="AZ17" s="672">
        <v>10.6</v>
      </c>
      <c r="BA17" s="672">
        <v>11.3</v>
      </c>
      <c r="BB17" s="672">
        <v>12.3</v>
      </c>
      <c r="BC17" s="673">
        <v>14.3</v>
      </c>
      <c r="BD17" s="683">
        <v>19</v>
      </c>
      <c r="BE17" s="683">
        <v>16</v>
      </c>
      <c r="BF17" s="683">
        <v>15</v>
      </c>
      <c r="BG17" s="683">
        <v>21</v>
      </c>
      <c r="BH17" s="683">
        <v>21</v>
      </c>
      <c r="BI17" s="683">
        <v>21</v>
      </c>
      <c r="BJ17" s="683">
        <v>26</v>
      </c>
      <c r="BK17" s="683">
        <v>26</v>
      </c>
      <c r="BL17" s="683">
        <v>23</v>
      </c>
      <c r="BM17" s="683">
        <v>18</v>
      </c>
      <c r="BN17" s="683">
        <v>17</v>
      </c>
      <c r="BO17" s="683">
        <v>20</v>
      </c>
      <c r="BP17" s="683">
        <v>25</v>
      </c>
      <c r="BQ17" s="683">
        <v>29</v>
      </c>
      <c r="BR17" s="683">
        <v>37</v>
      </c>
      <c r="BS17" s="683">
        <v>40</v>
      </c>
      <c r="BT17" s="683">
        <v>45</v>
      </c>
      <c r="BU17" s="878">
        <v>54</v>
      </c>
    </row>
    <row r="18" spans="1:73" ht="13.2">
      <c r="A18" s="70" t="s">
        <v>58</v>
      </c>
      <c r="B18" s="672">
        <v>3.7</v>
      </c>
      <c r="C18" s="672">
        <v>4.7</v>
      </c>
      <c r="D18" s="672">
        <v>5</v>
      </c>
      <c r="E18" s="672">
        <v>4.4000000000000004</v>
      </c>
      <c r="F18" s="672">
        <v>5.0999999999999996</v>
      </c>
      <c r="G18" s="672">
        <v>5.7</v>
      </c>
      <c r="H18" s="672">
        <v>5.9</v>
      </c>
      <c r="I18" s="672">
        <v>7.1</v>
      </c>
      <c r="J18" s="672">
        <v>7.5</v>
      </c>
      <c r="K18" s="672">
        <v>7.6</v>
      </c>
      <c r="L18" s="672">
        <v>8.6999999999999993</v>
      </c>
      <c r="M18" s="672">
        <v>9.1</v>
      </c>
      <c r="N18" s="672">
        <v>9.6</v>
      </c>
      <c r="O18" s="672">
        <v>10.7</v>
      </c>
      <c r="P18" s="672">
        <v>12.7</v>
      </c>
      <c r="Q18" s="672">
        <v>14.1</v>
      </c>
      <c r="R18" s="672">
        <v>14.7</v>
      </c>
      <c r="S18" s="673">
        <v>15.5</v>
      </c>
      <c r="T18" s="687">
        <v>1.8</v>
      </c>
      <c r="U18" s="672">
        <v>2.6</v>
      </c>
      <c r="V18" s="672">
        <v>2.8</v>
      </c>
      <c r="W18" s="672">
        <v>2.2999999999999998</v>
      </c>
      <c r="X18" s="672">
        <v>2.9</v>
      </c>
      <c r="Y18" s="672">
        <v>3.4</v>
      </c>
      <c r="Z18" s="672">
        <v>3.7</v>
      </c>
      <c r="AA18" s="672">
        <v>4.5999999999999996</v>
      </c>
      <c r="AB18" s="672">
        <v>5</v>
      </c>
      <c r="AC18" s="672">
        <v>5.0999999999999996</v>
      </c>
      <c r="AD18" s="672">
        <v>5.9</v>
      </c>
      <c r="AE18" s="672">
        <v>6.4</v>
      </c>
      <c r="AF18" s="672">
        <v>6.8</v>
      </c>
      <c r="AG18" s="672">
        <v>7.8</v>
      </c>
      <c r="AH18" s="672">
        <v>9.5</v>
      </c>
      <c r="AI18" s="672">
        <v>10.8</v>
      </c>
      <c r="AJ18" s="672">
        <v>11.3</v>
      </c>
      <c r="AK18" s="673">
        <v>12</v>
      </c>
      <c r="AL18" s="672">
        <v>5.6</v>
      </c>
      <c r="AM18" s="672">
        <v>6.9</v>
      </c>
      <c r="AN18" s="672">
        <v>7.2</v>
      </c>
      <c r="AO18" s="672">
        <v>6.4</v>
      </c>
      <c r="AP18" s="672">
        <v>7.3</v>
      </c>
      <c r="AQ18" s="672">
        <v>8</v>
      </c>
      <c r="AR18" s="672">
        <v>8.1999999999999993</v>
      </c>
      <c r="AS18" s="672">
        <v>9.6</v>
      </c>
      <c r="AT18" s="672">
        <v>10.1</v>
      </c>
      <c r="AU18" s="672">
        <v>10.1</v>
      </c>
      <c r="AV18" s="672">
        <v>11.4</v>
      </c>
      <c r="AW18" s="672">
        <v>11.9</v>
      </c>
      <c r="AX18" s="672">
        <v>12.4</v>
      </c>
      <c r="AY18" s="672">
        <v>13.7</v>
      </c>
      <c r="AZ18" s="672">
        <v>15.8</v>
      </c>
      <c r="BA18" s="672">
        <v>17.5</v>
      </c>
      <c r="BB18" s="672">
        <v>18.100000000000001</v>
      </c>
      <c r="BC18" s="673">
        <v>18.899999999999999</v>
      </c>
      <c r="BD18" s="683">
        <v>15</v>
      </c>
      <c r="BE18" s="683">
        <v>19</v>
      </c>
      <c r="BF18" s="683">
        <v>20</v>
      </c>
      <c r="BG18" s="683">
        <v>18</v>
      </c>
      <c r="BH18" s="683">
        <v>21</v>
      </c>
      <c r="BI18" s="683">
        <v>25</v>
      </c>
      <c r="BJ18" s="683">
        <v>27</v>
      </c>
      <c r="BK18" s="683">
        <v>32</v>
      </c>
      <c r="BL18" s="683">
        <v>34</v>
      </c>
      <c r="BM18" s="683">
        <v>35</v>
      </c>
      <c r="BN18" s="683">
        <v>40</v>
      </c>
      <c r="BO18" s="683">
        <v>43</v>
      </c>
      <c r="BP18" s="683">
        <v>46</v>
      </c>
      <c r="BQ18" s="683">
        <v>52</v>
      </c>
      <c r="BR18" s="683">
        <v>62</v>
      </c>
      <c r="BS18" s="683">
        <v>69</v>
      </c>
      <c r="BT18" s="683">
        <v>73</v>
      </c>
      <c r="BU18" s="878">
        <v>78</v>
      </c>
    </row>
    <row r="19" spans="1:73" ht="13.2">
      <c r="A19" s="70" t="s">
        <v>57</v>
      </c>
      <c r="B19" s="672">
        <v>5</v>
      </c>
      <c r="C19" s="672">
        <v>4.4000000000000004</v>
      </c>
      <c r="D19" s="672">
        <v>4.4000000000000004</v>
      </c>
      <c r="E19" s="672">
        <v>3.8</v>
      </c>
      <c r="F19" s="672">
        <v>4.5</v>
      </c>
      <c r="G19" s="672">
        <v>4.8</v>
      </c>
      <c r="H19" s="672">
        <v>5.6</v>
      </c>
      <c r="I19" s="672">
        <v>5.8</v>
      </c>
      <c r="J19" s="672">
        <v>6.3</v>
      </c>
      <c r="K19" s="672">
        <v>5.4</v>
      </c>
      <c r="L19" s="672">
        <v>4.9000000000000004</v>
      </c>
      <c r="M19" s="672">
        <v>5.9</v>
      </c>
      <c r="N19" s="672">
        <v>6.3</v>
      </c>
      <c r="O19" s="672">
        <v>6.1</v>
      </c>
      <c r="P19" s="672">
        <v>7.9</v>
      </c>
      <c r="Q19" s="672">
        <v>8.5</v>
      </c>
      <c r="R19" s="672">
        <v>8.8000000000000007</v>
      </c>
      <c r="S19" s="673">
        <v>8.9</v>
      </c>
      <c r="T19" s="672">
        <v>2.8</v>
      </c>
      <c r="U19" s="672">
        <v>2.2999999999999998</v>
      </c>
      <c r="V19" s="672">
        <v>2.2999999999999998</v>
      </c>
      <c r="W19" s="672">
        <v>1.9</v>
      </c>
      <c r="X19" s="672">
        <v>2.4</v>
      </c>
      <c r="Y19" s="672">
        <v>2.7</v>
      </c>
      <c r="Z19" s="672">
        <v>3.2</v>
      </c>
      <c r="AA19" s="672">
        <v>3.4</v>
      </c>
      <c r="AB19" s="672">
        <v>3.7</v>
      </c>
      <c r="AC19" s="672">
        <v>3</v>
      </c>
      <c r="AD19" s="672">
        <v>2.7</v>
      </c>
      <c r="AE19" s="672">
        <v>3.5</v>
      </c>
      <c r="AF19" s="672">
        <v>3.8</v>
      </c>
      <c r="AG19" s="672">
        <v>3.7</v>
      </c>
      <c r="AH19" s="672">
        <v>5.2</v>
      </c>
      <c r="AI19" s="672">
        <v>5.7</v>
      </c>
      <c r="AJ19" s="672">
        <v>6</v>
      </c>
      <c r="AK19" s="673">
        <v>6.1</v>
      </c>
      <c r="AL19" s="672">
        <v>7.2</v>
      </c>
      <c r="AM19" s="672">
        <v>6.5</v>
      </c>
      <c r="AN19" s="672">
        <v>6.5</v>
      </c>
      <c r="AO19" s="672">
        <v>5.8</v>
      </c>
      <c r="AP19" s="672">
        <v>6.6</v>
      </c>
      <c r="AQ19" s="672">
        <v>7</v>
      </c>
      <c r="AR19" s="672">
        <v>7.9</v>
      </c>
      <c r="AS19" s="672">
        <v>8.1999999999999993</v>
      </c>
      <c r="AT19" s="672">
        <v>8.9</v>
      </c>
      <c r="AU19" s="672">
        <v>7.8</v>
      </c>
      <c r="AV19" s="672">
        <v>7.2</v>
      </c>
      <c r="AW19" s="672">
        <v>8.4</v>
      </c>
      <c r="AX19" s="672">
        <v>8.9</v>
      </c>
      <c r="AY19" s="672">
        <v>8.6</v>
      </c>
      <c r="AZ19" s="672">
        <v>10.7</v>
      </c>
      <c r="BA19" s="672">
        <v>11.3</v>
      </c>
      <c r="BB19" s="672">
        <v>11.7</v>
      </c>
      <c r="BC19" s="673">
        <v>11.7</v>
      </c>
      <c r="BD19" s="683">
        <v>20</v>
      </c>
      <c r="BE19" s="683">
        <v>17</v>
      </c>
      <c r="BF19" s="683">
        <v>17</v>
      </c>
      <c r="BG19" s="683">
        <v>15</v>
      </c>
      <c r="BH19" s="683">
        <v>18</v>
      </c>
      <c r="BI19" s="683">
        <v>20</v>
      </c>
      <c r="BJ19" s="683">
        <v>23</v>
      </c>
      <c r="BK19" s="683">
        <v>23</v>
      </c>
      <c r="BL19" s="683">
        <v>24</v>
      </c>
      <c r="BM19" s="683">
        <v>21</v>
      </c>
      <c r="BN19" s="683">
        <v>19</v>
      </c>
      <c r="BO19" s="683">
        <v>23</v>
      </c>
      <c r="BP19" s="683">
        <v>25</v>
      </c>
      <c r="BQ19" s="683">
        <v>25</v>
      </c>
      <c r="BR19" s="683">
        <v>33</v>
      </c>
      <c r="BS19" s="683">
        <v>36</v>
      </c>
      <c r="BT19" s="683">
        <v>38</v>
      </c>
      <c r="BU19" s="878">
        <v>39</v>
      </c>
    </row>
    <row r="20" spans="1:73" ht="13.2">
      <c r="A20" s="70" t="s">
        <v>56</v>
      </c>
      <c r="B20" s="672">
        <v>3.8</v>
      </c>
      <c r="C20" s="672">
        <v>4.7</v>
      </c>
      <c r="D20" s="672">
        <v>5</v>
      </c>
      <c r="E20" s="672">
        <v>5.9</v>
      </c>
      <c r="F20" s="672">
        <v>6.4</v>
      </c>
      <c r="G20" s="672">
        <v>6.2</v>
      </c>
      <c r="H20" s="672">
        <v>6.4</v>
      </c>
      <c r="I20" s="672">
        <v>6.5</v>
      </c>
      <c r="J20" s="672">
        <v>6.4</v>
      </c>
      <c r="K20" s="672">
        <v>6.5</v>
      </c>
      <c r="L20" s="672">
        <v>7</v>
      </c>
      <c r="M20" s="672">
        <v>7.4</v>
      </c>
      <c r="N20" s="672">
        <v>9.9</v>
      </c>
      <c r="O20" s="672">
        <v>10</v>
      </c>
      <c r="P20" s="672">
        <v>14.1</v>
      </c>
      <c r="Q20" s="672">
        <v>18.100000000000001</v>
      </c>
      <c r="R20" s="672">
        <v>20.9</v>
      </c>
      <c r="S20" s="673">
        <v>21.8</v>
      </c>
      <c r="T20" s="672">
        <v>2.4</v>
      </c>
      <c r="U20" s="672">
        <v>3.2</v>
      </c>
      <c r="V20" s="672">
        <v>3.4</v>
      </c>
      <c r="W20" s="672">
        <v>4.2</v>
      </c>
      <c r="X20" s="672">
        <v>4.7</v>
      </c>
      <c r="Y20" s="672">
        <v>4.4000000000000004</v>
      </c>
      <c r="Z20" s="672">
        <v>4.5999999999999996</v>
      </c>
      <c r="AA20" s="672">
        <v>4.7</v>
      </c>
      <c r="AB20" s="672">
        <v>4.5999999999999996</v>
      </c>
      <c r="AC20" s="672">
        <v>4.7</v>
      </c>
      <c r="AD20" s="672">
        <v>5.0999999999999996</v>
      </c>
      <c r="AE20" s="672">
        <v>5.5</v>
      </c>
      <c r="AF20" s="672">
        <v>7.7</v>
      </c>
      <c r="AG20" s="672">
        <v>7.8</v>
      </c>
      <c r="AH20" s="672">
        <v>11.4</v>
      </c>
      <c r="AI20" s="672">
        <v>15.1</v>
      </c>
      <c r="AJ20" s="672">
        <v>17.7</v>
      </c>
      <c r="AK20" s="673">
        <v>18.600000000000001</v>
      </c>
      <c r="AL20" s="672">
        <v>5.2</v>
      </c>
      <c r="AM20" s="672">
        <v>6.2</v>
      </c>
      <c r="AN20" s="672">
        <v>6.6</v>
      </c>
      <c r="AO20" s="672">
        <v>7.7</v>
      </c>
      <c r="AP20" s="672">
        <v>8.1999999999999993</v>
      </c>
      <c r="AQ20" s="672">
        <v>8</v>
      </c>
      <c r="AR20" s="672">
        <v>8.1999999999999993</v>
      </c>
      <c r="AS20" s="672">
        <v>8.3000000000000007</v>
      </c>
      <c r="AT20" s="672">
        <v>8.1</v>
      </c>
      <c r="AU20" s="672">
        <v>8.3000000000000007</v>
      </c>
      <c r="AV20" s="672">
        <v>8.8000000000000007</v>
      </c>
      <c r="AW20" s="672">
        <v>9.3000000000000007</v>
      </c>
      <c r="AX20" s="672">
        <v>12.1</v>
      </c>
      <c r="AY20" s="672">
        <v>12.3</v>
      </c>
      <c r="AZ20" s="672">
        <v>16.7</v>
      </c>
      <c r="BA20" s="672">
        <v>21</v>
      </c>
      <c r="BB20" s="672">
        <v>24.1</v>
      </c>
      <c r="BC20" s="673">
        <v>25</v>
      </c>
      <c r="BD20" s="683">
        <v>29</v>
      </c>
      <c r="BE20" s="683">
        <v>36</v>
      </c>
      <c r="BF20" s="683">
        <v>39</v>
      </c>
      <c r="BG20" s="683">
        <v>46</v>
      </c>
      <c r="BH20" s="683">
        <v>50</v>
      </c>
      <c r="BI20" s="683">
        <v>48</v>
      </c>
      <c r="BJ20" s="683">
        <v>50</v>
      </c>
      <c r="BK20" s="683">
        <v>51</v>
      </c>
      <c r="BL20" s="683">
        <v>50</v>
      </c>
      <c r="BM20" s="683">
        <v>51</v>
      </c>
      <c r="BN20" s="683">
        <v>55</v>
      </c>
      <c r="BO20" s="683">
        <v>59</v>
      </c>
      <c r="BP20" s="683">
        <v>78</v>
      </c>
      <c r="BQ20" s="683">
        <v>80</v>
      </c>
      <c r="BR20" s="683">
        <v>112</v>
      </c>
      <c r="BS20" s="683">
        <v>144</v>
      </c>
      <c r="BT20" s="683">
        <v>167</v>
      </c>
      <c r="BU20" s="878">
        <v>175</v>
      </c>
    </row>
    <row r="21" spans="1:73" ht="13.2">
      <c r="A21" s="70" t="s">
        <v>15</v>
      </c>
      <c r="B21" s="672">
        <v>3.6</v>
      </c>
      <c r="C21" s="672">
        <v>4.0999999999999996</v>
      </c>
      <c r="D21" s="672">
        <v>4.5</v>
      </c>
      <c r="E21" s="672">
        <v>5.3</v>
      </c>
      <c r="F21" s="672">
        <v>6.6</v>
      </c>
      <c r="G21" s="672">
        <v>7.5</v>
      </c>
      <c r="H21" s="672">
        <v>8.3000000000000007</v>
      </c>
      <c r="I21" s="672">
        <v>9.3000000000000007</v>
      </c>
      <c r="J21" s="672">
        <v>9.9</v>
      </c>
      <c r="K21" s="672">
        <v>10.1</v>
      </c>
      <c r="L21" s="672">
        <v>11</v>
      </c>
      <c r="M21" s="672">
        <v>11.5</v>
      </c>
      <c r="N21" s="672">
        <v>12.2</v>
      </c>
      <c r="O21" s="672">
        <v>13.9</v>
      </c>
      <c r="P21" s="672">
        <v>15.4</v>
      </c>
      <c r="Q21" s="672">
        <v>17.5</v>
      </c>
      <c r="R21" s="672">
        <v>18.600000000000001</v>
      </c>
      <c r="S21" s="673">
        <v>20</v>
      </c>
      <c r="T21" s="672">
        <v>2.7</v>
      </c>
      <c r="U21" s="672">
        <v>3.2</v>
      </c>
      <c r="V21" s="672">
        <v>3.5</v>
      </c>
      <c r="W21" s="672">
        <v>4.3</v>
      </c>
      <c r="X21" s="672">
        <v>5.4</v>
      </c>
      <c r="Y21" s="672">
        <v>6.2</v>
      </c>
      <c r="Z21" s="672">
        <v>7</v>
      </c>
      <c r="AA21" s="672">
        <v>7.8</v>
      </c>
      <c r="AB21" s="672">
        <v>8.4</v>
      </c>
      <c r="AC21" s="672">
        <v>8.6</v>
      </c>
      <c r="AD21" s="672">
        <v>9.4</v>
      </c>
      <c r="AE21" s="672">
        <v>9.9</v>
      </c>
      <c r="AF21" s="672">
        <v>10.6</v>
      </c>
      <c r="AG21" s="672">
        <v>12.1</v>
      </c>
      <c r="AH21" s="672">
        <v>13.5</v>
      </c>
      <c r="AI21" s="672">
        <v>15.5</v>
      </c>
      <c r="AJ21" s="672">
        <v>16.600000000000001</v>
      </c>
      <c r="AK21" s="673">
        <v>17.899999999999999</v>
      </c>
      <c r="AL21" s="672">
        <v>4.5</v>
      </c>
      <c r="AM21" s="672">
        <v>5.0999999999999996</v>
      </c>
      <c r="AN21" s="672">
        <v>5.5</v>
      </c>
      <c r="AO21" s="672">
        <v>6.4</v>
      </c>
      <c r="AP21" s="672">
        <v>7.8</v>
      </c>
      <c r="AQ21" s="672">
        <v>8.6999999999999993</v>
      </c>
      <c r="AR21" s="672">
        <v>9.6999999999999993</v>
      </c>
      <c r="AS21" s="672">
        <v>10.7</v>
      </c>
      <c r="AT21" s="672">
        <v>11.3</v>
      </c>
      <c r="AU21" s="672">
        <v>11.6</v>
      </c>
      <c r="AV21" s="672">
        <v>12.5</v>
      </c>
      <c r="AW21" s="672">
        <v>13.1</v>
      </c>
      <c r="AX21" s="672">
        <v>13.9</v>
      </c>
      <c r="AY21" s="672">
        <v>15.6</v>
      </c>
      <c r="AZ21" s="672">
        <v>17.3</v>
      </c>
      <c r="BA21" s="672">
        <v>19.5</v>
      </c>
      <c r="BB21" s="672">
        <v>20.7</v>
      </c>
      <c r="BC21" s="673">
        <v>22.1</v>
      </c>
      <c r="BD21" s="683">
        <v>65</v>
      </c>
      <c r="BE21" s="683">
        <v>74</v>
      </c>
      <c r="BF21" s="683">
        <v>81</v>
      </c>
      <c r="BG21" s="683">
        <v>97</v>
      </c>
      <c r="BH21" s="683">
        <v>121</v>
      </c>
      <c r="BI21" s="683">
        <v>136</v>
      </c>
      <c r="BJ21" s="683">
        <v>150</v>
      </c>
      <c r="BK21" s="683">
        <v>166</v>
      </c>
      <c r="BL21" s="683">
        <v>176</v>
      </c>
      <c r="BM21" s="683">
        <v>178</v>
      </c>
      <c r="BN21" s="683">
        <v>192</v>
      </c>
      <c r="BO21" s="683">
        <v>201</v>
      </c>
      <c r="BP21" s="683">
        <v>212</v>
      </c>
      <c r="BQ21" s="683">
        <v>240</v>
      </c>
      <c r="BR21" s="683">
        <v>265</v>
      </c>
      <c r="BS21" s="683">
        <v>300</v>
      </c>
      <c r="BT21" s="683">
        <v>321</v>
      </c>
      <c r="BU21" s="878">
        <v>346</v>
      </c>
    </row>
    <row r="22" spans="1:73" ht="13.2">
      <c r="A22" s="70" t="s">
        <v>55</v>
      </c>
      <c r="B22" s="672">
        <v>14.5</v>
      </c>
      <c r="C22" s="672">
        <v>14.1</v>
      </c>
      <c r="D22" s="672">
        <v>15.3</v>
      </c>
      <c r="E22" s="672">
        <v>14.8</v>
      </c>
      <c r="F22" s="672">
        <v>15.9</v>
      </c>
      <c r="G22" s="672">
        <v>16.899999999999999</v>
      </c>
      <c r="H22" s="672">
        <v>17.3</v>
      </c>
      <c r="I22" s="672">
        <v>17.5</v>
      </c>
      <c r="J22" s="672">
        <v>18.600000000000001</v>
      </c>
      <c r="K22" s="672">
        <v>18.100000000000001</v>
      </c>
      <c r="L22" s="672">
        <v>17.600000000000001</v>
      </c>
      <c r="M22" s="672">
        <v>19.899999999999999</v>
      </c>
      <c r="N22" s="672">
        <v>21.8</v>
      </c>
      <c r="O22" s="672">
        <v>24.3</v>
      </c>
      <c r="P22" s="672">
        <v>30</v>
      </c>
      <c r="Q22" s="672">
        <v>35.6</v>
      </c>
      <c r="R22" s="672">
        <v>39.799999999999997</v>
      </c>
      <c r="S22" s="673">
        <v>44.4</v>
      </c>
      <c r="T22" s="672">
        <v>13.2</v>
      </c>
      <c r="U22" s="672">
        <v>12.8</v>
      </c>
      <c r="V22" s="672">
        <v>13.9</v>
      </c>
      <c r="W22" s="672">
        <v>13.4</v>
      </c>
      <c r="X22" s="672">
        <v>14.5</v>
      </c>
      <c r="Y22" s="672">
        <v>15.4</v>
      </c>
      <c r="Z22" s="672">
        <v>15.9</v>
      </c>
      <c r="AA22" s="672">
        <v>16</v>
      </c>
      <c r="AB22" s="672">
        <v>17</v>
      </c>
      <c r="AC22" s="672">
        <v>16.600000000000001</v>
      </c>
      <c r="AD22" s="672">
        <v>16.100000000000001</v>
      </c>
      <c r="AE22" s="672">
        <v>18.3</v>
      </c>
      <c r="AF22" s="672">
        <v>20.100000000000001</v>
      </c>
      <c r="AG22" s="672">
        <v>22.5</v>
      </c>
      <c r="AH22" s="672">
        <v>28.1</v>
      </c>
      <c r="AI22" s="672">
        <v>33.5</v>
      </c>
      <c r="AJ22" s="672">
        <v>37.5</v>
      </c>
      <c r="AK22" s="673">
        <v>42</v>
      </c>
      <c r="AL22" s="672">
        <v>15.8</v>
      </c>
      <c r="AM22" s="672">
        <v>15.4</v>
      </c>
      <c r="AN22" s="672">
        <v>16.600000000000001</v>
      </c>
      <c r="AO22" s="672">
        <v>16.100000000000001</v>
      </c>
      <c r="AP22" s="672">
        <v>17.3</v>
      </c>
      <c r="AQ22" s="672">
        <v>18.3</v>
      </c>
      <c r="AR22" s="672">
        <v>18.8</v>
      </c>
      <c r="AS22" s="672">
        <v>18.899999999999999</v>
      </c>
      <c r="AT22" s="672">
        <v>20.100000000000001</v>
      </c>
      <c r="AU22" s="672">
        <v>19.600000000000001</v>
      </c>
      <c r="AV22" s="672">
        <v>19.100000000000001</v>
      </c>
      <c r="AW22" s="672">
        <v>21.5</v>
      </c>
      <c r="AX22" s="672">
        <v>23.5</v>
      </c>
      <c r="AY22" s="672">
        <v>26.1</v>
      </c>
      <c r="AZ22" s="672">
        <v>32</v>
      </c>
      <c r="BA22" s="672">
        <v>37.799999999999997</v>
      </c>
      <c r="BB22" s="672">
        <v>42.1</v>
      </c>
      <c r="BC22" s="673">
        <v>46.8</v>
      </c>
      <c r="BD22" s="683">
        <v>490</v>
      </c>
      <c r="BE22" s="683">
        <v>469</v>
      </c>
      <c r="BF22" s="683">
        <v>498</v>
      </c>
      <c r="BG22" s="683">
        <v>477</v>
      </c>
      <c r="BH22" s="683">
        <v>505</v>
      </c>
      <c r="BI22" s="683">
        <v>534</v>
      </c>
      <c r="BJ22" s="683">
        <v>553</v>
      </c>
      <c r="BK22" s="683">
        <v>557</v>
      </c>
      <c r="BL22" s="683">
        <v>588</v>
      </c>
      <c r="BM22" s="683">
        <v>570</v>
      </c>
      <c r="BN22" s="683">
        <v>549</v>
      </c>
      <c r="BO22" s="683">
        <v>612</v>
      </c>
      <c r="BP22" s="683">
        <v>665</v>
      </c>
      <c r="BQ22" s="683">
        <v>736</v>
      </c>
      <c r="BR22" s="683">
        <v>913</v>
      </c>
      <c r="BS22" s="683">
        <v>1078</v>
      </c>
      <c r="BT22" s="683">
        <v>1212</v>
      </c>
      <c r="BU22" s="878">
        <v>1353</v>
      </c>
    </row>
    <row r="23" spans="1:73" ht="13.2">
      <c r="A23" s="70" t="s">
        <v>54</v>
      </c>
      <c r="B23" s="672">
        <v>2.9</v>
      </c>
      <c r="C23" s="672">
        <v>3.7</v>
      </c>
      <c r="D23" s="672">
        <v>4.4000000000000004</v>
      </c>
      <c r="E23" s="672">
        <v>4.2</v>
      </c>
      <c r="F23" s="672">
        <v>5.4</v>
      </c>
      <c r="G23" s="672">
        <v>5.8</v>
      </c>
      <c r="H23" s="672">
        <v>5.4</v>
      </c>
      <c r="I23" s="672">
        <v>6.3</v>
      </c>
      <c r="J23" s="672">
        <v>7</v>
      </c>
      <c r="K23" s="672">
        <v>6.3</v>
      </c>
      <c r="L23" s="672">
        <v>6.6</v>
      </c>
      <c r="M23" s="672">
        <v>8.3000000000000007</v>
      </c>
      <c r="N23" s="672">
        <v>7.9</v>
      </c>
      <c r="O23" s="672">
        <v>8.8000000000000007</v>
      </c>
      <c r="P23" s="672">
        <v>11</v>
      </c>
      <c r="Q23" s="672">
        <v>11.9</v>
      </c>
      <c r="R23" s="672">
        <v>12.8</v>
      </c>
      <c r="S23" s="673">
        <v>14.4</v>
      </c>
      <c r="T23" s="672">
        <v>1.8</v>
      </c>
      <c r="U23" s="672">
        <v>2.5</v>
      </c>
      <c r="V23" s="672">
        <v>3.1</v>
      </c>
      <c r="W23" s="672">
        <v>2.9</v>
      </c>
      <c r="X23" s="672">
        <v>4</v>
      </c>
      <c r="Y23" s="672">
        <v>4.4000000000000004</v>
      </c>
      <c r="Z23" s="672">
        <v>4</v>
      </c>
      <c r="AA23" s="672">
        <v>4.8</v>
      </c>
      <c r="AB23" s="672">
        <v>5.4</v>
      </c>
      <c r="AC23" s="672">
        <v>4.8</v>
      </c>
      <c r="AD23" s="672">
        <v>5.0999999999999996</v>
      </c>
      <c r="AE23" s="672">
        <v>6.5</v>
      </c>
      <c r="AF23" s="672">
        <v>6.2</v>
      </c>
      <c r="AG23" s="672">
        <v>7</v>
      </c>
      <c r="AH23" s="672">
        <v>9</v>
      </c>
      <c r="AI23" s="672">
        <v>9.8000000000000007</v>
      </c>
      <c r="AJ23" s="672">
        <v>10.6</v>
      </c>
      <c r="AK23" s="673">
        <v>12.1</v>
      </c>
      <c r="AL23" s="672">
        <v>3.9</v>
      </c>
      <c r="AM23" s="672">
        <v>4.9000000000000004</v>
      </c>
      <c r="AN23" s="672">
        <v>5.7</v>
      </c>
      <c r="AO23" s="672">
        <v>5.5</v>
      </c>
      <c r="AP23" s="672">
        <v>6.8</v>
      </c>
      <c r="AQ23" s="672">
        <v>7.3</v>
      </c>
      <c r="AR23" s="672">
        <v>6.8</v>
      </c>
      <c r="AS23" s="672">
        <v>7.8</v>
      </c>
      <c r="AT23" s="672">
        <v>8.5</v>
      </c>
      <c r="AU23" s="672">
        <v>7.9</v>
      </c>
      <c r="AV23" s="672">
        <v>8.1999999999999993</v>
      </c>
      <c r="AW23" s="672">
        <v>10</v>
      </c>
      <c r="AX23" s="672">
        <v>9.6</v>
      </c>
      <c r="AY23" s="672">
        <v>10.5</v>
      </c>
      <c r="AZ23" s="672">
        <v>13</v>
      </c>
      <c r="BA23" s="672">
        <v>13.9</v>
      </c>
      <c r="BB23" s="672">
        <v>14.9</v>
      </c>
      <c r="BC23" s="673">
        <v>16.7</v>
      </c>
      <c r="BD23" s="683">
        <v>29</v>
      </c>
      <c r="BE23" s="683">
        <v>38</v>
      </c>
      <c r="BF23" s="683">
        <v>44</v>
      </c>
      <c r="BG23" s="683">
        <v>43</v>
      </c>
      <c r="BH23" s="683">
        <v>56</v>
      </c>
      <c r="BI23" s="683">
        <v>62</v>
      </c>
      <c r="BJ23" s="683">
        <v>58</v>
      </c>
      <c r="BK23" s="683">
        <v>68</v>
      </c>
      <c r="BL23" s="683">
        <v>76</v>
      </c>
      <c r="BM23" s="683">
        <v>69</v>
      </c>
      <c r="BN23" s="683">
        <v>72</v>
      </c>
      <c r="BO23" s="683">
        <v>90</v>
      </c>
      <c r="BP23" s="683">
        <v>88</v>
      </c>
      <c r="BQ23" s="683">
        <v>97</v>
      </c>
      <c r="BR23" s="683">
        <v>120</v>
      </c>
      <c r="BS23" s="683">
        <v>129</v>
      </c>
      <c r="BT23" s="683">
        <v>138</v>
      </c>
      <c r="BU23" s="878">
        <v>154</v>
      </c>
    </row>
    <row r="24" spans="1:73" ht="13.2">
      <c r="A24" s="70" t="s">
        <v>53</v>
      </c>
      <c r="B24" s="672">
        <v>11.3</v>
      </c>
      <c r="C24" s="672">
        <v>10.3</v>
      </c>
      <c r="D24" s="672">
        <v>9.5</v>
      </c>
      <c r="E24" s="672">
        <v>10</v>
      </c>
      <c r="F24" s="672">
        <v>9.5</v>
      </c>
      <c r="G24" s="672">
        <v>9</v>
      </c>
      <c r="H24" s="672">
        <v>11.8</v>
      </c>
      <c r="I24" s="672">
        <v>14.5</v>
      </c>
      <c r="J24" s="672">
        <v>15.5</v>
      </c>
      <c r="K24" s="672">
        <v>17</v>
      </c>
      <c r="L24" s="672">
        <v>20.100000000000001</v>
      </c>
      <c r="M24" s="672">
        <v>20</v>
      </c>
      <c r="N24" s="672">
        <v>20.5</v>
      </c>
      <c r="O24" s="672">
        <v>22.9</v>
      </c>
      <c r="P24" s="672">
        <v>26.6</v>
      </c>
      <c r="Q24" s="672">
        <v>31.2</v>
      </c>
      <c r="R24" s="672">
        <v>36.700000000000003</v>
      </c>
      <c r="S24" s="673">
        <v>35.700000000000003</v>
      </c>
      <c r="T24" s="672">
        <v>8</v>
      </c>
      <c r="U24" s="672">
        <v>7.2</v>
      </c>
      <c r="V24" s="672">
        <v>6.5</v>
      </c>
      <c r="W24" s="672">
        <v>6.9</v>
      </c>
      <c r="X24" s="672">
        <v>6.6</v>
      </c>
      <c r="Y24" s="672">
        <v>6.2</v>
      </c>
      <c r="Z24" s="672">
        <v>8.5</v>
      </c>
      <c r="AA24" s="672">
        <v>10.8</v>
      </c>
      <c r="AB24" s="672">
        <v>11.6</v>
      </c>
      <c r="AC24" s="672">
        <v>12.9</v>
      </c>
      <c r="AD24" s="672">
        <v>15.6</v>
      </c>
      <c r="AE24" s="672">
        <v>15.5</v>
      </c>
      <c r="AF24" s="672">
        <v>15.9</v>
      </c>
      <c r="AG24" s="672">
        <v>18</v>
      </c>
      <c r="AH24" s="672">
        <v>21.3</v>
      </c>
      <c r="AI24" s="672">
        <v>25.4</v>
      </c>
      <c r="AJ24" s="672">
        <v>30.4</v>
      </c>
      <c r="AK24" s="673">
        <v>29.5</v>
      </c>
      <c r="AL24" s="672">
        <v>14.5</v>
      </c>
      <c r="AM24" s="672">
        <v>13.4</v>
      </c>
      <c r="AN24" s="672">
        <v>12.4</v>
      </c>
      <c r="AO24" s="672">
        <v>13</v>
      </c>
      <c r="AP24" s="672">
        <v>12.5</v>
      </c>
      <c r="AQ24" s="672">
        <v>11.9</v>
      </c>
      <c r="AR24" s="672">
        <v>15.2</v>
      </c>
      <c r="AS24" s="672">
        <v>18.3</v>
      </c>
      <c r="AT24" s="672">
        <v>19.399999999999999</v>
      </c>
      <c r="AU24" s="672">
        <v>21.2</v>
      </c>
      <c r="AV24" s="672">
        <v>24.6</v>
      </c>
      <c r="AW24" s="672">
        <v>24.6</v>
      </c>
      <c r="AX24" s="672">
        <v>25.2</v>
      </c>
      <c r="AY24" s="672">
        <v>27.8</v>
      </c>
      <c r="AZ24" s="672">
        <v>31.9</v>
      </c>
      <c r="BA24" s="672">
        <v>36.9</v>
      </c>
      <c r="BB24" s="672">
        <v>43</v>
      </c>
      <c r="BC24" s="673">
        <v>42</v>
      </c>
      <c r="BD24" s="683">
        <v>47</v>
      </c>
      <c r="BE24" s="683">
        <v>43</v>
      </c>
      <c r="BF24" s="683">
        <v>40</v>
      </c>
      <c r="BG24" s="683">
        <v>42</v>
      </c>
      <c r="BH24" s="683">
        <v>40</v>
      </c>
      <c r="BI24" s="683">
        <v>38</v>
      </c>
      <c r="BJ24" s="683">
        <v>48</v>
      </c>
      <c r="BK24" s="683">
        <v>59</v>
      </c>
      <c r="BL24" s="683">
        <v>62</v>
      </c>
      <c r="BM24" s="683">
        <v>67</v>
      </c>
      <c r="BN24" s="683">
        <v>77</v>
      </c>
      <c r="BO24" s="683">
        <v>76</v>
      </c>
      <c r="BP24" s="683">
        <v>76</v>
      </c>
      <c r="BQ24" s="683">
        <v>86</v>
      </c>
      <c r="BR24" s="683">
        <v>100</v>
      </c>
      <c r="BS24" s="683">
        <v>116</v>
      </c>
      <c r="BT24" s="683">
        <v>133</v>
      </c>
      <c r="BU24" s="878">
        <v>129</v>
      </c>
    </row>
    <row r="25" spans="1:73" ht="13.2">
      <c r="A25" s="70" t="s">
        <v>52</v>
      </c>
      <c r="B25" s="672">
        <v>4.5999999999999996</v>
      </c>
      <c r="C25" s="672">
        <v>5.3</v>
      </c>
      <c r="D25" s="672">
        <v>5.5</v>
      </c>
      <c r="E25" s="672">
        <v>5.3</v>
      </c>
      <c r="F25" s="672">
        <v>6</v>
      </c>
      <c r="G25" s="672">
        <v>7.1</v>
      </c>
      <c r="H25" s="672">
        <v>7.6</v>
      </c>
      <c r="I25" s="672">
        <v>6.9</v>
      </c>
      <c r="J25" s="672">
        <v>8.5</v>
      </c>
      <c r="K25" s="672">
        <v>8.9</v>
      </c>
      <c r="L25" s="672">
        <v>8.4</v>
      </c>
      <c r="M25" s="672">
        <v>8</v>
      </c>
      <c r="N25" s="672">
        <v>8.8000000000000007</v>
      </c>
      <c r="O25" s="672">
        <v>11.4</v>
      </c>
      <c r="P25" s="672">
        <v>12.7</v>
      </c>
      <c r="Q25" s="672">
        <v>15.3</v>
      </c>
      <c r="R25" s="672">
        <v>18.7</v>
      </c>
      <c r="S25" s="673">
        <v>21.9</v>
      </c>
      <c r="T25" s="672">
        <v>2.5</v>
      </c>
      <c r="U25" s="672">
        <v>3</v>
      </c>
      <c r="V25" s="672">
        <v>3.1</v>
      </c>
      <c r="W25" s="672">
        <v>2.9</v>
      </c>
      <c r="X25" s="672">
        <v>3.5</v>
      </c>
      <c r="Y25" s="672">
        <v>4.4000000000000004</v>
      </c>
      <c r="Z25" s="672">
        <v>4.8</v>
      </c>
      <c r="AA25" s="672">
        <v>4.3</v>
      </c>
      <c r="AB25" s="672">
        <v>5.6</v>
      </c>
      <c r="AC25" s="672">
        <v>6</v>
      </c>
      <c r="AD25" s="672">
        <v>5.5</v>
      </c>
      <c r="AE25" s="672">
        <v>5.3</v>
      </c>
      <c r="AF25" s="672">
        <v>6</v>
      </c>
      <c r="AG25" s="672">
        <v>8.1</v>
      </c>
      <c r="AH25" s="672">
        <v>9.3000000000000007</v>
      </c>
      <c r="AI25" s="672">
        <v>11.6</v>
      </c>
      <c r="AJ25" s="672">
        <v>14.6</v>
      </c>
      <c r="AK25" s="673">
        <v>17.5</v>
      </c>
      <c r="AL25" s="672">
        <v>6.8</v>
      </c>
      <c r="AM25" s="672">
        <v>7.7</v>
      </c>
      <c r="AN25" s="672">
        <v>7.9</v>
      </c>
      <c r="AO25" s="672">
        <v>7.6</v>
      </c>
      <c r="AP25" s="672">
        <v>8.5</v>
      </c>
      <c r="AQ25" s="672">
        <v>9.8000000000000007</v>
      </c>
      <c r="AR25" s="672">
        <v>10.3</v>
      </c>
      <c r="AS25" s="672">
        <v>9.5</v>
      </c>
      <c r="AT25" s="672">
        <v>11.4</v>
      </c>
      <c r="AU25" s="672">
        <v>11.8</v>
      </c>
      <c r="AV25" s="672">
        <v>11.2</v>
      </c>
      <c r="AW25" s="672">
        <v>10.7</v>
      </c>
      <c r="AX25" s="672">
        <v>11.7</v>
      </c>
      <c r="AY25" s="672">
        <v>14.6</v>
      </c>
      <c r="AZ25" s="672">
        <v>16.100000000000001</v>
      </c>
      <c r="BA25" s="672">
        <v>19.100000000000001</v>
      </c>
      <c r="BB25" s="672">
        <v>22.8</v>
      </c>
      <c r="BC25" s="673">
        <v>26.3</v>
      </c>
      <c r="BD25" s="683">
        <v>18</v>
      </c>
      <c r="BE25" s="683">
        <v>20</v>
      </c>
      <c r="BF25" s="683">
        <v>21</v>
      </c>
      <c r="BG25" s="683">
        <v>20</v>
      </c>
      <c r="BH25" s="683">
        <v>23</v>
      </c>
      <c r="BI25" s="683">
        <v>27</v>
      </c>
      <c r="BJ25" s="683">
        <v>29</v>
      </c>
      <c r="BK25" s="683">
        <v>27</v>
      </c>
      <c r="BL25" s="683">
        <v>34</v>
      </c>
      <c r="BM25" s="683">
        <v>36</v>
      </c>
      <c r="BN25" s="683">
        <v>34</v>
      </c>
      <c r="BO25" s="683">
        <v>33</v>
      </c>
      <c r="BP25" s="683">
        <v>37</v>
      </c>
      <c r="BQ25" s="683">
        <v>48</v>
      </c>
      <c r="BR25" s="683">
        <v>54</v>
      </c>
      <c r="BS25" s="683">
        <v>65</v>
      </c>
      <c r="BT25" s="683">
        <v>80</v>
      </c>
      <c r="BU25" s="878">
        <v>95</v>
      </c>
    </row>
    <row r="26" spans="1:73" ht="13.2">
      <c r="A26" s="70" t="s">
        <v>51</v>
      </c>
      <c r="B26" s="672">
        <v>3</v>
      </c>
      <c r="C26" s="672">
        <v>2.8</v>
      </c>
      <c r="D26" s="672">
        <v>4</v>
      </c>
      <c r="E26" s="672">
        <v>4.0999999999999996</v>
      </c>
      <c r="F26" s="672">
        <v>4.2</v>
      </c>
      <c r="G26" s="672">
        <v>4.9000000000000004</v>
      </c>
      <c r="H26" s="672">
        <v>5.0999999999999996</v>
      </c>
      <c r="I26" s="672">
        <v>6.2</v>
      </c>
      <c r="J26" s="672">
        <v>6.4</v>
      </c>
      <c r="K26" s="672">
        <v>6.9</v>
      </c>
      <c r="L26" s="672">
        <v>5.8</v>
      </c>
      <c r="M26" s="672">
        <v>7.5</v>
      </c>
      <c r="N26" s="672">
        <v>7.2</v>
      </c>
      <c r="O26" s="672">
        <v>7.5</v>
      </c>
      <c r="P26" s="672">
        <v>10.1</v>
      </c>
      <c r="Q26" s="672">
        <v>12.4</v>
      </c>
      <c r="R26" s="672">
        <v>12.4</v>
      </c>
      <c r="S26" s="673">
        <v>14.3</v>
      </c>
      <c r="T26" s="672">
        <v>1.4</v>
      </c>
      <c r="U26" s="672">
        <v>1.3</v>
      </c>
      <c r="V26" s="672">
        <v>2.1</v>
      </c>
      <c r="W26" s="672">
        <v>2.2999999999999998</v>
      </c>
      <c r="X26" s="672">
        <v>2.2999999999999998</v>
      </c>
      <c r="Y26" s="672">
        <v>2.8</v>
      </c>
      <c r="Z26" s="672">
        <v>3</v>
      </c>
      <c r="AA26" s="672">
        <v>3.9</v>
      </c>
      <c r="AB26" s="672">
        <v>4.0999999999999996</v>
      </c>
      <c r="AC26" s="672">
        <v>4.5</v>
      </c>
      <c r="AD26" s="672">
        <v>3.6</v>
      </c>
      <c r="AE26" s="672">
        <v>4.9000000000000004</v>
      </c>
      <c r="AF26" s="672">
        <v>4.7</v>
      </c>
      <c r="AG26" s="672">
        <v>4.9000000000000004</v>
      </c>
      <c r="AH26" s="672">
        <v>7.1</v>
      </c>
      <c r="AI26" s="672">
        <v>9.1</v>
      </c>
      <c r="AJ26" s="672">
        <v>9.1999999999999993</v>
      </c>
      <c r="AK26" s="673">
        <v>10.8</v>
      </c>
      <c r="AL26" s="672">
        <v>4.5999999999999996</v>
      </c>
      <c r="AM26" s="672">
        <v>4.3</v>
      </c>
      <c r="AN26" s="672">
        <v>5.8</v>
      </c>
      <c r="AO26" s="672">
        <v>6</v>
      </c>
      <c r="AP26" s="672">
        <v>6.1</v>
      </c>
      <c r="AQ26" s="672">
        <v>6.9</v>
      </c>
      <c r="AR26" s="672">
        <v>7.2</v>
      </c>
      <c r="AS26" s="672">
        <v>8.6</v>
      </c>
      <c r="AT26" s="672">
        <v>8.8000000000000007</v>
      </c>
      <c r="AU26" s="672">
        <v>9.4</v>
      </c>
      <c r="AV26" s="672">
        <v>8</v>
      </c>
      <c r="AW26" s="672">
        <v>10.1</v>
      </c>
      <c r="AX26" s="672">
        <v>9.6999999999999993</v>
      </c>
      <c r="AY26" s="672">
        <v>10</v>
      </c>
      <c r="AZ26" s="672">
        <v>13</v>
      </c>
      <c r="BA26" s="672">
        <v>15.6</v>
      </c>
      <c r="BB26" s="672">
        <v>15.7</v>
      </c>
      <c r="BC26" s="673">
        <v>17.899999999999999</v>
      </c>
      <c r="BD26" s="683">
        <v>14</v>
      </c>
      <c r="BE26" s="683">
        <v>13</v>
      </c>
      <c r="BF26" s="683">
        <v>18</v>
      </c>
      <c r="BG26" s="683">
        <v>19</v>
      </c>
      <c r="BH26" s="683">
        <v>19</v>
      </c>
      <c r="BI26" s="683">
        <v>22</v>
      </c>
      <c r="BJ26" s="683">
        <v>23</v>
      </c>
      <c r="BK26" s="683">
        <v>28</v>
      </c>
      <c r="BL26" s="683">
        <v>29</v>
      </c>
      <c r="BM26" s="683">
        <v>31</v>
      </c>
      <c r="BN26" s="683">
        <v>26</v>
      </c>
      <c r="BO26" s="683">
        <v>33</v>
      </c>
      <c r="BP26" s="683">
        <v>33</v>
      </c>
      <c r="BQ26" s="683">
        <v>34</v>
      </c>
      <c r="BR26" s="683">
        <v>46</v>
      </c>
      <c r="BS26" s="683">
        <v>56</v>
      </c>
      <c r="BT26" s="683">
        <v>56</v>
      </c>
      <c r="BU26" s="878">
        <v>63</v>
      </c>
    </row>
    <row r="27" spans="1:73" ht="13.2">
      <c r="A27" s="70" t="s">
        <v>236</v>
      </c>
      <c r="B27" s="606" t="s">
        <v>71</v>
      </c>
      <c r="C27" s="606" t="s">
        <v>71</v>
      </c>
      <c r="D27" s="606" t="s">
        <v>71</v>
      </c>
      <c r="E27" s="606" t="s">
        <v>71</v>
      </c>
      <c r="F27" s="606" t="s">
        <v>71</v>
      </c>
      <c r="G27" s="606" t="s">
        <v>71</v>
      </c>
      <c r="H27" s="606" t="s">
        <v>71</v>
      </c>
      <c r="I27" s="606" t="s">
        <v>71</v>
      </c>
      <c r="J27" s="606" t="s">
        <v>71</v>
      </c>
      <c r="K27" s="606" t="s">
        <v>71</v>
      </c>
      <c r="L27" s="606" t="s">
        <v>71</v>
      </c>
      <c r="M27" s="606" t="s">
        <v>71</v>
      </c>
      <c r="N27" s="606" t="s">
        <v>71</v>
      </c>
      <c r="O27" s="606" t="s">
        <v>71</v>
      </c>
      <c r="P27" s="606" t="s">
        <v>71</v>
      </c>
      <c r="Q27" s="606" t="s">
        <v>71</v>
      </c>
      <c r="R27" s="606" t="s">
        <v>71</v>
      </c>
      <c r="S27" s="684">
        <v>10.4</v>
      </c>
      <c r="T27" s="606" t="s">
        <v>71</v>
      </c>
      <c r="U27" s="606" t="s">
        <v>71</v>
      </c>
      <c r="V27" s="606" t="s">
        <v>71</v>
      </c>
      <c r="W27" s="606" t="s">
        <v>71</v>
      </c>
      <c r="X27" s="606" t="s">
        <v>71</v>
      </c>
      <c r="Y27" s="606" t="s">
        <v>71</v>
      </c>
      <c r="Z27" s="606" t="s">
        <v>71</v>
      </c>
      <c r="AA27" s="606" t="s">
        <v>71</v>
      </c>
      <c r="AB27" s="606" t="s">
        <v>71</v>
      </c>
      <c r="AC27" s="606" t="s">
        <v>71</v>
      </c>
      <c r="AD27" s="606" t="s">
        <v>71</v>
      </c>
      <c r="AE27" s="606" t="s">
        <v>71</v>
      </c>
      <c r="AF27" s="606" t="s">
        <v>71</v>
      </c>
      <c r="AG27" s="606" t="s">
        <v>71</v>
      </c>
      <c r="AH27" s="606" t="s">
        <v>71</v>
      </c>
      <c r="AI27" s="606" t="s">
        <v>71</v>
      </c>
      <c r="AJ27" s="606" t="s">
        <v>71</v>
      </c>
      <c r="AK27" s="684">
        <v>4.2</v>
      </c>
      <c r="AL27" s="606" t="s">
        <v>71</v>
      </c>
      <c r="AM27" s="606" t="s">
        <v>71</v>
      </c>
      <c r="AN27" s="606" t="s">
        <v>71</v>
      </c>
      <c r="AO27" s="606" t="s">
        <v>71</v>
      </c>
      <c r="AP27" s="606" t="s">
        <v>71</v>
      </c>
      <c r="AQ27" s="606" t="s">
        <v>71</v>
      </c>
      <c r="AR27" s="606" t="s">
        <v>71</v>
      </c>
      <c r="AS27" s="606" t="s">
        <v>71</v>
      </c>
      <c r="AT27" s="606" t="s">
        <v>71</v>
      </c>
      <c r="AU27" s="606" t="s">
        <v>71</v>
      </c>
      <c r="AV27" s="606" t="s">
        <v>71</v>
      </c>
      <c r="AW27" s="606" t="s">
        <v>71</v>
      </c>
      <c r="AX27" s="606" t="s">
        <v>71</v>
      </c>
      <c r="AY27" s="606" t="s">
        <v>71</v>
      </c>
      <c r="AZ27" s="606" t="s">
        <v>71</v>
      </c>
      <c r="BA27" s="606" t="s">
        <v>71</v>
      </c>
      <c r="BB27" s="606" t="s">
        <v>71</v>
      </c>
      <c r="BC27" s="684">
        <v>16.5</v>
      </c>
      <c r="BD27" s="683">
        <v>3</v>
      </c>
      <c r="BE27" s="683">
        <v>4</v>
      </c>
      <c r="BF27" s="683">
        <v>4</v>
      </c>
      <c r="BG27" s="683">
        <v>3</v>
      </c>
      <c r="BH27" s="683">
        <v>5</v>
      </c>
      <c r="BI27" s="683">
        <v>7</v>
      </c>
      <c r="BJ27" s="683">
        <v>7</v>
      </c>
      <c r="BK27" s="683">
        <v>7</v>
      </c>
      <c r="BL27" s="683">
        <v>8</v>
      </c>
      <c r="BM27" s="683">
        <v>7</v>
      </c>
      <c r="BN27" s="683">
        <v>6</v>
      </c>
      <c r="BO27" s="683">
        <v>6</v>
      </c>
      <c r="BP27" s="683">
        <v>6</v>
      </c>
      <c r="BQ27" s="683">
        <v>8</v>
      </c>
      <c r="BR27" s="683">
        <v>8</v>
      </c>
      <c r="BS27" s="683">
        <v>7</v>
      </c>
      <c r="BT27" s="683">
        <v>9</v>
      </c>
      <c r="BU27" s="878">
        <v>11</v>
      </c>
    </row>
    <row r="28" spans="1:73" ht="13.2">
      <c r="A28" s="70" t="s">
        <v>50</v>
      </c>
      <c r="B28" s="672">
        <v>9</v>
      </c>
      <c r="C28" s="672">
        <v>8.3000000000000007</v>
      </c>
      <c r="D28" s="672">
        <v>7.8</v>
      </c>
      <c r="E28" s="672">
        <v>8.5</v>
      </c>
      <c r="F28" s="672">
        <v>9.3000000000000007</v>
      </c>
      <c r="G28" s="672">
        <v>10.4</v>
      </c>
      <c r="H28" s="672">
        <v>11.4</v>
      </c>
      <c r="I28" s="672">
        <v>12.1</v>
      </c>
      <c r="J28" s="672">
        <v>12.5</v>
      </c>
      <c r="K28" s="672">
        <v>12</v>
      </c>
      <c r="L28" s="672">
        <v>11.5</v>
      </c>
      <c r="M28" s="672">
        <v>12.1</v>
      </c>
      <c r="N28" s="672">
        <v>14.9</v>
      </c>
      <c r="O28" s="672">
        <v>16</v>
      </c>
      <c r="P28" s="672">
        <v>20.5</v>
      </c>
      <c r="Q28" s="672">
        <v>25.2</v>
      </c>
      <c r="R28" s="672">
        <v>29.6</v>
      </c>
      <c r="S28" s="673">
        <v>31.2</v>
      </c>
      <c r="T28" s="672">
        <v>6.8</v>
      </c>
      <c r="U28" s="672">
        <v>6.2</v>
      </c>
      <c r="V28" s="672">
        <v>5.7</v>
      </c>
      <c r="W28" s="672">
        <v>6.2</v>
      </c>
      <c r="X28" s="672">
        <v>7</v>
      </c>
      <c r="Y28" s="672">
        <v>7.9</v>
      </c>
      <c r="Z28" s="672">
        <v>8.8000000000000007</v>
      </c>
      <c r="AA28" s="672">
        <v>9.5</v>
      </c>
      <c r="AB28" s="672">
        <v>9.8000000000000007</v>
      </c>
      <c r="AC28" s="672">
        <v>9.3000000000000007</v>
      </c>
      <c r="AD28" s="672">
        <v>8.9</v>
      </c>
      <c r="AE28" s="672">
        <v>9.3000000000000007</v>
      </c>
      <c r="AF28" s="672">
        <v>11.8</v>
      </c>
      <c r="AG28" s="672">
        <v>12.8</v>
      </c>
      <c r="AH28" s="672">
        <v>16.8</v>
      </c>
      <c r="AI28" s="672">
        <v>21.1</v>
      </c>
      <c r="AJ28" s="672">
        <v>25.2</v>
      </c>
      <c r="AK28" s="673">
        <v>26.6</v>
      </c>
      <c r="AL28" s="672">
        <v>11.3</v>
      </c>
      <c r="AM28" s="672">
        <v>10.5</v>
      </c>
      <c r="AN28" s="672">
        <v>9.8000000000000007</v>
      </c>
      <c r="AO28" s="672">
        <v>10.7</v>
      </c>
      <c r="AP28" s="672">
        <v>11.6</v>
      </c>
      <c r="AQ28" s="672">
        <v>12.9</v>
      </c>
      <c r="AR28" s="672">
        <v>13.9</v>
      </c>
      <c r="AS28" s="672">
        <v>14.8</v>
      </c>
      <c r="AT28" s="672">
        <v>15.2</v>
      </c>
      <c r="AU28" s="672">
        <v>14.8</v>
      </c>
      <c r="AV28" s="672">
        <v>14.2</v>
      </c>
      <c r="AW28" s="672">
        <v>14.8</v>
      </c>
      <c r="AX28" s="672">
        <v>18</v>
      </c>
      <c r="AY28" s="672">
        <v>19.2</v>
      </c>
      <c r="AZ28" s="672">
        <v>24.1</v>
      </c>
      <c r="BA28" s="672">
        <v>29.3</v>
      </c>
      <c r="BB28" s="672">
        <v>34.1</v>
      </c>
      <c r="BC28" s="673">
        <v>35.799999999999997</v>
      </c>
      <c r="BD28" s="683">
        <v>62</v>
      </c>
      <c r="BE28" s="683">
        <v>57</v>
      </c>
      <c r="BF28" s="683">
        <v>53</v>
      </c>
      <c r="BG28" s="683">
        <v>57</v>
      </c>
      <c r="BH28" s="683">
        <v>63</v>
      </c>
      <c r="BI28" s="683">
        <v>69</v>
      </c>
      <c r="BJ28" s="683">
        <v>75</v>
      </c>
      <c r="BK28" s="683">
        <v>80</v>
      </c>
      <c r="BL28" s="683">
        <v>81</v>
      </c>
      <c r="BM28" s="683">
        <v>77</v>
      </c>
      <c r="BN28" s="683">
        <v>73</v>
      </c>
      <c r="BO28" s="683">
        <v>76</v>
      </c>
      <c r="BP28" s="683">
        <v>92</v>
      </c>
      <c r="BQ28" s="683">
        <v>98</v>
      </c>
      <c r="BR28" s="683">
        <v>125</v>
      </c>
      <c r="BS28" s="683">
        <v>151</v>
      </c>
      <c r="BT28" s="683">
        <v>175</v>
      </c>
      <c r="BU28" s="878">
        <v>182</v>
      </c>
    </row>
    <row r="29" spans="1:73" ht="13.2">
      <c r="A29" s="70" t="s">
        <v>49</v>
      </c>
      <c r="B29" s="672">
        <v>5.6</v>
      </c>
      <c r="C29" s="672">
        <v>6</v>
      </c>
      <c r="D29" s="672">
        <v>6.8</v>
      </c>
      <c r="E29" s="672">
        <v>6.7</v>
      </c>
      <c r="F29" s="672">
        <v>7.2</v>
      </c>
      <c r="G29" s="672">
        <v>8</v>
      </c>
      <c r="H29" s="672">
        <v>8.6</v>
      </c>
      <c r="I29" s="672">
        <v>8.8000000000000007</v>
      </c>
      <c r="J29" s="672">
        <v>9.4</v>
      </c>
      <c r="K29" s="672">
        <v>9.9</v>
      </c>
      <c r="L29" s="672">
        <v>9.9</v>
      </c>
      <c r="M29" s="672">
        <v>10.199999999999999</v>
      </c>
      <c r="N29" s="672">
        <v>11.6</v>
      </c>
      <c r="O29" s="672">
        <v>12.6</v>
      </c>
      <c r="P29" s="672">
        <v>14.7</v>
      </c>
      <c r="Q29" s="672">
        <v>18.399999999999999</v>
      </c>
      <c r="R29" s="672">
        <v>21.6</v>
      </c>
      <c r="S29" s="673">
        <v>23.4</v>
      </c>
      <c r="T29" s="672">
        <v>4.5</v>
      </c>
      <c r="U29" s="672">
        <v>4.9000000000000004</v>
      </c>
      <c r="V29" s="672">
        <v>5.5</v>
      </c>
      <c r="W29" s="672">
        <v>5.5</v>
      </c>
      <c r="X29" s="672">
        <v>5.9</v>
      </c>
      <c r="Y29" s="672">
        <v>6.7</v>
      </c>
      <c r="Z29" s="672">
        <v>7.3</v>
      </c>
      <c r="AA29" s="672">
        <v>7.4</v>
      </c>
      <c r="AB29" s="672">
        <v>8</v>
      </c>
      <c r="AC29" s="672">
        <v>8.5</v>
      </c>
      <c r="AD29" s="672">
        <v>8.4</v>
      </c>
      <c r="AE29" s="672">
        <v>8.6999999999999993</v>
      </c>
      <c r="AF29" s="672">
        <v>10</v>
      </c>
      <c r="AG29" s="672">
        <v>10.9</v>
      </c>
      <c r="AH29" s="672">
        <v>12.9</v>
      </c>
      <c r="AI29" s="672">
        <v>16.399999999999999</v>
      </c>
      <c r="AJ29" s="672">
        <v>19.399999999999999</v>
      </c>
      <c r="AK29" s="673">
        <v>21.1</v>
      </c>
      <c r="AL29" s="672">
        <v>6.7</v>
      </c>
      <c r="AM29" s="672">
        <v>7.2</v>
      </c>
      <c r="AN29" s="672">
        <v>8</v>
      </c>
      <c r="AO29" s="672">
        <v>7.9</v>
      </c>
      <c r="AP29" s="672">
        <v>8.4</v>
      </c>
      <c r="AQ29" s="672">
        <v>9.3000000000000007</v>
      </c>
      <c r="AR29" s="672">
        <v>10</v>
      </c>
      <c r="AS29" s="672">
        <v>10.199999999999999</v>
      </c>
      <c r="AT29" s="672">
        <v>10.8</v>
      </c>
      <c r="AU29" s="672">
        <v>11.4</v>
      </c>
      <c r="AV29" s="672">
        <v>11.4</v>
      </c>
      <c r="AW29" s="672">
        <v>11.8</v>
      </c>
      <c r="AX29" s="672">
        <v>13.2</v>
      </c>
      <c r="AY29" s="672">
        <v>14.3</v>
      </c>
      <c r="AZ29" s="672">
        <v>16.5</v>
      </c>
      <c r="BA29" s="672">
        <v>20.5</v>
      </c>
      <c r="BB29" s="672">
        <v>23.8</v>
      </c>
      <c r="BC29" s="673">
        <v>25.7</v>
      </c>
      <c r="BD29" s="683">
        <v>100</v>
      </c>
      <c r="BE29" s="683">
        <v>107</v>
      </c>
      <c r="BF29" s="683">
        <v>119</v>
      </c>
      <c r="BG29" s="683">
        <v>118</v>
      </c>
      <c r="BH29" s="683">
        <v>126</v>
      </c>
      <c r="BI29" s="683">
        <v>141</v>
      </c>
      <c r="BJ29" s="683">
        <v>152</v>
      </c>
      <c r="BK29" s="683">
        <v>155</v>
      </c>
      <c r="BL29" s="683">
        <v>166</v>
      </c>
      <c r="BM29" s="683">
        <v>174</v>
      </c>
      <c r="BN29" s="683">
        <v>172</v>
      </c>
      <c r="BO29" s="683">
        <v>178</v>
      </c>
      <c r="BP29" s="683">
        <v>200</v>
      </c>
      <c r="BQ29" s="683">
        <v>215</v>
      </c>
      <c r="BR29" s="683">
        <v>249</v>
      </c>
      <c r="BS29" s="683">
        <v>311</v>
      </c>
      <c r="BT29" s="683">
        <v>363</v>
      </c>
      <c r="BU29" s="878">
        <v>394</v>
      </c>
    </row>
    <row r="30" spans="1:73" ht="13.2">
      <c r="A30" s="70" t="s">
        <v>48</v>
      </c>
      <c r="B30" s="606" t="s">
        <v>71</v>
      </c>
      <c r="C30" s="606" t="s">
        <v>71</v>
      </c>
      <c r="D30" s="606" t="s">
        <v>71</v>
      </c>
      <c r="E30" s="606" t="s">
        <v>71</v>
      </c>
      <c r="F30" s="606" t="s">
        <v>71</v>
      </c>
      <c r="G30" s="606" t="s">
        <v>71</v>
      </c>
      <c r="H30" s="606" t="s">
        <v>71</v>
      </c>
      <c r="I30" s="606" t="s">
        <v>71</v>
      </c>
      <c r="J30" s="606" t="s">
        <v>71</v>
      </c>
      <c r="K30" s="606" t="s">
        <v>71</v>
      </c>
      <c r="L30" s="606" t="s">
        <v>71</v>
      </c>
      <c r="M30" s="606" t="s">
        <v>71</v>
      </c>
      <c r="N30" s="606" t="s">
        <v>71</v>
      </c>
      <c r="O30" s="606" t="s">
        <v>71</v>
      </c>
      <c r="P30" s="606" t="s">
        <v>71</v>
      </c>
      <c r="Q30" s="606" t="s">
        <v>71</v>
      </c>
      <c r="R30" s="606" t="s">
        <v>71</v>
      </c>
      <c r="S30" s="684" t="s">
        <v>71</v>
      </c>
      <c r="T30" s="606" t="s">
        <v>71</v>
      </c>
      <c r="U30" s="606" t="s">
        <v>71</v>
      </c>
      <c r="V30" s="606" t="s">
        <v>71</v>
      </c>
      <c r="W30" s="606" t="s">
        <v>71</v>
      </c>
      <c r="X30" s="606" t="s">
        <v>71</v>
      </c>
      <c r="Y30" s="606" t="s">
        <v>71</v>
      </c>
      <c r="Z30" s="606" t="s">
        <v>71</v>
      </c>
      <c r="AA30" s="606" t="s">
        <v>71</v>
      </c>
      <c r="AB30" s="606" t="s">
        <v>71</v>
      </c>
      <c r="AC30" s="606" t="s">
        <v>71</v>
      </c>
      <c r="AD30" s="606" t="s">
        <v>71</v>
      </c>
      <c r="AE30" s="606" t="s">
        <v>71</v>
      </c>
      <c r="AF30" s="606" t="s">
        <v>71</v>
      </c>
      <c r="AG30" s="606" t="s">
        <v>71</v>
      </c>
      <c r="AH30" s="606" t="s">
        <v>71</v>
      </c>
      <c r="AI30" s="606" t="s">
        <v>71</v>
      </c>
      <c r="AJ30" s="606" t="s">
        <v>71</v>
      </c>
      <c r="AK30" s="684" t="s">
        <v>71</v>
      </c>
      <c r="AL30" s="606" t="s">
        <v>71</v>
      </c>
      <c r="AM30" s="606" t="s">
        <v>71</v>
      </c>
      <c r="AN30" s="606" t="s">
        <v>71</v>
      </c>
      <c r="AO30" s="606" t="s">
        <v>71</v>
      </c>
      <c r="AP30" s="606" t="s">
        <v>71</v>
      </c>
      <c r="AQ30" s="606" t="s">
        <v>71</v>
      </c>
      <c r="AR30" s="606" t="s">
        <v>71</v>
      </c>
      <c r="AS30" s="606" t="s">
        <v>71</v>
      </c>
      <c r="AT30" s="606" t="s">
        <v>71</v>
      </c>
      <c r="AU30" s="606" t="s">
        <v>71</v>
      </c>
      <c r="AV30" s="606" t="s">
        <v>71</v>
      </c>
      <c r="AW30" s="606" t="s">
        <v>71</v>
      </c>
      <c r="AX30" s="606" t="s">
        <v>71</v>
      </c>
      <c r="AY30" s="606" t="s">
        <v>71</v>
      </c>
      <c r="AZ30" s="606" t="s">
        <v>71</v>
      </c>
      <c r="BA30" s="606" t="s">
        <v>71</v>
      </c>
      <c r="BB30" s="606" t="s">
        <v>71</v>
      </c>
      <c r="BC30" s="684" t="s">
        <v>71</v>
      </c>
      <c r="BD30" s="683">
        <v>0</v>
      </c>
      <c r="BE30" s="683">
        <v>0</v>
      </c>
      <c r="BF30" s="683">
        <v>1</v>
      </c>
      <c r="BG30" s="683">
        <v>1</v>
      </c>
      <c r="BH30" s="683">
        <v>2</v>
      </c>
      <c r="BI30" s="683">
        <v>2</v>
      </c>
      <c r="BJ30" s="683">
        <v>4</v>
      </c>
      <c r="BK30" s="683">
        <v>3</v>
      </c>
      <c r="BL30" s="683">
        <v>4</v>
      </c>
      <c r="BM30" s="683">
        <v>4</v>
      </c>
      <c r="BN30" s="683">
        <v>4</v>
      </c>
      <c r="BO30" s="683">
        <v>3</v>
      </c>
      <c r="BP30" s="683">
        <v>4</v>
      </c>
      <c r="BQ30" s="683">
        <v>4</v>
      </c>
      <c r="BR30" s="683">
        <v>6</v>
      </c>
      <c r="BS30" s="683">
        <v>7</v>
      </c>
      <c r="BT30" s="683">
        <v>9</v>
      </c>
      <c r="BU30" s="878">
        <v>9</v>
      </c>
    </row>
    <row r="31" spans="1:73" ht="13.2">
      <c r="A31" s="70" t="s">
        <v>47</v>
      </c>
      <c r="B31" s="672">
        <v>3.6</v>
      </c>
      <c r="C31" s="672">
        <v>3.9</v>
      </c>
      <c r="D31" s="672">
        <v>4.4000000000000004</v>
      </c>
      <c r="E31" s="672">
        <v>4.3</v>
      </c>
      <c r="F31" s="672">
        <v>5.8</v>
      </c>
      <c r="G31" s="672">
        <v>5.9</v>
      </c>
      <c r="H31" s="672">
        <v>5.3</v>
      </c>
      <c r="I31" s="672">
        <v>4.7</v>
      </c>
      <c r="J31" s="672">
        <v>5.6</v>
      </c>
      <c r="K31" s="672">
        <v>3.6</v>
      </c>
      <c r="L31" s="672">
        <v>4.0999999999999996</v>
      </c>
      <c r="M31" s="672">
        <v>5.0999999999999996</v>
      </c>
      <c r="N31" s="672">
        <v>5.9</v>
      </c>
      <c r="O31" s="672">
        <v>7.6</v>
      </c>
      <c r="P31" s="672">
        <v>11.3</v>
      </c>
      <c r="Q31" s="672">
        <v>13.6</v>
      </c>
      <c r="R31" s="672">
        <v>17.100000000000001</v>
      </c>
      <c r="S31" s="673">
        <v>18.3</v>
      </c>
      <c r="T31" s="672">
        <v>2.1</v>
      </c>
      <c r="U31" s="672">
        <v>2.2999999999999998</v>
      </c>
      <c r="V31" s="672">
        <v>2.7</v>
      </c>
      <c r="W31" s="672">
        <v>2.6</v>
      </c>
      <c r="X31" s="672">
        <v>4</v>
      </c>
      <c r="Y31" s="672">
        <v>4</v>
      </c>
      <c r="Z31" s="672">
        <v>3.5</v>
      </c>
      <c r="AA31" s="672">
        <v>3.1</v>
      </c>
      <c r="AB31" s="672">
        <v>3.8</v>
      </c>
      <c r="AC31" s="672">
        <v>2.1</v>
      </c>
      <c r="AD31" s="672">
        <v>2.6</v>
      </c>
      <c r="AE31" s="672">
        <v>3.4</v>
      </c>
      <c r="AF31" s="672">
        <v>4.0999999999999996</v>
      </c>
      <c r="AG31" s="672">
        <v>5.5</v>
      </c>
      <c r="AH31" s="672">
        <v>8.8000000000000007</v>
      </c>
      <c r="AI31" s="672">
        <v>10.8</v>
      </c>
      <c r="AJ31" s="672">
        <v>14</v>
      </c>
      <c r="AK31" s="673">
        <v>15.1</v>
      </c>
      <c r="AL31" s="672">
        <v>5.0999999999999996</v>
      </c>
      <c r="AM31" s="672">
        <v>5.4</v>
      </c>
      <c r="AN31" s="672">
        <v>6</v>
      </c>
      <c r="AO31" s="672">
        <v>5.9</v>
      </c>
      <c r="AP31" s="672">
        <v>7.7</v>
      </c>
      <c r="AQ31" s="672">
        <v>7.8</v>
      </c>
      <c r="AR31" s="672">
        <v>7.1</v>
      </c>
      <c r="AS31" s="672">
        <v>6.4</v>
      </c>
      <c r="AT31" s="672">
        <v>7.4</v>
      </c>
      <c r="AU31" s="672">
        <v>5</v>
      </c>
      <c r="AV31" s="672">
        <v>5.7</v>
      </c>
      <c r="AW31" s="672">
        <v>6.9</v>
      </c>
      <c r="AX31" s="672">
        <v>7.8</v>
      </c>
      <c r="AY31" s="672">
        <v>9.6999999999999993</v>
      </c>
      <c r="AZ31" s="672">
        <v>13.8</v>
      </c>
      <c r="BA31" s="672">
        <v>16.3</v>
      </c>
      <c r="BB31" s="672">
        <v>20.2</v>
      </c>
      <c r="BC31" s="673">
        <v>21.5</v>
      </c>
      <c r="BD31" s="683">
        <v>22</v>
      </c>
      <c r="BE31" s="683">
        <v>25</v>
      </c>
      <c r="BF31" s="683">
        <v>28</v>
      </c>
      <c r="BG31" s="683">
        <v>27</v>
      </c>
      <c r="BH31" s="683">
        <v>38</v>
      </c>
      <c r="BI31" s="683">
        <v>39</v>
      </c>
      <c r="BJ31" s="683">
        <v>35</v>
      </c>
      <c r="BK31" s="683">
        <v>32</v>
      </c>
      <c r="BL31" s="683">
        <v>37</v>
      </c>
      <c r="BM31" s="683">
        <v>24</v>
      </c>
      <c r="BN31" s="683">
        <v>28</v>
      </c>
      <c r="BO31" s="683">
        <v>35</v>
      </c>
      <c r="BP31" s="683">
        <v>41</v>
      </c>
      <c r="BQ31" s="683">
        <v>52</v>
      </c>
      <c r="BR31" s="683">
        <v>79</v>
      </c>
      <c r="BS31" s="683">
        <v>95</v>
      </c>
      <c r="BT31" s="683">
        <v>119</v>
      </c>
      <c r="BU31" s="878">
        <v>128</v>
      </c>
    </row>
    <row r="32" spans="1:73" ht="13.2">
      <c r="A32" s="70" t="s">
        <v>46</v>
      </c>
      <c r="B32" s="672">
        <v>5.7</v>
      </c>
      <c r="C32" s="672">
        <v>5.6</v>
      </c>
      <c r="D32" s="672">
        <v>6.9</v>
      </c>
      <c r="E32" s="672">
        <v>8.4</v>
      </c>
      <c r="F32" s="672">
        <v>10.199999999999999</v>
      </c>
      <c r="G32" s="672">
        <v>11.6</v>
      </c>
      <c r="H32" s="672">
        <v>12.7</v>
      </c>
      <c r="I32" s="672">
        <v>13.6</v>
      </c>
      <c r="J32" s="672">
        <v>14</v>
      </c>
      <c r="K32" s="672">
        <v>12.4</v>
      </c>
      <c r="L32" s="672">
        <v>13.1</v>
      </c>
      <c r="M32" s="672">
        <v>13.3</v>
      </c>
      <c r="N32" s="672">
        <v>15.3</v>
      </c>
      <c r="O32" s="672">
        <v>16.7</v>
      </c>
      <c r="P32" s="672">
        <v>21</v>
      </c>
      <c r="Q32" s="672">
        <v>22.6</v>
      </c>
      <c r="R32" s="672">
        <v>28</v>
      </c>
      <c r="S32" s="673">
        <v>29</v>
      </c>
      <c r="T32" s="672">
        <v>4.0999999999999996</v>
      </c>
      <c r="U32" s="672">
        <v>4</v>
      </c>
      <c r="V32" s="672">
        <v>5.2</v>
      </c>
      <c r="W32" s="672">
        <v>6.5</v>
      </c>
      <c r="X32" s="672">
        <v>8.1</v>
      </c>
      <c r="Y32" s="672">
        <v>9.4</v>
      </c>
      <c r="Z32" s="672">
        <v>10.3</v>
      </c>
      <c r="AA32" s="672">
        <v>11.1</v>
      </c>
      <c r="AB32" s="672">
        <v>11.5</v>
      </c>
      <c r="AC32" s="672">
        <v>10.1</v>
      </c>
      <c r="AD32" s="672">
        <v>10.7</v>
      </c>
      <c r="AE32" s="672">
        <v>10.8</v>
      </c>
      <c r="AF32" s="672">
        <v>12.6</v>
      </c>
      <c r="AG32" s="672">
        <v>14</v>
      </c>
      <c r="AH32" s="672">
        <v>17.899999999999999</v>
      </c>
      <c r="AI32" s="672">
        <v>19.399999999999999</v>
      </c>
      <c r="AJ32" s="672">
        <v>24.5</v>
      </c>
      <c r="AK32" s="673">
        <v>25.4</v>
      </c>
      <c r="AL32" s="672">
        <v>7.3</v>
      </c>
      <c r="AM32" s="672">
        <v>7.1</v>
      </c>
      <c r="AN32" s="672">
        <v>8.6</v>
      </c>
      <c r="AO32" s="672">
        <v>10.3</v>
      </c>
      <c r="AP32" s="672">
        <v>12.3</v>
      </c>
      <c r="AQ32" s="672">
        <v>13.9</v>
      </c>
      <c r="AR32" s="672">
        <v>15.1</v>
      </c>
      <c r="AS32" s="672">
        <v>16</v>
      </c>
      <c r="AT32" s="672">
        <v>16.5</v>
      </c>
      <c r="AU32" s="672">
        <v>14.8</v>
      </c>
      <c r="AV32" s="672">
        <v>15.6</v>
      </c>
      <c r="AW32" s="672">
        <v>15.8</v>
      </c>
      <c r="AX32" s="672">
        <v>17.899999999999999</v>
      </c>
      <c r="AY32" s="672">
        <v>19.5</v>
      </c>
      <c r="AZ32" s="672">
        <v>24.1</v>
      </c>
      <c r="BA32" s="672">
        <v>25.8</v>
      </c>
      <c r="BB32" s="672">
        <v>31.6</v>
      </c>
      <c r="BC32" s="673">
        <v>32.6</v>
      </c>
      <c r="BD32" s="683">
        <v>51</v>
      </c>
      <c r="BE32" s="683">
        <v>50</v>
      </c>
      <c r="BF32" s="683">
        <v>62</v>
      </c>
      <c r="BG32" s="683">
        <v>74</v>
      </c>
      <c r="BH32" s="683">
        <v>89</v>
      </c>
      <c r="BI32" s="683">
        <v>101</v>
      </c>
      <c r="BJ32" s="683">
        <v>110</v>
      </c>
      <c r="BK32" s="683">
        <v>117</v>
      </c>
      <c r="BL32" s="683">
        <v>122</v>
      </c>
      <c r="BM32" s="683">
        <v>108</v>
      </c>
      <c r="BN32" s="683">
        <v>112</v>
      </c>
      <c r="BO32" s="683">
        <v>112</v>
      </c>
      <c r="BP32" s="683">
        <v>130</v>
      </c>
      <c r="BQ32" s="683">
        <v>142</v>
      </c>
      <c r="BR32" s="683">
        <v>179</v>
      </c>
      <c r="BS32" s="683">
        <v>194</v>
      </c>
      <c r="BT32" s="683">
        <v>242</v>
      </c>
      <c r="BU32" s="878">
        <v>250</v>
      </c>
    </row>
    <row r="33" spans="1:73" ht="13.2">
      <c r="A33" s="70" t="s">
        <v>45</v>
      </c>
      <c r="B33" s="606" t="s">
        <v>71</v>
      </c>
      <c r="C33" s="672">
        <v>2.5</v>
      </c>
      <c r="D33" s="672">
        <v>2.7</v>
      </c>
      <c r="E33" s="672">
        <v>3.5</v>
      </c>
      <c r="F33" s="672">
        <v>4.5999999999999996</v>
      </c>
      <c r="G33" s="672">
        <v>5.0999999999999996</v>
      </c>
      <c r="H33" s="672">
        <v>5.3</v>
      </c>
      <c r="I33" s="672">
        <v>6.6</v>
      </c>
      <c r="J33" s="672">
        <v>7.1</v>
      </c>
      <c r="K33" s="672">
        <v>7.5</v>
      </c>
      <c r="L33" s="672">
        <v>9</v>
      </c>
      <c r="M33" s="672">
        <v>9.5</v>
      </c>
      <c r="N33" s="672">
        <v>9.8000000000000007</v>
      </c>
      <c r="O33" s="672">
        <v>11</v>
      </c>
      <c r="P33" s="672">
        <v>14.2</v>
      </c>
      <c r="Q33" s="672">
        <v>15</v>
      </c>
      <c r="R33" s="672">
        <v>16.399999999999999</v>
      </c>
      <c r="S33" s="673">
        <v>18</v>
      </c>
      <c r="T33" s="606" t="s">
        <v>71</v>
      </c>
      <c r="U33" s="672">
        <v>1.1000000000000001</v>
      </c>
      <c r="V33" s="672">
        <v>1.2</v>
      </c>
      <c r="W33" s="672">
        <v>1.8</v>
      </c>
      <c r="X33" s="672">
        <v>2.6</v>
      </c>
      <c r="Y33" s="672">
        <v>3.1</v>
      </c>
      <c r="Z33" s="672">
        <v>3.3</v>
      </c>
      <c r="AA33" s="672">
        <v>4.3</v>
      </c>
      <c r="AB33" s="672">
        <v>4.7</v>
      </c>
      <c r="AC33" s="672">
        <v>5</v>
      </c>
      <c r="AD33" s="672">
        <v>6.2</v>
      </c>
      <c r="AE33" s="672">
        <v>6.7</v>
      </c>
      <c r="AF33" s="672">
        <v>7</v>
      </c>
      <c r="AG33" s="672">
        <v>8</v>
      </c>
      <c r="AH33" s="672">
        <v>10.8</v>
      </c>
      <c r="AI33" s="672">
        <v>11.5</v>
      </c>
      <c r="AJ33" s="672">
        <v>12.7</v>
      </c>
      <c r="AK33" s="673">
        <v>14.1</v>
      </c>
      <c r="AL33" s="606" t="s">
        <v>71</v>
      </c>
      <c r="AM33" s="672">
        <v>4</v>
      </c>
      <c r="AN33" s="672">
        <v>4.2</v>
      </c>
      <c r="AO33" s="672">
        <v>5.3</v>
      </c>
      <c r="AP33" s="672">
        <v>6.5</v>
      </c>
      <c r="AQ33" s="672">
        <v>7.1</v>
      </c>
      <c r="AR33" s="672">
        <v>7.3</v>
      </c>
      <c r="AS33" s="672">
        <v>8.9</v>
      </c>
      <c r="AT33" s="672">
        <v>9.4</v>
      </c>
      <c r="AU33" s="672">
        <v>9.9</v>
      </c>
      <c r="AV33" s="672">
        <v>11.7</v>
      </c>
      <c r="AW33" s="672">
        <v>12.2</v>
      </c>
      <c r="AX33" s="672">
        <v>12.6</v>
      </c>
      <c r="AY33" s="672">
        <v>14</v>
      </c>
      <c r="AZ33" s="672">
        <v>17.600000000000001</v>
      </c>
      <c r="BA33" s="672">
        <v>18.399999999999999</v>
      </c>
      <c r="BB33" s="672">
        <v>20</v>
      </c>
      <c r="BC33" s="673">
        <v>21.8</v>
      </c>
      <c r="BD33" s="683">
        <v>6</v>
      </c>
      <c r="BE33" s="683">
        <v>12</v>
      </c>
      <c r="BF33" s="683">
        <v>13</v>
      </c>
      <c r="BG33" s="683">
        <v>17</v>
      </c>
      <c r="BH33" s="683">
        <v>22</v>
      </c>
      <c r="BI33" s="683">
        <v>25</v>
      </c>
      <c r="BJ33" s="683">
        <v>27</v>
      </c>
      <c r="BK33" s="683">
        <v>33</v>
      </c>
      <c r="BL33" s="683">
        <v>36</v>
      </c>
      <c r="BM33" s="683">
        <v>37</v>
      </c>
      <c r="BN33" s="683">
        <v>43</v>
      </c>
      <c r="BO33" s="683">
        <v>47</v>
      </c>
      <c r="BP33" s="683">
        <v>49</v>
      </c>
      <c r="BQ33" s="683">
        <v>55</v>
      </c>
      <c r="BR33" s="683">
        <v>69</v>
      </c>
      <c r="BS33" s="683">
        <v>75</v>
      </c>
      <c r="BT33" s="683">
        <v>80</v>
      </c>
      <c r="BU33" s="878">
        <v>87</v>
      </c>
    </row>
    <row r="34" spans="1:73" ht="13.2">
      <c r="A34" s="70" t="s">
        <v>44</v>
      </c>
      <c r="B34" s="606" t="s">
        <v>71</v>
      </c>
      <c r="C34" s="606" t="s">
        <v>71</v>
      </c>
      <c r="D34" s="606" t="s">
        <v>71</v>
      </c>
      <c r="E34" s="606" t="s">
        <v>71</v>
      </c>
      <c r="F34" s="606" t="s">
        <v>71</v>
      </c>
      <c r="G34" s="606" t="s">
        <v>71</v>
      </c>
      <c r="H34" s="606" t="s">
        <v>71</v>
      </c>
      <c r="I34" s="606" t="s">
        <v>71</v>
      </c>
      <c r="J34" s="606" t="s">
        <v>71</v>
      </c>
      <c r="K34" s="606" t="s">
        <v>71</v>
      </c>
      <c r="L34" s="672">
        <v>9.9</v>
      </c>
      <c r="M34" s="672">
        <v>9.1</v>
      </c>
      <c r="N34" s="606" t="s">
        <v>71</v>
      </c>
      <c r="O34" s="606" t="s">
        <v>71</v>
      </c>
      <c r="P34" s="606" t="s">
        <v>71</v>
      </c>
      <c r="Q34" s="606" t="s">
        <v>71</v>
      </c>
      <c r="R34" s="606" t="s">
        <v>71</v>
      </c>
      <c r="S34" s="684">
        <v>10.4</v>
      </c>
      <c r="T34" s="606" t="s">
        <v>71</v>
      </c>
      <c r="U34" s="606" t="s">
        <v>71</v>
      </c>
      <c r="V34" s="606" t="s">
        <v>71</v>
      </c>
      <c r="W34" s="606" t="s">
        <v>71</v>
      </c>
      <c r="X34" s="606" t="s">
        <v>71</v>
      </c>
      <c r="Y34" s="606" t="s">
        <v>71</v>
      </c>
      <c r="Z34" s="606" t="s">
        <v>71</v>
      </c>
      <c r="AA34" s="606" t="s">
        <v>71</v>
      </c>
      <c r="AB34" s="606" t="s">
        <v>71</v>
      </c>
      <c r="AC34" s="606" t="s">
        <v>71</v>
      </c>
      <c r="AD34" s="672">
        <v>4.0999999999999996</v>
      </c>
      <c r="AE34" s="672">
        <v>3.4</v>
      </c>
      <c r="AF34" s="606" t="s">
        <v>71</v>
      </c>
      <c r="AG34" s="606" t="s">
        <v>71</v>
      </c>
      <c r="AH34" s="606" t="s">
        <v>71</v>
      </c>
      <c r="AI34" s="606" t="s">
        <v>71</v>
      </c>
      <c r="AJ34" s="606" t="s">
        <v>71</v>
      </c>
      <c r="AK34" s="684">
        <v>4.5</v>
      </c>
      <c r="AL34" s="606" t="s">
        <v>71</v>
      </c>
      <c r="AM34" s="606" t="s">
        <v>71</v>
      </c>
      <c r="AN34" s="606" t="s">
        <v>71</v>
      </c>
      <c r="AO34" s="606" t="s">
        <v>71</v>
      </c>
      <c r="AP34" s="606" t="s">
        <v>71</v>
      </c>
      <c r="AQ34" s="606" t="s">
        <v>71</v>
      </c>
      <c r="AR34" s="606" t="s">
        <v>71</v>
      </c>
      <c r="AS34" s="606" t="s">
        <v>71</v>
      </c>
      <c r="AT34" s="606" t="s">
        <v>71</v>
      </c>
      <c r="AU34" s="606" t="s">
        <v>71</v>
      </c>
      <c r="AV34" s="672">
        <v>15.8</v>
      </c>
      <c r="AW34" s="672">
        <v>14.7</v>
      </c>
      <c r="AX34" s="606" t="s">
        <v>71</v>
      </c>
      <c r="AY34" s="606" t="s">
        <v>71</v>
      </c>
      <c r="AZ34" s="606" t="s">
        <v>71</v>
      </c>
      <c r="BA34" s="606" t="s">
        <v>71</v>
      </c>
      <c r="BB34" s="606" t="s">
        <v>71</v>
      </c>
      <c r="BC34" s="684">
        <v>16.3</v>
      </c>
      <c r="BD34" s="683">
        <v>3</v>
      </c>
      <c r="BE34" s="683">
        <v>3</v>
      </c>
      <c r="BF34" s="683">
        <v>4</v>
      </c>
      <c r="BG34" s="683">
        <v>5</v>
      </c>
      <c r="BH34" s="683">
        <v>6</v>
      </c>
      <c r="BI34" s="683">
        <v>6</v>
      </c>
      <c r="BJ34" s="683">
        <v>7</v>
      </c>
      <c r="BK34" s="683">
        <v>8</v>
      </c>
      <c r="BL34" s="683">
        <v>8</v>
      </c>
      <c r="BM34" s="683">
        <v>7</v>
      </c>
      <c r="BN34" s="683">
        <v>11</v>
      </c>
      <c r="BO34" s="683">
        <v>10</v>
      </c>
      <c r="BP34" s="683">
        <v>8</v>
      </c>
      <c r="BQ34" s="683">
        <v>8</v>
      </c>
      <c r="BR34" s="683">
        <v>8</v>
      </c>
      <c r="BS34" s="683">
        <v>6</v>
      </c>
      <c r="BT34" s="683">
        <v>9</v>
      </c>
      <c r="BU34" s="878">
        <v>12</v>
      </c>
    </row>
    <row r="35" spans="1:73" ht="13.2">
      <c r="A35" s="70" t="s">
        <v>43</v>
      </c>
      <c r="B35" s="672">
        <v>6.1</v>
      </c>
      <c r="C35" s="672">
        <v>5.9</v>
      </c>
      <c r="D35" s="672">
        <v>5</v>
      </c>
      <c r="E35" s="672">
        <v>4.8</v>
      </c>
      <c r="F35" s="672">
        <v>5.6</v>
      </c>
      <c r="G35" s="672">
        <v>6.7</v>
      </c>
      <c r="H35" s="672">
        <v>7.3</v>
      </c>
      <c r="I35" s="672">
        <v>8.9</v>
      </c>
      <c r="J35" s="672">
        <v>9.6</v>
      </c>
      <c r="K35" s="672">
        <v>10.199999999999999</v>
      </c>
      <c r="L35" s="672">
        <v>10.8</v>
      </c>
      <c r="M35" s="672">
        <v>12.2</v>
      </c>
      <c r="N35" s="672">
        <v>14.9</v>
      </c>
      <c r="O35" s="672">
        <v>15.8</v>
      </c>
      <c r="P35" s="672">
        <v>16.399999999999999</v>
      </c>
      <c r="Q35" s="672">
        <v>19.600000000000001</v>
      </c>
      <c r="R35" s="672">
        <v>22.9</v>
      </c>
      <c r="S35" s="673">
        <v>22.5</v>
      </c>
      <c r="T35" s="672">
        <v>4</v>
      </c>
      <c r="U35" s="672">
        <v>3.9</v>
      </c>
      <c r="V35" s="672">
        <v>3.1</v>
      </c>
      <c r="W35" s="672">
        <v>2.9</v>
      </c>
      <c r="X35" s="672">
        <v>3.6</v>
      </c>
      <c r="Y35" s="672">
        <v>4.4000000000000004</v>
      </c>
      <c r="Z35" s="672">
        <v>4.9000000000000004</v>
      </c>
      <c r="AA35" s="672">
        <v>6.3</v>
      </c>
      <c r="AB35" s="672">
        <v>7</v>
      </c>
      <c r="AC35" s="672">
        <v>7.4</v>
      </c>
      <c r="AD35" s="672">
        <v>7.9</v>
      </c>
      <c r="AE35" s="672">
        <v>9.1</v>
      </c>
      <c r="AF35" s="672">
        <v>11.4</v>
      </c>
      <c r="AG35" s="672">
        <v>12.2</v>
      </c>
      <c r="AH35" s="672">
        <v>12.7</v>
      </c>
      <c r="AI35" s="672">
        <v>15.6</v>
      </c>
      <c r="AJ35" s="672">
        <v>18.600000000000001</v>
      </c>
      <c r="AK35" s="673">
        <v>18.2</v>
      </c>
      <c r="AL35" s="672">
        <v>8.1999999999999993</v>
      </c>
      <c r="AM35" s="672">
        <v>8</v>
      </c>
      <c r="AN35" s="672">
        <v>7</v>
      </c>
      <c r="AO35" s="672">
        <v>6.6</v>
      </c>
      <c r="AP35" s="672">
        <v>7.6</v>
      </c>
      <c r="AQ35" s="672">
        <v>8.9</v>
      </c>
      <c r="AR35" s="672">
        <v>9.6</v>
      </c>
      <c r="AS35" s="672">
        <v>11.5</v>
      </c>
      <c r="AT35" s="672">
        <v>12.3</v>
      </c>
      <c r="AU35" s="672">
        <v>13</v>
      </c>
      <c r="AV35" s="672">
        <v>13.7</v>
      </c>
      <c r="AW35" s="672">
        <v>15.3</v>
      </c>
      <c r="AX35" s="672">
        <v>18.399999999999999</v>
      </c>
      <c r="AY35" s="672">
        <v>19.399999999999999</v>
      </c>
      <c r="AZ35" s="672">
        <v>20.2</v>
      </c>
      <c r="BA35" s="672">
        <v>23.7</v>
      </c>
      <c r="BB35" s="672">
        <v>27.3</v>
      </c>
      <c r="BC35" s="673">
        <v>26.9</v>
      </c>
      <c r="BD35" s="683">
        <v>33</v>
      </c>
      <c r="BE35" s="683">
        <v>32</v>
      </c>
      <c r="BF35" s="683">
        <v>27</v>
      </c>
      <c r="BG35" s="683">
        <v>25</v>
      </c>
      <c r="BH35" s="683">
        <v>30</v>
      </c>
      <c r="BI35" s="683">
        <v>35</v>
      </c>
      <c r="BJ35" s="683">
        <v>38</v>
      </c>
      <c r="BK35" s="683">
        <v>47</v>
      </c>
      <c r="BL35" s="683">
        <v>51</v>
      </c>
      <c r="BM35" s="683">
        <v>52</v>
      </c>
      <c r="BN35" s="683">
        <v>55</v>
      </c>
      <c r="BO35" s="683">
        <v>61</v>
      </c>
      <c r="BP35" s="683">
        <v>71</v>
      </c>
      <c r="BQ35" s="683">
        <v>74</v>
      </c>
      <c r="BR35" s="683">
        <v>76</v>
      </c>
      <c r="BS35" s="683">
        <v>91</v>
      </c>
      <c r="BT35" s="683">
        <v>108</v>
      </c>
      <c r="BU35" s="878">
        <v>107</v>
      </c>
    </row>
    <row r="36" spans="1:73" ht="13.2">
      <c r="A36" s="70" t="s">
        <v>42</v>
      </c>
      <c r="B36" s="672">
        <v>4.3</v>
      </c>
      <c r="C36" s="672">
        <v>4.5</v>
      </c>
      <c r="D36" s="672">
        <v>4.9000000000000004</v>
      </c>
      <c r="E36" s="672">
        <v>5.9</v>
      </c>
      <c r="F36" s="672">
        <v>6.9</v>
      </c>
      <c r="G36" s="672">
        <v>7</v>
      </c>
      <c r="H36" s="672">
        <v>7.7</v>
      </c>
      <c r="I36" s="672">
        <v>8.5</v>
      </c>
      <c r="J36" s="672">
        <v>8.4</v>
      </c>
      <c r="K36" s="672">
        <v>9.4</v>
      </c>
      <c r="L36" s="672">
        <v>10.4</v>
      </c>
      <c r="M36" s="672">
        <v>10.8</v>
      </c>
      <c r="N36" s="672">
        <v>12.8</v>
      </c>
      <c r="O36" s="672">
        <v>14.1</v>
      </c>
      <c r="P36" s="672">
        <v>15.4</v>
      </c>
      <c r="Q36" s="672">
        <v>17.600000000000001</v>
      </c>
      <c r="R36" s="672">
        <v>21.5</v>
      </c>
      <c r="S36" s="673">
        <v>23.9</v>
      </c>
      <c r="T36" s="672">
        <v>3.3</v>
      </c>
      <c r="U36" s="672">
        <v>3.5</v>
      </c>
      <c r="V36" s="672">
        <v>3.8</v>
      </c>
      <c r="W36" s="672">
        <v>4.7</v>
      </c>
      <c r="X36" s="672">
        <v>5.6</v>
      </c>
      <c r="Y36" s="672">
        <v>5.7</v>
      </c>
      <c r="Z36" s="672">
        <v>6.3</v>
      </c>
      <c r="AA36" s="672">
        <v>7</v>
      </c>
      <c r="AB36" s="672">
        <v>6.9</v>
      </c>
      <c r="AC36" s="672">
        <v>7.8</v>
      </c>
      <c r="AD36" s="672">
        <v>8.8000000000000007</v>
      </c>
      <c r="AE36" s="672">
        <v>9.1</v>
      </c>
      <c r="AF36" s="672">
        <v>11</v>
      </c>
      <c r="AG36" s="672">
        <v>12.2</v>
      </c>
      <c r="AH36" s="672">
        <v>13.4</v>
      </c>
      <c r="AI36" s="672">
        <v>15.5</v>
      </c>
      <c r="AJ36" s="672">
        <v>19.2</v>
      </c>
      <c r="AK36" s="673">
        <v>21.5</v>
      </c>
      <c r="AL36" s="672">
        <v>5.3</v>
      </c>
      <c r="AM36" s="672">
        <v>5.6</v>
      </c>
      <c r="AN36" s="672">
        <v>6</v>
      </c>
      <c r="AO36" s="672">
        <v>7.1</v>
      </c>
      <c r="AP36" s="672">
        <v>8.1</v>
      </c>
      <c r="AQ36" s="672">
        <v>8.3000000000000007</v>
      </c>
      <c r="AR36" s="672">
        <v>9</v>
      </c>
      <c r="AS36" s="672">
        <v>9.9</v>
      </c>
      <c r="AT36" s="672">
        <v>9.8000000000000007</v>
      </c>
      <c r="AU36" s="672">
        <v>10.9</v>
      </c>
      <c r="AV36" s="672">
        <v>12</v>
      </c>
      <c r="AW36" s="672">
        <v>12.4</v>
      </c>
      <c r="AX36" s="672">
        <v>14.6</v>
      </c>
      <c r="AY36" s="672">
        <v>16</v>
      </c>
      <c r="AZ36" s="672">
        <v>17.399999999999999</v>
      </c>
      <c r="BA36" s="672">
        <v>19.7</v>
      </c>
      <c r="BB36" s="672">
        <v>23.9</v>
      </c>
      <c r="BC36" s="673">
        <v>26.4</v>
      </c>
      <c r="BD36" s="683">
        <v>67</v>
      </c>
      <c r="BE36" s="683">
        <v>71</v>
      </c>
      <c r="BF36" s="683">
        <v>77</v>
      </c>
      <c r="BG36" s="683">
        <v>94</v>
      </c>
      <c r="BH36" s="683">
        <v>109</v>
      </c>
      <c r="BI36" s="683">
        <v>111</v>
      </c>
      <c r="BJ36" s="683">
        <v>121</v>
      </c>
      <c r="BK36" s="683">
        <v>133</v>
      </c>
      <c r="BL36" s="683">
        <v>131</v>
      </c>
      <c r="BM36" s="683">
        <v>145</v>
      </c>
      <c r="BN36" s="683">
        <v>160</v>
      </c>
      <c r="BO36" s="683">
        <v>165</v>
      </c>
      <c r="BP36" s="683">
        <v>195</v>
      </c>
      <c r="BQ36" s="683">
        <v>215</v>
      </c>
      <c r="BR36" s="683">
        <v>236</v>
      </c>
      <c r="BS36" s="683">
        <v>270</v>
      </c>
      <c r="BT36" s="683">
        <v>330</v>
      </c>
      <c r="BU36" s="878">
        <v>367</v>
      </c>
    </row>
    <row r="37" spans="1:73" ht="13.2">
      <c r="A37" s="70" t="s">
        <v>41</v>
      </c>
      <c r="B37" s="672">
        <v>4.9000000000000004</v>
      </c>
      <c r="C37" s="672">
        <v>4.9000000000000004</v>
      </c>
      <c r="D37" s="672">
        <v>6</v>
      </c>
      <c r="E37" s="672">
        <v>5.6</v>
      </c>
      <c r="F37" s="672">
        <v>6.7</v>
      </c>
      <c r="G37" s="672">
        <v>7.1</v>
      </c>
      <c r="H37" s="672">
        <v>8.1</v>
      </c>
      <c r="I37" s="672">
        <v>8.5</v>
      </c>
      <c r="J37" s="672">
        <v>8.1999999999999993</v>
      </c>
      <c r="K37" s="672">
        <v>7.8</v>
      </c>
      <c r="L37" s="672">
        <v>8.5</v>
      </c>
      <c r="M37" s="672">
        <v>9</v>
      </c>
      <c r="N37" s="672">
        <v>8.8000000000000007</v>
      </c>
      <c r="O37" s="672">
        <v>11.2</v>
      </c>
      <c r="P37" s="672">
        <v>14.5</v>
      </c>
      <c r="Q37" s="672">
        <v>16.399999999999999</v>
      </c>
      <c r="R37" s="672">
        <v>21.2</v>
      </c>
      <c r="S37" s="673">
        <v>22.8</v>
      </c>
      <c r="T37" s="672">
        <v>2.8</v>
      </c>
      <c r="U37" s="672">
        <v>2.8</v>
      </c>
      <c r="V37" s="672">
        <v>3.7</v>
      </c>
      <c r="W37" s="672">
        <v>3.3</v>
      </c>
      <c r="X37" s="672">
        <v>4.3</v>
      </c>
      <c r="Y37" s="672">
        <v>4.5999999999999996</v>
      </c>
      <c r="Z37" s="672">
        <v>5.4</v>
      </c>
      <c r="AA37" s="672">
        <v>5.7</v>
      </c>
      <c r="AB37" s="672">
        <v>5.5</v>
      </c>
      <c r="AC37" s="672">
        <v>5.0999999999999996</v>
      </c>
      <c r="AD37" s="672">
        <v>5.8</v>
      </c>
      <c r="AE37" s="672">
        <v>6.2</v>
      </c>
      <c r="AF37" s="672">
        <v>6.1</v>
      </c>
      <c r="AG37" s="672">
        <v>8</v>
      </c>
      <c r="AH37" s="672">
        <v>10.8</v>
      </c>
      <c r="AI37" s="672">
        <v>12.6</v>
      </c>
      <c r="AJ37" s="672">
        <v>16.899999999999999</v>
      </c>
      <c r="AK37" s="673">
        <v>18.3</v>
      </c>
      <c r="AL37" s="672">
        <v>6.9</v>
      </c>
      <c r="AM37" s="672">
        <v>7</v>
      </c>
      <c r="AN37" s="672">
        <v>8.3000000000000007</v>
      </c>
      <c r="AO37" s="672">
        <v>7.8</v>
      </c>
      <c r="AP37" s="672">
        <v>9.1999999999999993</v>
      </c>
      <c r="AQ37" s="672">
        <v>9.6</v>
      </c>
      <c r="AR37" s="672">
        <v>10.8</v>
      </c>
      <c r="AS37" s="672">
        <v>11.2</v>
      </c>
      <c r="AT37" s="672">
        <v>10.9</v>
      </c>
      <c r="AU37" s="672">
        <v>10.5</v>
      </c>
      <c r="AV37" s="672">
        <v>11.3</v>
      </c>
      <c r="AW37" s="672">
        <v>11.8</v>
      </c>
      <c r="AX37" s="672">
        <v>11.5</v>
      </c>
      <c r="AY37" s="672">
        <v>14.3</v>
      </c>
      <c r="AZ37" s="672">
        <v>18.100000000000001</v>
      </c>
      <c r="BA37" s="672">
        <v>20.3</v>
      </c>
      <c r="BB37" s="672">
        <v>25.6</v>
      </c>
      <c r="BC37" s="673">
        <v>27.4</v>
      </c>
      <c r="BD37" s="683">
        <v>22</v>
      </c>
      <c r="BE37" s="683">
        <v>22</v>
      </c>
      <c r="BF37" s="683">
        <v>27</v>
      </c>
      <c r="BG37" s="683">
        <v>24</v>
      </c>
      <c r="BH37" s="683">
        <v>29</v>
      </c>
      <c r="BI37" s="683">
        <v>31</v>
      </c>
      <c r="BJ37" s="683">
        <v>35</v>
      </c>
      <c r="BK37" s="683">
        <v>37</v>
      </c>
      <c r="BL37" s="683">
        <v>37</v>
      </c>
      <c r="BM37" s="683">
        <v>34</v>
      </c>
      <c r="BN37" s="683">
        <v>38</v>
      </c>
      <c r="BO37" s="683">
        <v>41</v>
      </c>
      <c r="BP37" s="683">
        <v>41</v>
      </c>
      <c r="BQ37" s="683">
        <v>50</v>
      </c>
      <c r="BR37" s="683">
        <v>63</v>
      </c>
      <c r="BS37" s="683">
        <v>72</v>
      </c>
      <c r="BT37" s="683">
        <v>93</v>
      </c>
      <c r="BU37" s="878">
        <v>100</v>
      </c>
    </row>
    <row r="38" spans="1:73" ht="13.2">
      <c r="A38" s="70" t="s">
        <v>40</v>
      </c>
      <c r="B38" s="672">
        <v>7.6</v>
      </c>
      <c r="C38" s="672">
        <v>9.8000000000000007</v>
      </c>
      <c r="D38" s="672">
        <v>11.2</v>
      </c>
      <c r="E38" s="672">
        <v>11.8</v>
      </c>
      <c r="F38" s="672">
        <v>15.4</v>
      </c>
      <c r="G38" s="672">
        <v>16.7</v>
      </c>
      <c r="H38" s="672">
        <v>17.3</v>
      </c>
      <c r="I38" s="672">
        <v>18.600000000000001</v>
      </c>
      <c r="J38" s="672">
        <v>19.7</v>
      </c>
      <c r="K38" s="672">
        <v>16.5</v>
      </c>
      <c r="L38" s="672">
        <v>17.899999999999999</v>
      </c>
      <c r="M38" s="672">
        <v>16.8</v>
      </c>
      <c r="N38" s="672">
        <v>16.2</v>
      </c>
      <c r="O38" s="672">
        <v>15.4</v>
      </c>
      <c r="P38" s="672">
        <v>18.5</v>
      </c>
      <c r="Q38" s="672">
        <v>21.9</v>
      </c>
      <c r="R38" s="672">
        <v>26</v>
      </c>
      <c r="S38" s="673">
        <v>29.7</v>
      </c>
      <c r="T38" s="672">
        <v>5.2</v>
      </c>
      <c r="U38" s="672">
        <v>7</v>
      </c>
      <c r="V38" s="672">
        <v>8.1999999999999993</v>
      </c>
      <c r="W38" s="672">
        <v>8.6999999999999993</v>
      </c>
      <c r="X38" s="672">
        <v>11.9</v>
      </c>
      <c r="Y38" s="672">
        <v>13</v>
      </c>
      <c r="Z38" s="672">
        <v>13.5</v>
      </c>
      <c r="AA38" s="672">
        <v>14.7</v>
      </c>
      <c r="AB38" s="672">
        <v>15.6</v>
      </c>
      <c r="AC38" s="672">
        <v>12.8</v>
      </c>
      <c r="AD38" s="672">
        <v>14</v>
      </c>
      <c r="AE38" s="672">
        <v>13</v>
      </c>
      <c r="AF38" s="672">
        <v>12.4</v>
      </c>
      <c r="AG38" s="672">
        <v>11.7</v>
      </c>
      <c r="AH38" s="672">
        <v>14.4</v>
      </c>
      <c r="AI38" s="672">
        <v>17.399999999999999</v>
      </c>
      <c r="AJ38" s="672">
        <v>21.1</v>
      </c>
      <c r="AK38" s="673">
        <v>24.5</v>
      </c>
      <c r="AL38" s="672">
        <v>10.1</v>
      </c>
      <c r="AM38" s="672">
        <v>12.6</v>
      </c>
      <c r="AN38" s="672">
        <v>14.2</v>
      </c>
      <c r="AO38" s="672">
        <v>14.8</v>
      </c>
      <c r="AP38" s="672">
        <v>18.899999999999999</v>
      </c>
      <c r="AQ38" s="672">
        <v>20.3</v>
      </c>
      <c r="AR38" s="672">
        <v>21.1</v>
      </c>
      <c r="AS38" s="672">
        <v>22.5</v>
      </c>
      <c r="AT38" s="672">
        <v>23.7</v>
      </c>
      <c r="AU38" s="672">
        <v>20.3</v>
      </c>
      <c r="AV38" s="672">
        <v>21.9</v>
      </c>
      <c r="AW38" s="672">
        <v>20.7</v>
      </c>
      <c r="AX38" s="672">
        <v>20</v>
      </c>
      <c r="AY38" s="672">
        <v>19.100000000000001</v>
      </c>
      <c r="AZ38" s="672">
        <v>22.6</v>
      </c>
      <c r="BA38" s="672">
        <v>26.4</v>
      </c>
      <c r="BB38" s="672">
        <v>30.9</v>
      </c>
      <c r="BC38" s="673">
        <v>35</v>
      </c>
      <c r="BD38" s="683">
        <v>38</v>
      </c>
      <c r="BE38" s="683">
        <v>48</v>
      </c>
      <c r="BF38" s="683">
        <v>54</v>
      </c>
      <c r="BG38" s="683">
        <v>57</v>
      </c>
      <c r="BH38" s="683">
        <v>74</v>
      </c>
      <c r="BI38" s="683">
        <v>79</v>
      </c>
      <c r="BJ38" s="683">
        <v>82</v>
      </c>
      <c r="BK38" s="683">
        <v>87</v>
      </c>
      <c r="BL38" s="683">
        <v>90</v>
      </c>
      <c r="BM38" s="683">
        <v>75</v>
      </c>
      <c r="BN38" s="683">
        <v>81</v>
      </c>
      <c r="BO38" s="683">
        <v>75</v>
      </c>
      <c r="BP38" s="683">
        <v>71</v>
      </c>
      <c r="BQ38" s="683">
        <v>67</v>
      </c>
      <c r="BR38" s="683">
        <v>79</v>
      </c>
      <c r="BS38" s="683">
        <v>92</v>
      </c>
      <c r="BT38" s="683">
        <v>109</v>
      </c>
      <c r="BU38" s="878">
        <v>124</v>
      </c>
    </row>
    <row r="39" spans="1:73" ht="13.2">
      <c r="A39" s="70" t="s">
        <v>39</v>
      </c>
      <c r="B39" s="672">
        <v>4.3</v>
      </c>
      <c r="C39" s="672">
        <v>4.5</v>
      </c>
      <c r="D39" s="672">
        <v>4.4000000000000004</v>
      </c>
      <c r="E39" s="672">
        <v>4.5999999999999996</v>
      </c>
      <c r="F39" s="672">
        <v>5.4</v>
      </c>
      <c r="G39" s="672">
        <v>6.2</v>
      </c>
      <c r="H39" s="672">
        <v>6.8</v>
      </c>
      <c r="I39" s="672">
        <v>7.4</v>
      </c>
      <c r="J39" s="672">
        <v>8.9</v>
      </c>
      <c r="K39" s="672">
        <v>8.3000000000000007</v>
      </c>
      <c r="L39" s="672">
        <v>7.8</v>
      </c>
      <c r="M39" s="672">
        <v>8.1</v>
      </c>
      <c r="N39" s="672">
        <v>8.6999999999999993</v>
      </c>
      <c r="O39" s="672">
        <v>9.1</v>
      </c>
      <c r="P39" s="672">
        <v>10.8</v>
      </c>
      <c r="Q39" s="672">
        <v>11.4</v>
      </c>
      <c r="R39" s="672">
        <v>13.3</v>
      </c>
      <c r="S39" s="673">
        <v>14.7</v>
      </c>
      <c r="T39" s="687">
        <v>2.9</v>
      </c>
      <c r="U39" s="672">
        <v>3.1</v>
      </c>
      <c r="V39" s="672">
        <v>3</v>
      </c>
      <c r="W39" s="672">
        <v>3.1</v>
      </c>
      <c r="X39" s="672">
        <v>3.8</v>
      </c>
      <c r="Y39" s="672">
        <v>4.5999999999999996</v>
      </c>
      <c r="Z39" s="672">
        <v>5</v>
      </c>
      <c r="AA39" s="672">
        <v>5.6</v>
      </c>
      <c r="AB39" s="672">
        <v>7</v>
      </c>
      <c r="AC39" s="672">
        <v>6.4</v>
      </c>
      <c r="AD39" s="672">
        <v>6</v>
      </c>
      <c r="AE39" s="672">
        <v>6.3</v>
      </c>
      <c r="AF39" s="672">
        <v>6.8</v>
      </c>
      <c r="AG39" s="672">
        <v>7.1</v>
      </c>
      <c r="AH39" s="672">
        <v>8.6</v>
      </c>
      <c r="AI39" s="672">
        <v>9.1999999999999993</v>
      </c>
      <c r="AJ39" s="672">
        <v>10.9</v>
      </c>
      <c r="AK39" s="673">
        <v>12.2</v>
      </c>
      <c r="AL39" s="687">
        <v>5.7</v>
      </c>
      <c r="AM39" s="672">
        <v>6</v>
      </c>
      <c r="AN39" s="672">
        <v>5.9</v>
      </c>
      <c r="AO39" s="672">
        <v>6</v>
      </c>
      <c r="AP39" s="672">
        <v>6.9</v>
      </c>
      <c r="AQ39" s="672">
        <v>7.9</v>
      </c>
      <c r="AR39" s="672">
        <v>8.5</v>
      </c>
      <c r="AS39" s="672">
        <v>9.1999999999999993</v>
      </c>
      <c r="AT39" s="672">
        <v>10.9</v>
      </c>
      <c r="AU39" s="672">
        <v>10.199999999999999</v>
      </c>
      <c r="AV39" s="672">
        <v>9.6999999999999993</v>
      </c>
      <c r="AW39" s="672">
        <v>10</v>
      </c>
      <c r="AX39" s="672">
        <v>10.7</v>
      </c>
      <c r="AY39" s="672">
        <v>11</v>
      </c>
      <c r="AZ39" s="672">
        <v>12.9</v>
      </c>
      <c r="BA39" s="672">
        <v>13.7</v>
      </c>
      <c r="BB39" s="672">
        <v>15.6</v>
      </c>
      <c r="BC39" s="673">
        <v>17.2</v>
      </c>
      <c r="BD39" s="683">
        <v>36</v>
      </c>
      <c r="BE39" s="683">
        <v>38</v>
      </c>
      <c r="BF39" s="683">
        <v>37</v>
      </c>
      <c r="BG39" s="683">
        <v>39</v>
      </c>
      <c r="BH39" s="683">
        <v>47</v>
      </c>
      <c r="BI39" s="683">
        <v>56</v>
      </c>
      <c r="BJ39" s="683">
        <v>61</v>
      </c>
      <c r="BK39" s="683">
        <v>67</v>
      </c>
      <c r="BL39" s="683">
        <v>80</v>
      </c>
      <c r="BM39" s="683">
        <v>75</v>
      </c>
      <c r="BN39" s="683">
        <v>70</v>
      </c>
      <c r="BO39" s="683">
        <v>73</v>
      </c>
      <c r="BP39" s="683">
        <v>79</v>
      </c>
      <c r="BQ39" s="683">
        <v>82</v>
      </c>
      <c r="BR39" s="683">
        <v>97</v>
      </c>
      <c r="BS39" s="683">
        <v>104</v>
      </c>
      <c r="BT39" s="683">
        <v>121</v>
      </c>
      <c r="BU39" s="878">
        <v>134</v>
      </c>
    </row>
    <row r="40" spans="1:73" ht="15">
      <c r="A40" s="218"/>
      <c r="B40" s="218"/>
      <c r="C40" s="218"/>
      <c r="D40" s="218"/>
      <c r="E40" s="218"/>
      <c r="F40" s="218"/>
      <c r="G40" s="218"/>
      <c r="H40" s="218"/>
      <c r="I40" s="218"/>
      <c r="J40" s="218"/>
      <c r="K40" s="218"/>
      <c r="L40" s="218"/>
      <c r="M40" s="218"/>
      <c r="N40" s="429"/>
      <c r="O40" s="429"/>
      <c r="P40" s="429"/>
      <c r="Q40" s="429"/>
      <c r="R40" s="429"/>
      <c r="S40" s="674"/>
      <c r="T40" s="429"/>
      <c r="U40" s="429"/>
      <c r="V40" s="429"/>
      <c r="W40" s="429"/>
      <c r="X40" s="429"/>
      <c r="Y40" s="429"/>
      <c r="Z40" s="429"/>
      <c r="AA40" s="429"/>
      <c r="AB40" s="429"/>
      <c r="AC40" s="429"/>
      <c r="AD40" s="429"/>
      <c r="AE40" s="429"/>
      <c r="AF40" s="429"/>
      <c r="AG40" s="429"/>
      <c r="AH40" s="429"/>
      <c r="AI40" s="429"/>
      <c r="AJ40" s="429"/>
      <c r="AK40" s="674"/>
      <c r="AL40" s="429"/>
      <c r="AM40" s="429"/>
      <c r="AN40" s="429"/>
      <c r="AO40" s="429"/>
      <c r="AP40" s="429"/>
      <c r="AQ40" s="429"/>
      <c r="AR40" s="429"/>
      <c r="AS40" s="429"/>
      <c r="AT40" s="429"/>
      <c r="AU40" s="429"/>
      <c r="AV40" s="429"/>
      <c r="AW40" s="429"/>
      <c r="AX40" s="429"/>
      <c r="AY40" s="429"/>
      <c r="AZ40" s="429"/>
      <c r="BA40" s="429"/>
      <c r="BB40" s="429"/>
      <c r="BC40" s="674"/>
      <c r="BD40" s="429"/>
      <c r="BE40" s="429"/>
      <c r="BF40" s="429"/>
      <c r="BG40" s="429"/>
      <c r="BH40" s="429"/>
      <c r="BI40" s="429"/>
      <c r="BJ40" s="429"/>
      <c r="BK40" s="429"/>
      <c r="BL40" s="429"/>
      <c r="BM40" s="429"/>
      <c r="BN40" s="429"/>
      <c r="BO40" s="429"/>
      <c r="BP40" s="429"/>
      <c r="BQ40" s="429"/>
      <c r="BR40" s="429"/>
      <c r="BS40" s="429"/>
      <c r="BT40" s="429"/>
      <c r="BU40" s="429"/>
    </row>
    <row r="41" spans="1:73" ht="15">
      <c r="A41" s="216"/>
      <c r="B41" s="12"/>
      <c r="C41" s="12"/>
      <c r="D41" s="12"/>
      <c r="E41" s="12"/>
      <c r="F41" s="12"/>
      <c r="G41" s="12"/>
      <c r="H41" s="12"/>
      <c r="I41" s="12"/>
      <c r="J41" s="12"/>
      <c r="K41" s="12"/>
      <c r="L41" s="12"/>
      <c r="M41" s="12"/>
    </row>
    <row r="42" spans="1:73" ht="15">
      <c r="A42" s="57" t="s">
        <v>127</v>
      </c>
      <c r="B42" s="12"/>
      <c r="C42" s="12"/>
      <c r="D42" s="12"/>
      <c r="E42" s="12"/>
      <c r="F42" s="12"/>
      <c r="G42" s="12"/>
      <c r="H42" s="12"/>
      <c r="I42" s="12"/>
      <c r="J42" s="12"/>
      <c r="K42" s="12"/>
      <c r="L42" s="12"/>
      <c r="M42" s="12"/>
    </row>
    <row r="43" spans="1:73">
      <c r="A43" s="1349" t="s">
        <v>667</v>
      </c>
      <c r="B43" s="1350"/>
      <c r="C43" s="1350"/>
      <c r="D43" s="1350"/>
      <c r="E43" s="1350"/>
      <c r="F43" s="1350"/>
      <c r="G43" s="1350"/>
      <c r="H43" s="1350"/>
      <c r="I43" s="1350"/>
      <c r="J43" s="1350"/>
      <c r="K43" s="1350"/>
      <c r="L43" s="1350"/>
      <c r="M43" s="1350"/>
    </row>
    <row r="44" spans="1:73">
      <c r="A44" s="679"/>
      <c r="B44" s="1418" t="s">
        <v>489</v>
      </c>
      <c r="C44" s="1418"/>
      <c r="D44" s="1418"/>
      <c r="E44" s="1418"/>
      <c r="F44" s="1418"/>
      <c r="G44" s="1418"/>
      <c r="H44" s="1418"/>
      <c r="I44" s="1418"/>
      <c r="J44" s="1418"/>
      <c r="K44" s="1418"/>
      <c r="L44" s="1418"/>
      <c r="M44" s="1418"/>
      <c r="N44" s="1418"/>
      <c r="O44" s="1418"/>
      <c r="P44" s="1418"/>
      <c r="Q44" s="1418"/>
      <c r="R44" s="1418"/>
    </row>
    <row r="45" spans="1:73" ht="15">
      <c r="A45" s="1349" t="s">
        <v>642</v>
      </c>
      <c r="B45" s="1349"/>
      <c r="C45" s="1349"/>
      <c r="D45" s="1349"/>
      <c r="E45" s="12"/>
      <c r="F45" s="12"/>
      <c r="G45" s="12"/>
      <c r="H45" s="12"/>
      <c r="I45" s="12"/>
      <c r="J45" s="12"/>
      <c r="K45" s="12"/>
      <c r="L45" s="12"/>
      <c r="M45" s="12"/>
    </row>
    <row r="46" spans="1:73" ht="15">
      <c r="A46" s="679"/>
      <c r="B46" s="12"/>
      <c r="C46" s="12"/>
      <c r="D46" s="12"/>
      <c r="E46" s="12"/>
      <c r="F46" s="12"/>
      <c r="G46" s="12"/>
      <c r="H46" s="12"/>
      <c r="I46" s="12"/>
      <c r="J46" s="12"/>
      <c r="K46" s="12"/>
      <c r="L46" s="12"/>
      <c r="M46" s="12"/>
    </row>
    <row r="47" spans="1:73" ht="15">
      <c r="A47" s="678" t="s">
        <v>1657</v>
      </c>
      <c r="B47" s="12"/>
      <c r="C47" s="12"/>
      <c r="D47" s="12"/>
      <c r="E47" s="12"/>
      <c r="F47" s="12"/>
      <c r="G47" s="12"/>
      <c r="H47" s="12"/>
      <c r="I47" s="12"/>
      <c r="J47" s="12"/>
      <c r="K47" s="12"/>
      <c r="L47" s="12"/>
      <c r="M47" s="12"/>
    </row>
  </sheetData>
  <mergeCells count="9">
    <mergeCell ref="B44:R44"/>
    <mergeCell ref="A45:D45"/>
    <mergeCell ref="BD5:BT5"/>
    <mergeCell ref="A43:M43"/>
    <mergeCell ref="AA1:AD1"/>
    <mergeCell ref="B5:S5"/>
    <mergeCell ref="T5:AK5"/>
    <mergeCell ref="AL5:BC5"/>
    <mergeCell ref="A1:W1"/>
  </mergeCells>
  <hyperlinks>
    <hyperlink ref="AA1" location="Contents!A1" display="back to contents"/>
    <hyperlink ref="B44" r:id="rId1" display="https://www.nrscotland.gov.uk/statistics-and-data/statistics/statistics-by-theme/vital-events/deaths/age-standardised-death-rates-calculated-using-the-esp"/>
  </hyperlinks>
  <pageMargins left="0.70866141732283472" right="0.70866141732283472" top="0.74803149606299213" bottom="0.74803149606299213" header="0.31496062992125984" footer="0.31496062992125984"/>
  <pageSetup paperSize="9" scale="79" fitToWidth="3"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27"/>
  <sheetViews>
    <sheetView showGridLines="0" zoomScaleNormal="100" workbookViewId="0">
      <selection sqref="A1:P1"/>
    </sheetView>
  </sheetViews>
  <sheetFormatPr defaultColWidth="9.28515625" defaultRowHeight="13.2"/>
  <cols>
    <col min="1" max="2" width="9.28515625" style="739"/>
    <col min="3" max="3" width="10.28515625" style="739" customWidth="1"/>
    <col min="4" max="14" width="9.28515625" style="739"/>
    <col min="15" max="15" width="9.28515625" style="1166"/>
    <col min="16" max="16" width="13.7109375" style="1166" customWidth="1"/>
    <col min="17" max="16384" width="9.28515625" style="739"/>
  </cols>
  <sheetData>
    <row r="1" spans="1:19" ht="18" customHeight="1">
      <c r="A1" s="1239" t="s">
        <v>1667</v>
      </c>
      <c r="B1" s="1239"/>
      <c r="C1" s="1239"/>
      <c r="D1" s="1239"/>
      <c r="E1" s="1239"/>
      <c r="F1" s="1239"/>
      <c r="G1" s="1239"/>
      <c r="H1" s="1239"/>
      <c r="I1" s="1239"/>
      <c r="J1" s="1239"/>
      <c r="K1" s="1239"/>
      <c r="L1" s="1239"/>
      <c r="M1" s="1239"/>
      <c r="N1" s="1239"/>
      <c r="O1" s="1239"/>
      <c r="P1" s="1239"/>
      <c r="R1" s="1238" t="s">
        <v>425</v>
      </c>
      <c r="S1" s="1238"/>
    </row>
    <row r="2" spans="1:19" ht="15" customHeight="1">
      <c r="B2" s="738"/>
      <c r="C2" s="738"/>
      <c r="D2" s="738"/>
      <c r="E2" s="738"/>
      <c r="I2" s="754"/>
      <c r="J2" s="754"/>
      <c r="K2" s="754"/>
      <c r="L2" s="754"/>
    </row>
    <row r="3" spans="1:19" ht="15.6" customHeight="1">
      <c r="B3" s="741" t="s">
        <v>35</v>
      </c>
      <c r="C3" s="741" t="s">
        <v>36</v>
      </c>
      <c r="D3" s="740"/>
      <c r="E3" s="740"/>
      <c r="F3" s="740"/>
    </row>
    <row r="4" spans="1:19">
      <c r="A4" s="753">
        <f>'4 - sex and age'!A6</f>
        <v>2000</v>
      </c>
      <c r="B4" s="402">
        <f>'8 - age-stand d-r-d rates'!C29</f>
        <v>9</v>
      </c>
      <c r="C4" s="402">
        <f>'8 - age-stand d-r-d rates'!C53</f>
        <v>1.9</v>
      </c>
      <c r="D4" s="753"/>
      <c r="E4" s="402"/>
      <c r="F4" s="753"/>
    </row>
    <row r="5" spans="1:19">
      <c r="A5" s="753">
        <f>'4 - sex and age'!A7</f>
        <v>2001</v>
      </c>
      <c r="B5" s="402">
        <f>'8 - age-stand d-r-d rates'!C30</f>
        <v>10</v>
      </c>
      <c r="C5" s="402">
        <f>'8 - age-stand d-r-d rates'!C54</f>
        <v>2.4</v>
      </c>
      <c r="D5" s="753"/>
      <c r="E5" s="402"/>
      <c r="F5" s="753"/>
    </row>
    <row r="6" spans="1:19">
      <c r="A6" s="753">
        <f>'4 - sex and age'!A8</f>
        <v>2002</v>
      </c>
      <c r="B6" s="402">
        <f>'8 - age-stand d-r-d rates'!C31</f>
        <v>12.2</v>
      </c>
      <c r="C6" s="402">
        <f>'8 - age-stand d-r-d rates'!C55</f>
        <v>2.2999999999999998</v>
      </c>
      <c r="D6" s="753"/>
      <c r="E6" s="402"/>
      <c r="F6" s="753"/>
    </row>
    <row r="7" spans="1:19">
      <c r="A7" s="753">
        <f>'4 - sex and age'!A9</f>
        <v>2003</v>
      </c>
      <c r="B7" s="402">
        <f>'8 - age-stand d-r-d rates'!C32</f>
        <v>9.8000000000000007</v>
      </c>
      <c r="C7" s="402">
        <f>'8 - age-stand d-r-d rates'!C56</f>
        <v>2.2999999999999998</v>
      </c>
      <c r="D7" s="753"/>
      <c r="E7" s="402"/>
      <c r="F7" s="753"/>
    </row>
    <row r="8" spans="1:19">
      <c r="A8" s="753">
        <f>'4 - sex and age'!A10</f>
        <v>2004</v>
      </c>
      <c r="B8" s="402">
        <f>'8 - age-stand d-r-d rates'!C33</f>
        <v>11.1</v>
      </c>
      <c r="C8" s="402">
        <f>'8 - age-stand d-r-d rates'!C57</f>
        <v>2.5</v>
      </c>
      <c r="D8" s="753"/>
      <c r="E8" s="402"/>
      <c r="F8" s="753"/>
    </row>
    <row r="9" spans="1:19">
      <c r="A9" s="753">
        <f>'4 - sex and age'!A11</f>
        <v>2005</v>
      </c>
      <c r="B9" s="402">
        <f>'8 - age-stand d-r-d rates'!C34</f>
        <v>10</v>
      </c>
      <c r="C9" s="402">
        <f>'8 - age-stand d-r-d rates'!C58</f>
        <v>2.8</v>
      </c>
      <c r="D9" s="753"/>
      <c r="E9" s="402"/>
      <c r="F9" s="753"/>
    </row>
    <row r="10" spans="1:19">
      <c r="A10" s="753">
        <f>'4 - sex and age'!A12</f>
        <v>2006</v>
      </c>
      <c r="B10" s="402">
        <f>'8 - age-stand d-r-d rates'!C35</f>
        <v>12.8</v>
      </c>
      <c r="C10" s="402">
        <f>'8 - age-stand d-r-d rates'!C59</f>
        <v>3.2</v>
      </c>
      <c r="D10" s="753"/>
      <c r="E10" s="402"/>
      <c r="F10" s="753"/>
    </row>
    <row r="11" spans="1:19">
      <c r="A11" s="753">
        <f>'4 - sex and age'!A13</f>
        <v>2007</v>
      </c>
      <c r="B11" s="402">
        <f>'8 - age-stand d-r-d rates'!C36</f>
        <v>15</v>
      </c>
      <c r="C11" s="402">
        <f>'8 - age-stand d-r-d rates'!C60</f>
        <v>2.2000000000000002</v>
      </c>
      <c r="D11" s="753"/>
      <c r="E11" s="402"/>
      <c r="F11" s="753"/>
    </row>
    <row r="12" spans="1:19">
      <c r="A12" s="753">
        <f>'4 - sex and age'!A14</f>
        <v>2008</v>
      </c>
      <c r="B12" s="402">
        <f>'8 - age-stand d-r-d rates'!C37</f>
        <v>17.600000000000001</v>
      </c>
      <c r="C12" s="402">
        <f>'8 - age-stand d-r-d rates'!C61</f>
        <v>4.0999999999999996</v>
      </c>
      <c r="D12" s="753"/>
      <c r="E12" s="402"/>
      <c r="F12" s="753"/>
    </row>
    <row r="13" spans="1:19">
      <c r="A13" s="753">
        <f>'4 - sex and age'!A15</f>
        <v>2009</v>
      </c>
      <c r="B13" s="402">
        <f>'8 - age-stand d-r-d rates'!C38</f>
        <v>15.7</v>
      </c>
      <c r="C13" s="402">
        <f>'8 - age-stand d-r-d rates'!C62</f>
        <v>4.8</v>
      </c>
      <c r="D13" s="753"/>
      <c r="E13" s="402"/>
      <c r="F13" s="753"/>
    </row>
    <row r="14" spans="1:19">
      <c r="A14" s="753">
        <f>'4 - sex and age'!A16</f>
        <v>2010</v>
      </c>
      <c r="B14" s="402">
        <f>'8 - age-stand d-r-d rates'!C39</f>
        <v>13.8</v>
      </c>
      <c r="C14" s="402">
        <f>'8 - age-stand d-r-d rates'!C63</f>
        <v>4.4000000000000004</v>
      </c>
      <c r="D14" s="753"/>
      <c r="E14" s="402"/>
      <c r="F14" s="753"/>
    </row>
    <row r="15" spans="1:19">
      <c r="A15" s="753">
        <f>'4 - sex and age'!A17</f>
        <v>2011</v>
      </c>
      <c r="B15" s="402">
        <f>'8 - age-stand d-r-d rates'!C40</f>
        <v>16.3</v>
      </c>
      <c r="C15" s="402">
        <f>'8 - age-stand d-r-d rates'!C64</f>
        <v>5.7</v>
      </c>
      <c r="D15" s="753"/>
      <c r="E15" s="402"/>
      <c r="F15" s="753"/>
    </row>
    <row r="16" spans="1:19">
      <c r="A16" s="753">
        <f>'4 - sex and age'!A18</f>
        <v>2012</v>
      </c>
      <c r="B16" s="402">
        <f>'8 - age-stand d-r-d rates'!C41</f>
        <v>16</v>
      </c>
      <c r="C16" s="402">
        <f>'8 - age-stand d-r-d rates'!C65</f>
        <v>6</v>
      </c>
      <c r="D16" s="753"/>
      <c r="E16" s="402"/>
      <c r="F16" s="753"/>
    </row>
    <row r="17" spans="1:16">
      <c r="A17" s="753">
        <f>'4 - sex and age'!A19</f>
        <v>2013</v>
      </c>
      <c r="B17" s="402">
        <f>'8 - age-stand d-r-d rates'!C42</f>
        <v>15.1</v>
      </c>
      <c r="C17" s="402">
        <f>'8 - age-stand d-r-d rates'!C66</f>
        <v>4.9000000000000004</v>
      </c>
      <c r="D17" s="753"/>
      <c r="E17" s="402"/>
      <c r="F17" s="753"/>
    </row>
    <row r="18" spans="1:16">
      <c r="A18" s="753">
        <f>'4 - sex and age'!A20</f>
        <v>2014</v>
      </c>
      <c r="B18" s="402">
        <f>'8 - age-stand d-r-d rates'!C43</f>
        <v>17.399999999999999</v>
      </c>
      <c r="C18" s="402">
        <f>'8 - age-stand d-r-d rates'!C67</f>
        <v>5.9</v>
      </c>
      <c r="D18" s="753"/>
      <c r="E18" s="402"/>
      <c r="F18" s="753"/>
    </row>
    <row r="19" spans="1:16">
      <c r="A19" s="753">
        <f>'4 - sex and age'!A21</f>
        <v>2015</v>
      </c>
      <c r="B19" s="402">
        <f>'8 - age-stand d-r-d rates'!C44</f>
        <v>18.7</v>
      </c>
      <c r="C19" s="402">
        <f>'8 - age-stand d-r-d rates'!C68</f>
        <v>8.1999999999999993</v>
      </c>
      <c r="D19" s="753"/>
      <c r="E19" s="402"/>
      <c r="F19" s="753"/>
    </row>
    <row r="20" spans="1:16">
      <c r="A20" s="753">
        <f>'4 - sex and age'!A22</f>
        <v>2016</v>
      </c>
      <c r="B20" s="402">
        <f>'8 - age-stand d-r-d rates'!C45</f>
        <v>23</v>
      </c>
      <c r="C20" s="402">
        <f>'8 - age-stand d-r-d rates'!C69</f>
        <v>10.1</v>
      </c>
      <c r="D20" s="753"/>
      <c r="E20" s="402"/>
      <c r="F20" s="753"/>
    </row>
    <row r="21" spans="1:16">
      <c r="A21" s="753">
        <f>'4 - sex and age'!A23</f>
        <v>2017</v>
      </c>
      <c r="B21" s="402">
        <f>'8 - age-stand d-r-d rates'!C46</f>
        <v>25.2</v>
      </c>
      <c r="C21" s="402">
        <f>'8 - age-stand d-r-d rates'!C70</f>
        <v>10.6</v>
      </c>
      <c r="D21" s="753"/>
      <c r="E21" s="402"/>
      <c r="F21" s="753"/>
    </row>
    <row r="22" spans="1:16">
      <c r="A22" s="753">
        <f>'4 - sex and age'!A24</f>
        <v>2018</v>
      </c>
      <c r="B22" s="402">
        <f>'8 - age-stand d-r-d rates'!C47</f>
        <v>33.299999999999997</v>
      </c>
      <c r="C22" s="402">
        <f>'8 - age-stand d-r-d rates'!C71</f>
        <v>12.2</v>
      </c>
      <c r="D22" s="753"/>
      <c r="E22" s="402"/>
      <c r="F22" s="753"/>
    </row>
    <row r="23" spans="1:16">
      <c r="A23" s="753">
        <f>'4 - sex and age'!A25</f>
        <v>2019</v>
      </c>
      <c r="B23" s="402">
        <f>'8 - age-stand d-r-d rates'!C48</f>
        <v>34.5</v>
      </c>
      <c r="C23" s="402">
        <f>'8 - age-stand d-r-d rates'!C72</f>
        <v>14.7</v>
      </c>
      <c r="D23" s="753"/>
      <c r="E23" s="402"/>
      <c r="F23" s="753"/>
    </row>
    <row r="24" spans="1:16" s="1026" customFormat="1">
      <c r="A24" s="753">
        <f>'4 - sex and age'!A26</f>
        <v>2020</v>
      </c>
      <c r="B24" s="402">
        <f>'8 - age-stand d-r-d rates'!C49</f>
        <v>37.299999999999997</v>
      </c>
      <c r="C24" s="402">
        <f>'8 - age-stand d-r-d rates'!C73</f>
        <v>13.6</v>
      </c>
      <c r="D24" s="753"/>
      <c r="E24" s="402"/>
      <c r="F24" s="753"/>
      <c r="O24" s="1166"/>
      <c r="P24" s="1166"/>
    </row>
    <row r="25" spans="1:16">
      <c r="A25" s="753">
        <f>'4 - sex and age'!A27</f>
        <v>2021</v>
      </c>
      <c r="B25" s="402">
        <f>'8 - age-stand d-r-d rates'!C50</f>
        <v>35.799999999999997</v>
      </c>
      <c r="C25" s="402">
        <f>'8 - age-stand d-r-d rates'!C74</f>
        <v>14.7</v>
      </c>
      <c r="D25" s="753"/>
      <c r="E25" s="402"/>
      <c r="F25" s="753"/>
    </row>
    <row r="27" spans="1:16">
      <c r="A27" s="1237" t="s">
        <v>1657</v>
      </c>
      <c r="B27" s="1237"/>
      <c r="C27" s="1237"/>
    </row>
  </sheetData>
  <mergeCells count="3">
    <mergeCell ref="A27:C27"/>
    <mergeCell ref="R1:S1"/>
    <mergeCell ref="A1:P1"/>
  </mergeCells>
  <hyperlinks>
    <hyperlink ref="R1" location="Contents!A1" display="back to contents"/>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L59"/>
  <sheetViews>
    <sheetView showGridLines="0" workbookViewId="0">
      <selection sqref="A1:H1"/>
    </sheetView>
  </sheetViews>
  <sheetFormatPr defaultRowHeight="10.199999999999999"/>
  <cols>
    <col min="1" max="1" width="37.7109375" customWidth="1"/>
    <col min="2" max="6" width="12.7109375" customWidth="1"/>
    <col min="7" max="7" width="15.42578125" customWidth="1"/>
    <col min="8" max="8" width="12.7109375" customWidth="1"/>
    <col min="9" max="10" width="9.7109375" customWidth="1"/>
  </cols>
  <sheetData>
    <row r="1" spans="1:12" ht="18" customHeight="1">
      <c r="A1" s="1476" t="s">
        <v>1781</v>
      </c>
      <c r="B1" s="1476"/>
      <c r="C1" s="1476"/>
      <c r="D1" s="1476"/>
      <c r="E1" s="1476"/>
      <c r="F1" s="1476"/>
      <c r="G1" s="1476"/>
      <c r="H1" s="1476"/>
      <c r="I1" s="243"/>
      <c r="J1" s="1240" t="s">
        <v>425</v>
      </c>
      <c r="K1" s="1240"/>
      <c r="L1" s="286"/>
    </row>
    <row r="2" spans="1:12" ht="15" customHeight="1">
      <c r="A2" s="243"/>
      <c r="B2" s="243"/>
      <c r="C2" s="243"/>
      <c r="D2" s="243"/>
      <c r="E2" s="243"/>
      <c r="F2" s="243"/>
      <c r="G2" s="1035"/>
      <c r="H2" s="1035"/>
      <c r="I2" s="243"/>
    </row>
    <row r="3" spans="1:12" ht="15.6">
      <c r="A3" s="232"/>
      <c r="B3" s="1477" t="s">
        <v>76</v>
      </c>
      <c r="C3" s="1477"/>
      <c r="D3" s="1477"/>
      <c r="E3" s="1477"/>
      <c r="F3" s="1477"/>
      <c r="G3" s="1042"/>
      <c r="H3" s="1042"/>
      <c r="I3" s="25"/>
    </row>
    <row r="4" spans="1:12" s="67" customFormat="1" ht="13.2">
      <c r="A4" s="76"/>
      <c r="B4" s="1478"/>
      <c r="C4" s="1478"/>
      <c r="D4" s="1478"/>
      <c r="E4" s="1478"/>
      <c r="F4" s="1478"/>
      <c r="G4" s="1042"/>
      <c r="H4" s="1042"/>
      <c r="I4" s="204"/>
    </row>
    <row r="5" spans="1:12" s="67" customFormat="1" ht="13.2">
      <c r="B5" s="233"/>
      <c r="C5" s="233"/>
      <c r="D5" s="234"/>
      <c r="E5" s="235"/>
      <c r="F5" s="235"/>
      <c r="G5" s="235"/>
      <c r="H5" s="235"/>
      <c r="I5" s="204"/>
    </row>
    <row r="6" spans="1:12" s="67" customFormat="1" ht="15.6">
      <c r="A6" s="332" t="s">
        <v>312</v>
      </c>
      <c r="B6" s="636" t="s">
        <v>139</v>
      </c>
      <c r="C6" s="637" t="s">
        <v>131</v>
      </c>
      <c r="D6" s="636" t="s">
        <v>132</v>
      </c>
      <c r="E6" s="638" t="s">
        <v>133</v>
      </c>
      <c r="F6" s="638" t="s">
        <v>140</v>
      </c>
      <c r="G6" s="638"/>
      <c r="H6" s="638"/>
      <c r="I6" s="204"/>
    </row>
    <row r="7" spans="1:12" s="67" customFormat="1" ht="13.2">
      <c r="A7" s="244"/>
      <c r="B7" s="244"/>
      <c r="C7" s="244"/>
      <c r="D7" s="244"/>
      <c r="E7" s="244"/>
      <c r="F7" s="244"/>
      <c r="G7" s="76"/>
      <c r="H7" s="76"/>
      <c r="I7" s="204"/>
    </row>
    <row r="8" spans="1:12" s="67" customFormat="1" ht="13.2">
      <c r="A8" s="76"/>
      <c r="B8" s="76"/>
      <c r="C8" s="76"/>
      <c r="D8" s="76"/>
      <c r="E8" s="76"/>
      <c r="F8" s="76"/>
      <c r="G8" s="76"/>
      <c r="H8" s="76"/>
      <c r="I8" s="204"/>
    </row>
    <row r="9" spans="1:12" s="67" customFormat="1" ht="15.6">
      <c r="A9" s="378" t="s">
        <v>235</v>
      </c>
      <c r="B9" s="639">
        <v>10.283318109367531</v>
      </c>
      <c r="C9" s="639">
        <v>29.293990745774174</v>
      </c>
      <c r="D9" s="639">
        <v>63.098008485778202</v>
      </c>
      <c r="E9" s="639">
        <v>48.649496802300902</v>
      </c>
      <c r="F9" s="639">
        <v>14.744904997192224</v>
      </c>
      <c r="G9" s="639"/>
      <c r="H9" s="639"/>
      <c r="I9" s="204"/>
    </row>
    <row r="10" spans="1:12" s="67" customFormat="1" ht="13.2">
      <c r="A10" s="76"/>
      <c r="B10" s="640"/>
      <c r="C10" s="640"/>
      <c r="D10" s="640"/>
      <c r="E10" s="640"/>
      <c r="F10" s="640"/>
      <c r="G10" s="640"/>
      <c r="H10" s="640"/>
      <c r="I10" s="204"/>
    </row>
    <row r="11" spans="1:12" s="67" customFormat="1" ht="13.2">
      <c r="A11" s="204" t="s">
        <v>66</v>
      </c>
      <c r="B11" s="606">
        <v>6.2757129907258911</v>
      </c>
      <c r="C11" s="606">
        <v>16.247104533870573</v>
      </c>
      <c r="D11" s="606">
        <v>63.350495935009839</v>
      </c>
      <c r="E11" s="606">
        <v>63.151471287367578</v>
      </c>
      <c r="F11" s="606">
        <v>18.097090892639009</v>
      </c>
      <c r="G11" s="606"/>
      <c r="H11" s="606"/>
      <c r="I11" s="204"/>
    </row>
    <row r="12" spans="1:12" s="67" customFormat="1" ht="13.2">
      <c r="A12" s="204" t="s">
        <v>65</v>
      </c>
      <c r="B12" s="606">
        <v>6.1334641805691854</v>
      </c>
      <c r="C12" s="606">
        <v>24.137955515167864</v>
      </c>
      <c r="D12" s="606">
        <v>26.94644101951274</v>
      </c>
      <c r="E12" s="606">
        <v>17.675071584039916</v>
      </c>
      <c r="F12" s="606">
        <v>6.5583805172376106</v>
      </c>
      <c r="G12" s="606"/>
      <c r="H12" s="606"/>
      <c r="I12" s="204"/>
    </row>
    <row r="13" spans="1:12" s="67" customFormat="1" ht="13.2">
      <c r="A13" s="204" t="s">
        <v>64</v>
      </c>
      <c r="B13" s="606">
        <v>11.584225594519006</v>
      </c>
      <c r="C13" s="606">
        <v>18.159606431802423</v>
      </c>
      <c r="D13" s="606">
        <v>58.23397799368621</v>
      </c>
      <c r="E13" s="606">
        <v>24.456455281371518</v>
      </c>
      <c r="F13" s="606">
        <v>8.2359723741955211</v>
      </c>
      <c r="G13" s="606"/>
      <c r="H13" s="606"/>
      <c r="I13" s="204"/>
    </row>
    <row r="14" spans="1:12" s="67" customFormat="1" ht="13.2">
      <c r="A14" s="204" t="s">
        <v>100</v>
      </c>
      <c r="B14" s="606">
        <v>6.549074397485156</v>
      </c>
      <c r="C14" s="606">
        <v>29.700029700029699</v>
      </c>
      <c r="D14" s="606">
        <v>36.327309054581782</v>
      </c>
      <c r="E14" s="606">
        <v>29.487893581468494</v>
      </c>
      <c r="F14" s="606">
        <v>7.3129351196396177</v>
      </c>
      <c r="G14" s="606"/>
      <c r="H14" s="606"/>
      <c r="I14" s="204"/>
    </row>
    <row r="15" spans="1:12" s="385" customFormat="1" ht="13.2">
      <c r="A15" s="386" t="s">
        <v>237</v>
      </c>
      <c r="B15" s="606">
        <v>7.8837641177775959</v>
      </c>
      <c r="C15" s="606">
        <v>13.260662341256417</v>
      </c>
      <c r="D15" s="606">
        <v>40.159788083979166</v>
      </c>
      <c r="E15" s="606">
        <v>51.485754047872391</v>
      </c>
      <c r="F15" s="606">
        <v>15.517271781488601</v>
      </c>
      <c r="G15" s="606"/>
      <c r="H15" s="606"/>
      <c r="I15" s="386"/>
    </row>
    <row r="16" spans="1:12" s="67" customFormat="1" ht="13.2">
      <c r="A16" s="204" t="s">
        <v>62</v>
      </c>
      <c r="B16" s="606">
        <v>3.5359428591633963</v>
      </c>
      <c r="C16" s="606">
        <v>45.060658578856156</v>
      </c>
      <c r="D16" s="606">
        <v>90.225563909774436</v>
      </c>
      <c r="E16" s="606">
        <v>30.4228780042592</v>
      </c>
      <c r="F16" s="606">
        <v>2.7224218664924318</v>
      </c>
      <c r="G16" s="606"/>
      <c r="H16" s="606"/>
      <c r="I16" s="204"/>
    </row>
    <row r="17" spans="1:9" s="67" customFormat="1" ht="13.2">
      <c r="A17" s="204" t="s">
        <v>88</v>
      </c>
      <c r="B17" s="606">
        <v>5.4421028285329447</v>
      </c>
      <c r="C17" s="606">
        <v>45.484341346604054</v>
      </c>
      <c r="D17" s="606">
        <v>76.732300187720099</v>
      </c>
      <c r="E17" s="606">
        <v>27.716186252771617</v>
      </c>
      <c r="F17" s="606">
        <v>7.6838357708167919</v>
      </c>
      <c r="G17" s="606"/>
      <c r="H17" s="606"/>
      <c r="I17" s="204"/>
    </row>
    <row r="18" spans="1:9" s="67" customFormat="1" ht="13.2">
      <c r="A18" s="204" t="s">
        <v>61</v>
      </c>
      <c r="B18" s="606">
        <v>10.981770261366133</v>
      </c>
      <c r="C18" s="606">
        <v>41.427934934692374</v>
      </c>
      <c r="D18" s="606">
        <v>134.82935293634881</v>
      </c>
      <c r="E18" s="606">
        <v>110.65517082391996</v>
      </c>
      <c r="F18" s="606">
        <v>28.594366909718786</v>
      </c>
      <c r="G18" s="606"/>
      <c r="H18" s="606"/>
      <c r="I18" s="204"/>
    </row>
    <row r="19" spans="1:9" s="67" customFormat="1" ht="13.2">
      <c r="A19" s="204" t="s">
        <v>60</v>
      </c>
      <c r="B19" s="606">
        <v>9.139375476009139</v>
      </c>
      <c r="C19" s="606">
        <v>46.720624407403847</v>
      </c>
      <c r="D19" s="606">
        <v>95.459273084759289</v>
      </c>
      <c r="E19" s="606">
        <v>51.930258767374539</v>
      </c>
      <c r="F19" s="606">
        <v>16.048052454205738</v>
      </c>
      <c r="G19" s="606"/>
      <c r="H19" s="606"/>
      <c r="I19" s="204"/>
    </row>
    <row r="20" spans="1:9" s="67" customFormat="1" ht="13.2">
      <c r="A20" s="204" t="s">
        <v>59</v>
      </c>
      <c r="B20" s="606">
        <v>8.635280301198577</v>
      </c>
      <c r="C20" s="606">
        <v>25.797891943686889</v>
      </c>
      <c r="D20" s="606">
        <v>28.218109386671095</v>
      </c>
      <c r="E20" s="606">
        <v>10.304365186702217</v>
      </c>
      <c r="F20" s="606">
        <v>9.992380809632655</v>
      </c>
      <c r="G20" s="606"/>
      <c r="H20" s="606"/>
      <c r="I20" s="204"/>
    </row>
    <row r="21" spans="1:9" s="67" customFormat="1" ht="13.2">
      <c r="A21" s="204" t="s">
        <v>58</v>
      </c>
      <c r="B21" s="606">
        <v>5.4462275796964636</v>
      </c>
      <c r="C21" s="606">
        <v>13.630477748245076</v>
      </c>
      <c r="D21" s="606">
        <v>51.325121313923106</v>
      </c>
      <c r="E21" s="606">
        <v>30.211860672969198</v>
      </c>
      <c r="F21" s="606">
        <v>9.0906729695332587</v>
      </c>
      <c r="G21" s="606"/>
      <c r="H21" s="606"/>
      <c r="I21" s="204"/>
    </row>
    <row r="22" spans="1:9" s="67" customFormat="1" ht="13.2">
      <c r="A22" s="204" t="s">
        <v>57</v>
      </c>
      <c r="B22" s="606">
        <v>3.6638760144356719</v>
      </c>
      <c r="C22" s="606">
        <v>15.570780318533679</v>
      </c>
      <c r="D22" s="606">
        <v>17.607493749339721</v>
      </c>
      <c r="E22" s="606">
        <v>21.643460067816175</v>
      </c>
      <c r="F22" s="606">
        <v>6.1198574073224092</v>
      </c>
      <c r="G22" s="606"/>
      <c r="H22" s="606"/>
      <c r="I22" s="204"/>
    </row>
    <row r="23" spans="1:9" s="67" customFormat="1" ht="13.2">
      <c r="A23" s="204" t="s">
        <v>56</v>
      </c>
      <c r="B23" s="606">
        <v>8.0737246398542108</v>
      </c>
      <c r="C23" s="606">
        <v>42.449655743645494</v>
      </c>
      <c r="D23" s="606">
        <v>50.153837250798119</v>
      </c>
      <c r="E23" s="606">
        <v>49.508164789143912</v>
      </c>
      <c r="F23" s="606">
        <v>10.996765118261045</v>
      </c>
      <c r="G23" s="606"/>
      <c r="H23" s="606"/>
      <c r="I23" s="204"/>
    </row>
    <row r="24" spans="1:9" s="67" customFormat="1" ht="13.2">
      <c r="A24" s="204" t="s">
        <v>15</v>
      </c>
      <c r="B24" s="606">
        <v>13.18379575118086</v>
      </c>
      <c r="C24" s="606">
        <v>29.646657453397737</v>
      </c>
      <c r="D24" s="606">
        <v>60.51492701533045</v>
      </c>
      <c r="E24" s="606">
        <v>32.561573556973286</v>
      </c>
      <c r="F24" s="606">
        <v>11.247634118340624</v>
      </c>
      <c r="G24" s="606"/>
      <c r="H24" s="606"/>
      <c r="I24" s="204"/>
    </row>
    <row r="25" spans="1:9" s="67" customFormat="1" ht="13.2">
      <c r="A25" s="204" t="s">
        <v>55</v>
      </c>
      <c r="B25" s="606">
        <v>9.4681951489702154</v>
      </c>
      <c r="C25" s="606">
        <v>26.876124369653905</v>
      </c>
      <c r="D25" s="606">
        <v>100.02310002310001</v>
      </c>
      <c r="E25" s="606">
        <v>132.0879328238513</v>
      </c>
      <c r="F25" s="606">
        <v>43.166662054843798</v>
      </c>
      <c r="G25" s="606"/>
      <c r="H25" s="606"/>
      <c r="I25" s="204"/>
    </row>
    <row r="26" spans="1:9" s="67" customFormat="1" ht="13.2">
      <c r="A26" s="204" t="s">
        <v>54</v>
      </c>
      <c r="B26" s="606">
        <v>11.672405599419715</v>
      </c>
      <c r="C26" s="606">
        <v>34.364529557400481</v>
      </c>
      <c r="D26" s="606">
        <v>35.040844484352071</v>
      </c>
      <c r="E26" s="606">
        <v>18.737227944233325</v>
      </c>
      <c r="F26" s="606">
        <v>7.9022826307827776</v>
      </c>
      <c r="G26" s="606"/>
      <c r="H26" s="606"/>
      <c r="I26" s="204"/>
    </row>
    <row r="27" spans="1:9" s="67" customFormat="1" ht="13.2">
      <c r="A27" s="204" t="s">
        <v>53</v>
      </c>
      <c r="B27" s="606">
        <v>14.217672567000783</v>
      </c>
      <c r="C27" s="606">
        <v>39.787798408488065</v>
      </c>
      <c r="D27" s="606">
        <v>99.527821498009459</v>
      </c>
      <c r="E27" s="606">
        <v>79.509514638585088</v>
      </c>
      <c r="F27" s="606">
        <v>23.208394807950533</v>
      </c>
      <c r="G27" s="606"/>
      <c r="H27" s="606"/>
      <c r="I27" s="204"/>
    </row>
    <row r="28" spans="1:9" s="67" customFormat="1" ht="13.2">
      <c r="A28" s="204" t="s">
        <v>52</v>
      </c>
      <c r="B28" s="606">
        <v>16.578249336870027</v>
      </c>
      <c r="C28" s="606">
        <v>22.51940133037694</v>
      </c>
      <c r="D28" s="606">
        <v>87.409648680450502</v>
      </c>
      <c r="E28" s="606">
        <v>23.317995274219626</v>
      </c>
      <c r="F28" s="606">
        <v>9.8053635338530185</v>
      </c>
      <c r="G28" s="606"/>
      <c r="H28" s="606"/>
      <c r="I28" s="204"/>
    </row>
    <row r="29" spans="1:9" s="67" customFormat="1" ht="13.2">
      <c r="A29" s="204" t="s">
        <v>51</v>
      </c>
      <c r="B29" s="606">
        <v>1.932665919369178</v>
      </c>
      <c r="C29" s="606">
        <v>30.81552377327025</v>
      </c>
      <c r="D29" s="606">
        <v>43.222216219136634</v>
      </c>
      <c r="E29" s="606">
        <v>18.605449965651477</v>
      </c>
      <c r="F29" s="606">
        <v>8.851124092759779</v>
      </c>
      <c r="G29" s="606"/>
      <c r="H29" s="606"/>
      <c r="I29" s="204"/>
    </row>
    <row r="30" spans="1:9" s="385" customFormat="1" ht="13.2">
      <c r="A30" s="386" t="s">
        <v>236</v>
      </c>
      <c r="B30" s="606">
        <v>16.604400166044002</v>
      </c>
      <c r="C30" s="606">
        <v>24.521824423737126</v>
      </c>
      <c r="D30" s="606">
        <v>27.214587018641993</v>
      </c>
      <c r="E30" s="606">
        <v>10.088272383354351</v>
      </c>
      <c r="F30" s="606">
        <v>0</v>
      </c>
      <c r="G30" s="606"/>
      <c r="H30" s="606"/>
      <c r="I30" s="386"/>
    </row>
    <row r="31" spans="1:9" s="67" customFormat="1" ht="13.2">
      <c r="A31" s="204" t="s">
        <v>50</v>
      </c>
      <c r="B31" s="606">
        <v>7.9901986896074142</v>
      </c>
      <c r="C31" s="606">
        <v>39.449341604091849</v>
      </c>
      <c r="D31" s="606">
        <v>107.96067958406728</v>
      </c>
      <c r="E31" s="606">
        <v>60.940969891029283</v>
      </c>
      <c r="F31" s="606">
        <v>7.9205568151441055</v>
      </c>
      <c r="G31" s="606"/>
      <c r="H31" s="606"/>
      <c r="I31" s="204"/>
    </row>
    <row r="32" spans="1:9" s="67" customFormat="1" ht="13.2">
      <c r="A32" s="204" t="s">
        <v>49</v>
      </c>
      <c r="B32" s="606">
        <v>14.972002355595038</v>
      </c>
      <c r="C32" s="606">
        <v>41.750323682284723</v>
      </c>
      <c r="D32" s="606">
        <v>59.998636394627397</v>
      </c>
      <c r="E32" s="606">
        <v>41.922419793710056</v>
      </c>
      <c r="F32" s="606">
        <v>12.606119619034372</v>
      </c>
      <c r="G32" s="606"/>
      <c r="H32" s="606"/>
      <c r="I32" s="204"/>
    </row>
    <row r="33" spans="1:9" s="67" customFormat="1" ht="13.2">
      <c r="A33" s="204" t="s">
        <v>48</v>
      </c>
      <c r="B33" s="606">
        <v>9.5620577548288388</v>
      </c>
      <c r="C33" s="606">
        <v>24.368450978799448</v>
      </c>
      <c r="D33" s="606">
        <v>8.257638315441783</v>
      </c>
      <c r="E33" s="606">
        <v>12.24889759921607</v>
      </c>
      <c r="F33" s="606">
        <v>5.9004012272834547</v>
      </c>
      <c r="G33" s="606"/>
      <c r="H33" s="606"/>
      <c r="I33" s="204"/>
    </row>
    <row r="34" spans="1:9" s="67" customFormat="1" ht="13.2">
      <c r="A34" s="204" t="s">
        <v>101</v>
      </c>
      <c r="B34" s="606">
        <v>8.9626386008040768</v>
      </c>
      <c r="C34" s="606">
        <v>28.637567715915331</v>
      </c>
      <c r="D34" s="606">
        <v>50.865287909089858</v>
      </c>
      <c r="E34" s="606">
        <v>29.523018728665004</v>
      </c>
      <c r="F34" s="606">
        <v>17.162729777336164</v>
      </c>
      <c r="G34" s="606"/>
      <c r="H34" s="606"/>
      <c r="I34" s="204"/>
    </row>
    <row r="35" spans="1:9" s="67" customFormat="1" ht="13.2">
      <c r="A35" s="204" t="s">
        <v>46</v>
      </c>
      <c r="B35" s="606">
        <v>16.031742850844672</v>
      </c>
      <c r="C35" s="606">
        <v>39.74159507542447</v>
      </c>
      <c r="D35" s="606">
        <v>84.628050519266679</v>
      </c>
      <c r="E35" s="606">
        <v>57.821293655076708</v>
      </c>
      <c r="F35" s="606">
        <v>15.791925588446627</v>
      </c>
      <c r="G35" s="606"/>
      <c r="H35" s="606"/>
      <c r="I35" s="204"/>
    </row>
    <row r="36" spans="1:9" s="67" customFormat="1" ht="13.2">
      <c r="A36" s="204" t="s">
        <v>45</v>
      </c>
      <c r="B36" s="606">
        <v>15.8350341332958</v>
      </c>
      <c r="C36" s="606">
        <v>45.729093230188823</v>
      </c>
      <c r="D36" s="606">
        <v>37.200493752007979</v>
      </c>
      <c r="E36" s="606">
        <v>27.803843881416608</v>
      </c>
      <c r="F36" s="606">
        <v>6.6297609971160538</v>
      </c>
      <c r="G36" s="606"/>
      <c r="H36" s="606"/>
      <c r="I36" s="204"/>
    </row>
    <row r="37" spans="1:9" s="67" customFormat="1" ht="13.2">
      <c r="A37" s="204" t="s">
        <v>44</v>
      </c>
      <c r="B37" s="606">
        <v>0</v>
      </c>
      <c r="C37" s="606">
        <v>22.436616558223019</v>
      </c>
      <c r="D37" s="606">
        <v>14.529604068289139</v>
      </c>
      <c r="E37" s="606">
        <v>6.0273642336206379</v>
      </c>
      <c r="F37" s="606">
        <v>31.12162330387153</v>
      </c>
      <c r="G37" s="606"/>
      <c r="H37" s="606"/>
      <c r="I37" s="204"/>
    </row>
    <row r="38" spans="1:9" s="67" customFormat="1" ht="13.2">
      <c r="A38" s="204" t="s">
        <v>43</v>
      </c>
      <c r="B38" s="606">
        <v>12.186629526462395</v>
      </c>
      <c r="C38" s="606">
        <v>41.123567380071158</v>
      </c>
      <c r="D38" s="606">
        <v>70.944075304540419</v>
      </c>
      <c r="E38" s="606">
        <v>31.596375263829731</v>
      </c>
      <c r="F38" s="606">
        <v>10.329274311094789</v>
      </c>
      <c r="G38" s="606"/>
      <c r="H38" s="606"/>
      <c r="I38" s="204"/>
    </row>
    <row r="39" spans="1:9" s="67" customFormat="1" ht="13.2">
      <c r="A39" s="204" t="s">
        <v>42</v>
      </c>
      <c r="B39" s="606">
        <v>13.955679089159345</v>
      </c>
      <c r="C39" s="606">
        <v>40.165159134360486</v>
      </c>
      <c r="D39" s="606">
        <v>66.347328263459204</v>
      </c>
      <c r="E39" s="606">
        <v>43.379380053908356</v>
      </c>
      <c r="F39" s="606">
        <v>10.716092141246667</v>
      </c>
      <c r="G39" s="606"/>
      <c r="H39" s="606"/>
      <c r="I39" s="204"/>
    </row>
    <row r="40" spans="1:9" s="67" customFormat="1" ht="13.2">
      <c r="A40" s="204" t="s">
        <v>41</v>
      </c>
      <c r="B40" s="606">
        <v>13.464185267189277</v>
      </c>
      <c r="C40" s="606">
        <v>40.952835983891887</v>
      </c>
      <c r="D40" s="606">
        <v>70.771408351026182</v>
      </c>
      <c r="E40" s="606">
        <v>34.25983853189144</v>
      </c>
      <c r="F40" s="606">
        <v>11.151824119802454</v>
      </c>
      <c r="G40" s="606"/>
      <c r="H40" s="606"/>
      <c r="I40" s="204"/>
    </row>
    <row r="41" spans="1:9" s="67" customFormat="1" ht="13.2">
      <c r="A41" s="204" t="s">
        <v>40</v>
      </c>
      <c r="B41" s="606">
        <v>20.547382263499628</v>
      </c>
      <c r="C41" s="606">
        <v>33.28661527680449</v>
      </c>
      <c r="D41" s="606">
        <v>83.196285189126428</v>
      </c>
      <c r="E41" s="606">
        <v>64.369259753512836</v>
      </c>
      <c r="F41" s="606">
        <v>12.122130464429123</v>
      </c>
      <c r="G41" s="606"/>
      <c r="H41" s="606"/>
      <c r="I41" s="204"/>
    </row>
    <row r="42" spans="1:9" s="67" customFormat="1" ht="13.2">
      <c r="A42" s="204" t="s">
        <v>39</v>
      </c>
      <c r="B42" s="606">
        <v>10.679093247900587</v>
      </c>
      <c r="C42" s="606">
        <v>32.186787758581694</v>
      </c>
      <c r="D42" s="606">
        <v>33.764308655192288</v>
      </c>
      <c r="E42" s="606">
        <v>21.503372445578549</v>
      </c>
      <c r="F42" s="606">
        <v>6.7140567169941168</v>
      </c>
      <c r="G42" s="606"/>
      <c r="H42" s="606"/>
      <c r="I42" s="204"/>
    </row>
    <row r="43" spans="1:9" ht="6" customHeight="1" thickBot="1">
      <c r="A43" s="236"/>
      <c r="B43" s="25"/>
      <c r="C43" s="237"/>
      <c r="D43" s="237"/>
      <c r="E43" s="237"/>
      <c r="F43" s="237"/>
      <c r="G43" s="237"/>
      <c r="H43" s="12"/>
      <c r="I43" s="25"/>
    </row>
    <row r="44" spans="1:9" ht="12" customHeight="1">
      <c r="A44" s="245"/>
      <c r="B44" s="246"/>
      <c r="C44" s="246"/>
      <c r="D44" s="246"/>
      <c r="E44" s="246"/>
      <c r="F44" s="246"/>
      <c r="G44" s="1043"/>
      <c r="H44" s="1043"/>
      <c r="I44" s="25"/>
    </row>
    <row r="45" spans="1:9" s="78" customFormat="1" ht="10.5" customHeight="1">
      <c r="A45" s="247" t="s">
        <v>127</v>
      </c>
      <c r="B45" s="248"/>
      <c r="C45" s="248"/>
      <c r="D45" s="248"/>
      <c r="E45" s="248"/>
      <c r="F45" s="248"/>
      <c r="G45" s="248"/>
      <c r="H45" s="73"/>
      <c r="I45" s="249"/>
    </row>
    <row r="46" spans="1:9" s="78" customFormat="1" ht="10.5" customHeight="1">
      <c r="A46" s="1413" t="s">
        <v>737</v>
      </c>
      <c r="B46" s="1413"/>
      <c r="C46" s="1413"/>
      <c r="D46" s="1413"/>
      <c r="E46" s="1413"/>
      <c r="F46" s="1413"/>
      <c r="G46" s="1413"/>
      <c r="H46" s="1413"/>
      <c r="I46" s="249"/>
    </row>
    <row r="47" spans="1:9" s="78" customFormat="1">
      <c r="A47" s="1413"/>
      <c r="B47" s="1413"/>
      <c r="C47" s="1413"/>
      <c r="D47" s="1413"/>
      <c r="E47" s="1413"/>
      <c r="F47" s="1413"/>
      <c r="G47" s="1413"/>
      <c r="H47" s="1413"/>
      <c r="I47" s="249"/>
    </row>
    <row r="48" spans="1:9" s="78" customFormat="1" ht="10.5" customHeight="1">
      <c r="A48" s="1461" t="s">
        <v>738</v>
      </c>
      <c r="B48" s="1461"/>
      <c r="C48" s="1461"/>
      <c r="D48" s="1461"/>
      <c r="E48" s="1461"/>
      <c r="F48" s="1461"/>
      <c r="G48" s="1461"/>
      <c r="H48" s="1461"/>
      <c r="I48" s="249"/>
    </row>
    <row r="49" spans="1:9" s="78" customFormat="1">
      <c r="A49" s="1461"/>
      <c r="B49" s="1461"/>
      <c r="C49" s="1461"/>
      <c r="D49" s="1461"/>
      <c r="E49" s="1461"/>
      <c r="F49" s="1461"/>
      <c r="G49" s="1461"/>
      <c r="H49" s="1461"/>
      <c r="I49" s="249"/>
    </row>
    <row r="50" spans="1:9" s="78" customFormat="1" ht="12" customHeight="1">
      <c r="A50" s="1461" t="s">
        <v>739</v>
      </c>
      <c r="B50" s="1461"/>
      <c r="C50" s="1461"/>
      <c r="D50" s="1461"/>
      <c r="E50" s="1461"/>
      <c r="F50" s="1461"/>
      <c r="G50" s="1461"/>
      <c r="H50" s="1461"/>
      <c r="I50" s="249"/>
    </row>
    <row r="51" spans="1:9" s="78" customFormat="1" ht="10.5" customHeight="1">
      <c r="A51" s="1461"/>
      <c r="B51" s="1461"/>
      <c r="C51" s="1461"/>
      <c r="D51" s="1461"/>
      <c r="E51" s="1461"/>
      <c r="F51" s="1461"/>
      <c r="G51" s="1461"/>
      <c r="H51" s="1461"/>
      <c r="I51" s="249"/>
    </row>
    <row r="52" spans="1:9" s="78" customFormat="1">
      <c r="A52" s="1362" t="s">
        <v>138</v>
      </c>
      <c r="B52" s="1362"/>
      <c r="C52" s="1362"/>
      <c r="D52" s="1362"/>
      <c r="E52" s="1362"/>
      <c r="F52" s="1362"/>
      <c r="G52" s="1362"/>
      <c r="H52" s="1362"/>
      <c r="I52" s="249"/>
    </row>
    <row r="53" spans="1:9" s="78" customFormat="1">
      <c r="A53" s="1361" t="s">
        <v>327</v>
      </c>
      <c r="B53" s="1361"/>
      <c r="C53" s="1361"/>
      <c r="D53" s="1361"/>
      <c r="E53" s="1361"/>
      <c r="F53" s="1361"/>
      <c r="G53" s="1361"/>
      <c r="H53" s="1361"/>
      <c r="I53" s="249"/>
    </row>
    <row r="54" spans="1:9" s="78" customFormat="1" ht="10.5" customHeight="1">
      <c r="A54" s="1361"/>
      <c r="B54" s="1361"/>
      <c r="C54" s="1361"/>
      <c r="D54" s="1361"/>
      <c r="E54" s="1361"/>
      <c r="F54" s="1361"/>
      <c r="G54" s="1361"/>
      <c r="H54" s="1361"/>
      <c r="I54" s="249"/>
    </row>
    <row r="55" spans="1:9" s="78" customFormat="1">
      <c r="A55" s="1473" t="s">
        <v>362</v>
      </c>
      <c r="B55" s="1473"/>
      <c r="C55" s="1473"/>
      <c r="D55" s="1473"/>
      <c r="E55" s="1473"/>
      <c r="F55" s="1473"/>
      <c r="G55" s="1473"/>
      <c r="H55" s="1473"/>
      <c r="I55" s="249"/>
    </row>
    <row r="56" spans="1:9" s="78" customFormat="1" ht="10.5" customHeight="1">
      <c r="A56" s="1473"/>
      <c r="B56" s="1473"/>
      <c r="C56" s="1473"/>
      <c r="D56" s="1473"/>
      <c r="E56" s="1473"/>
      <c r="F56" s="1473"/>
      <c r="G56" s="1473"/>
      <c r="H56" s="1473"/>
      <c r="I56" s="249"/>
    </row>
    <row r="57" spans="1:9" s="78" customFormat="1" ht="10.5" customHeight="1">
      <c r="A57" s="414"/>
      <c r="B57" s="414"/>
      <c r="C57" s="414"/>
      <c r="D57" s="414"/>
      <c r="E57" s="414"/>
      <c r="F57" s="414"/>
      <c r="G57" s="414"/>
      <c r="H57" s="249"/>
      <c r="I57" s="249"/>
    </row>
    <row r="58" spans="1:9" s="78" customFormat="1" ht="10.5" customHeight="1">
      <c r="A58" s="250" t="s">
        <v>1657</v>
      </c>
      <c r="B58" s="249"/>
      <c r="C58" s="249"/>
      <c r="D58" s="249"/>
      <c r="E58" s="249"/>
      <c r="F58" s="249"/>
      <c r="G58" s="249"/>
      <c r="H58" s="249"/>
      <c r="I58" s="249"/>
    </row>
    <row r="59" spans="1:9">
      <c r="A59" s="25"/>
      <c r="B59" s="25"/>
      <c r="C59" s="25"/>
      <c r="D59" s="25"/>
      <c r="E59" s="25"/>
      <c r="F59" s="25"/>
      <c r="G59" s="25"/>
      <c r="H59" s="25"/>
      <c r="I59" s="25"/>
    </row>
  </sheetData>
  <mergeCells count="9">
    <mergeCell ref="A55:H56"/>
    <mergeCell ref="J1:K1"/>
    <mergeCell ref="A1:H1"/>
    <mergeCell ref="A53:H54"/>
    <mergeCell ref="A50:H51"/>
    <mergeCell ref="A48:H49"/>
    <mergeCell ref="A46:H47"/>
    <mergeCell ref="A52:H52"/>
    <mergeCell ref="B3:F4"/>
  </mergeCells>
  <phoneticPr fontId="37" type="noConversion"/>
  <hyperlinks>
    <hyperlink ref="J1" location="Contents!A1" display="back to contents"/>
  </hyperlinks>
  <pageMargins left="0.75" right="0.75" top="1" bottom="1" header="0.5" footer="0.5"/>
  <pageSetup paperSize="9" scale="78"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election sqref="A1:M2"/>
    </sheetView>
  </sheetViews>
  <sheetFormatPr defaultColWidth="9.140625" defaultRowHeight="11.25" customHeight="1"/>
  <cols>
    <col min="1" max="1" width="22.7109375" style="16" customWidth="1"/>
    <col min="2" max="2" width="16" style="16" customWidth="1"/>
    <col min="3" max="3" width="3.7109375" style="16" customWidth="1"/>
    <col min="4" max="4" width="12.42578125" style="16" customWidth="1"/>
    <col min="5" max="5" width="3" style="16" customWidth="1"/>
    <col min="6" max="8" width="12.7109375" style="16" customWidth="1"/>
    <col min="9" max="9" width="5.7109375" style="16" customWidth="1"/>
    <col min="10" max="10" width="12.140625" style="16" customWidth="1"/>
    <col min="11" max="11" width="2.7109375" style="16" customWidth="1"/>
    <col min="12" max="13" width="16.7109375" style="16" customWidth="1"/>
    <col min="14" max="14" width="3.7109375" style="16" customWidth="1"/>
    <col min="15" max="16384" width="9.140625" style="16"/>
  </cols>
  <sheetData>
    <row r="1" spans="1:17" s="290" customFormat="1" ht="18" customHeight="1">
      <c r="A1" s="1412" t="s">
        <v>1782</v>
      </c>
      <c r="B1" s="1412"/>
      <c r="C1" s="1412"/>
      <c r="D1" s="1412"/>
      <c r="E1" s="1412"/>
      <c r="F1" s="1412"/>
      <c r="G1" s="1412"/>
      <c r="H1" s="1412"/>
      <c r="I1" s="1412"/>
      <c r="J1" s="1412"/>
      <c r="K1" s="1412"/>
      <c r="L1" s="1412"/>
      <c r="M1" s="1412"/>
      <c r="N1" s="291"/>
      <c r="O1" s="1285" t="s">
        <v>425</v>
      </c>
      <c r="P1" s="1285"/>
      <c r="Q1" s="413"/>
    </row>
    <row r="2" spans="1:17" s="290" customFormat="1" ht="18" customHeight="1">
      <c r="A2" s="1412"/>
      <c r="B2" s="1412"/>
      <c r="C2" s="1412"/>
      <c r="D2" s="1412"/>
      <c r="E2" s="1412"/>
      <c r="F2" s="1412"/>
      <c r="G2" s="1412"/>
      <c r="H2" s="1412"/>
      <c r="I2" s="1412"/>
      <c r="J2" s="1412"/>
      <c r="K2" s="1412"/>
      <c r="L2" s="1412"/>
      <c r="M2" s="1412"/>
      <c r="N2" s="291"/>
    </row>
    <row r="3" spans="1:17" s="290" customFormat="1" ht="15" customHeight="1">
      <c r="A3" s="298"/>
      <c r="B3" s="298"/>
      <c r="C3" s="298"/>
      <c r="D3" s="298"/>
      <c r="E3" s="298"/>
      <c r="F3" s="298"/>
      <c r="G3" s="298"/>
      <c r="H3" s="298"/>
      <c r="I3" s="298"/>
      <c r="J3" s="298"/>
      <c r="K3" s="298"/>
      <c r="L3" s="298"/>
      <c r="M3" s="298"/>
      <c r="N3" s="291"/>
    </row>
    <row r="4" spans="1:17" s="290" customFormat="1" ht="12.75" customHeight="1">
      <c r="A4" s="213"/>
      <c r="B4" s="261"/>
      <c r="C4" s="224"/>
      <c r="D4" s="224"/>
      <c r="E4" s="224"/>
      <c r="F4" s="224"/>
      <c r="G4" s="288"/>
      <c r="H4" s="288"/>
      <c r="I4" s="288"/>
      <c r="J4" s="288"/>
      <c r="K4" s="288"/>
      <c r="L4" s="288"/>
      <c r="M4" s="288"/>
      <c r="N4" s="291"/>
    </row>
    <row r="5" spans="1:17" s="290" customFormat="1" ht="15.6" customHeight="1">
      <c r="A5" s="213"/>
      <c r="B5" s="1480" t="s">
        <v>745</v>
      </c>
      <c r="C5" s="222"/>
      <c r="D5" s="1410" t="s">
        <v>388</v>
      </c>
      <c r="E5" s="1410"/>
      <c r="F5" s="1410"/>
      <c r="G5" s="1410"/>
      <c r="H5" s="1410"/>
      <c r="I5" s="288"/>
      <c r="J5" s="1468" t="s">
        <v>746</v>
      </c>
      <c r="K5" s="1468"/>
      <c r="L5" s="1468"/>
      <c r="M5" s="1468"/>
      <c r="N5" s="291"/>
    </row>
    <row r="6" spans="1:17" s="290" customFormat="1" ht="18" customHeight="1">
      <c r="A6" s="213"/>
      <c r="B6" s="1480"/>
      <c r="C6" s="222"/>
      <c r="D6" s="258"/>
      <c r="E6" s="288"/>
      <c r="F6" s="288"/>
      <c r="G6" s="221"/>
      <c r="H6" s="221"/>
      <c r="I6" s="221"/>
      <c r="J6" s="1467" t="s">
        <v>387</v>
      </c>
      <c r="K6" s="1467"/>
      <c r="L6" s="1467"/>
      <c r="M6" s="1467"/>
      <c r="N6" s="291"/>
    </row>
    <row r="7" spans="1:17" s="290" customFormat="1" ht="18" customHeight="1">
      <c r="A7" s="332" t="s">
        <v>312</v>
      </c>
      <c r="B7" s="1480"/>
      <c r="C7" s="222"/>
      <c r="D7" s="258"/>
      <c r="E7" s="288"/>
      <c r="F7" s="1411" t="s">
        <v>0</v>
      </c>
      <c r="G7" s="1411"/>
      <c r="H7" s="1411"/>
      <c r="I7" s="221"/>
      <c r="J7" s="289"/>
      <c r="K7" s="221"/>
      <c r="L7" s="1411" t="s">
        <v>152</v>
      </c>
      <c r="M7" s="1411"/>
      <c r="N7" s="291"/>
    </row>
    <row r="8" spans="1:17" s="290" customFormat="1" ht="18" customHeight="1">
      <c r="A8" s="213"/>
      <c r="B8" s="1480"/>
      <c r="C8" s="260"/>
      <c r="D8" s="261" t="s">
        <v>149</v>
      </c>
      <c r="E8" s="261"/>
      <c r="F8" s="261" t="s">
        <v>151</v>
      </c>
      <c r="G8" s="261" t="s">
        <v>150</v>
      </c>
      <c r="H8" s="262" t="s">
        <v>1</v>
      </c>
      <c r="I8" s="261"/>
      <c r="J8" s="261" t="s">
        <v>149</v>
      </c>
      <c r="K8" s="288"/>
      <c r="L8" s="261" t="s">
        <v>2</v>
      </c>
      <c r="M8" s="261" t="s">
        <v>3</v>
      </c>
      <c r="N8" s="291"/>
    </row>
    <row r="9" spans="1:17" s="290" customFormat="1" ht="12.75" customHeight="1">
      <c r="A9" s="271"/>
      <c r="B9" s="277"/>
      <c r="C9" s="272"/>
      <c r="D9" s="272"/>
      <c r="E9" s="272"/>
      <c r="F9" s="272"/>
      <c r="G9" s="271"/>
      <c r="H9" s="271"/>
      <c r="I9" s="271"/>
      <c r="J9" s="271"/>
      <c r="K9" s="271"/>
      <c r="L9" s="271"/>
      <c r="M9" s="271"/>
      <c r="N9" s="291"/>
    </row>
    <row r="10" spans="1:17" s="290" customFormat="1" ht="15.6">
      <c r="A10" s="213"/>
      <c r="B10" s="278"/>
      <c r="C10" s="224"/>
      <c r="D10" s="224"/>
      <c r="E10" s="224"/>
      <c r="F10" s="224"/>
      <c r="G10" s="213"/>
      <c r="H10" s="213"/>
      <c r="I10" s="213"/>
      <c r="J10" s="213"/>
      <c r="K10" s="213"/>
      <c r="L10" s="213"/>
      <c r="M10" s="213"/>
      <c r="N10" s="291"/>
    </row>
    <row r="11" spans="1:17" s="290" customFormat="1" ht="12.75" customHeight="1">
      <c r="A11" s="288" t="s">
        <v>11</v>
      </c>
      <c r="B11" s="226">
        <f>AVERAGE('C1 - summary'!E5:I5)</f>
        <v>729.8</v>
      </c>
      <c r="C11" s="225"/>
      <c r="D11" s="226">
        <v>57300</v>
      </c>
      <c r="E11" s="288"/>
      <c r="F11" s="299">
        <v>55800</v>
      </c>
      <c r="G11" s="299">
        <v>58900</v>
      </c>
      <c r="H11" s="263">
        <f>AVERAGE((D11-F11)/D11,(G11-D11)/D11)</f>
        <v>2.7050610820244327E-2</v>
      </c>
      <c r="I11" s="288"/>
      <c r="J11" s="264">
        <f>1000*B11/D11</f>
        <v>12.736474694589878</v>
      </c>
      <c r="K11" s="327"/>
      <c r="L11" s="264">
        <f>1000*B11/G11</f>
        <v>12.390492359932088</v>
      </c>
      <c r="M11" s="264">
        <f>1000*B11/F11</f>
        <v>13.078853046594983</v>
      </c>
      <c r="N11" s="291"/>
    </row>
    <row r="12" spans="1:17" s="174" customFormat="1" ht="15">
      <c r="A12" s="292"/>
      <c r="B12" s="226"/>
      <c r="C12" s="274"/>
      <c r="D12" s="294"/>
      <c r="E12" s="294"/>
      <c r="F12" s="300"/>
      <c r="G12" s="294"/>
      <c r="H12" s="294"/>
      <c r="I12" s="294"/>
      <c r="J12" s="329"/>
      <c r="K12" s="329"/>
      <c r="L12" s="329"/>
      <c r="M12" s="329"/>
      <c r="N12" s="301"/>
    </row>
    <row r="13" spans="1:17" ht="12.75" customHeight="1">
      <c r="A13" s="302" t="s">
        <v>66</v>
      </c>
      <c r="B13" s="273">
        <f>AVERAGE('C1 - summary'!E6:I6)</f>
        <v>39</v>
      </c>
      <c r="C13" s="274"/>
      <c r="D13" s="273">
        <v>2400</v>
      </c>
      <c r="E13" s="292"/>
      <c r="F13" s="300">
        <v>2200</v>
      </c>
      <c r="G13" s="300">
        <v>2600</v>
      </c>
      <c r="H13" s="275">
        <f t="shared" ref="H13:H35" si="0">AVERAGE((D13-F13)/D13,(G13-D13)/D13)</f>
        <v>8.3333333333333329E-2</v>
      </c>
      <c r="I13" s="292"/>
      <c r="J13" s="276">
        <f t="shared" ref="J13:J35" si="1">1000*B13/D13</f>
        <v>16.25</v>
      </c>
      <c r="K13" s="328"/>
      <c r="L13" s="276">
        <f t="shared" ref="L13:L35" si="2">1000*B13/G13</f>
        <v>15</v>
      </c>
      <c r="M13" s="276">
        <f t="shared" ref="M13:M35" si="3">1000*B13/F13</f>
        <v>17.727272727272727</v>
      </c>
      <c r="N13" s="303"/>
    </row>
    <row r="14" spans="1:17" ht="12.75" customHeight="1">
      <c r="A14" s="302" t="s">
        <v>65</v>
      </c>
      <c r="B14" s="273">
        <f>AVERAGE('C1 - summary'!E7:I7)</f>
        <v>15.8</v>
      </c>
      <c r="C14" s="274"/>
      <c r="D14" s="273">
        <v>1200</v>
      </c>
      <c r="E14" s="292"/>
      <c r="F14" s="300">
        <v>1100</v>
      </c>
      <c r="G14" s="300">
        <v>1400</v>
      </c>
      <c r="H14" s="275">
        <f t="shared" si="0"/>
        <v>0.125</v>
      </c>
      <c r="I14" s="292"/>
      <c r="J14" s="276">
        <f t="shared" si="1"/>
        <v>13.166666666666666</v>
      </c>
      <c r="K14" s="328"/>
      <c r="L14" s="276">
        <f t="shared" si="2"/>
        <v>11.285714285714286</v>
      </c>
      <c r="M14" s="276">
        <f t="shared" si="3"/>
        <v>14.363636363636363</v>
      </c>
      <c r="N14" s="303"/>
    </row>
    <row r="15" spans="1:17" ht="12.75" customHeight="1">
      <c r="A15" s="302" t="s">
        <v>64</v>
      </c>
      <c r="B15" s="273">
        <f>AVERAGE('C1 - summary'!E8:I8)</f>
        <v>13.2</v>
      </c>
      <c r="C15" s="274"/>
      <c r="D15" s="273">
        <v>800</v>
      </c>
      <c r="E15" s="292"/>
      <c r="F15" s="300">
        <v>700</v>
      </c>
      <c r="G15" s="300">
        <v>940</v>
      </c>
      <c r="H15" s="275">
        <f t="shared" si="0"/>
        <v>0.15</v>
      </c>
      <c r="I15" s="292"/>
      <c r="J15" s="276">
        <f t="shared" si="1"/>
        <v>16.5</v>
      </c>
      <c r="K15" s="328"/>
      <c r="L15" s="276">
        <f t="shared" si="2"/>
        <v>14.042553191489361</v>
      </c>
      <c r="M15" s="276">
        <f t="shared" si="3"/>
        <v>18.857142857142858</v>
      </c>
      <c r="N15" s="303"/>
    </row>
    <row r="16" spans="1:17" ht="12.75" customHeight="1">
      <c r="A16" s="302" t="s">
        <v>63</v>
      </c>
      <c r="B16" s="273">
        <f>AVERAGE('C1 - summary'!E9:I9)</f>
        <v>8.4</v>
      </c>
      <c r="C16" s="274"/>
      <c r="D16" s="273">
        <v>560</v>
      </c>
      <c r="E16" s="292"/>
      <c r="F16" s="300">
        <v>460</v>
      </c>
      <c r="G16" s="300">
        <v>740</v>
      </c>
      <c r="H16" s="275">
        <f t="shared" si="0"/>
        <v>0.25</v>
      </c>
      <c r="I16" s="292"/>
      <c r="J16" s="276">
        <f t="shared" si="1"/>
        <v>15</v>
      </c>
      <c r="K16" s="328"/>
      <c r="L16" s="276">
        <f t="shared" si="2"/>
        <v>11.351351351351351</v>
      </c>
      <c r="M16" s="276">
        <f t="shared" si="3"/>
        <v>18.260869565217391</v>
      </c>
      <c r="N16" s="303"/>
    </row>
    <row r="17" spans="1:14" ht="12.75" customHeight="1">
      <c r="A17" s="302" t="s">
        <v>237</v>
      </c>
      <c r="B17" s="273">
        <f>AVERAGE('C1 - summary'!E10:I10)</f>
        <v>75.599999999999994</v>
      </c>
      <c r="C17" s="274"/>
      <c r="D17" s="273">
        <v>6000</v>
      </c>
      <c r="E17" s="292"/>
      <c r="F17" s="300">
        <v>5600</v>
      </c>
      <c r="G17" s="300">
        <v>6500</v>
      </c>
      <c r="H17" s="275">
        <f>AVERAGE((D17-F17)/D17,(G17-D17)/D17)</f>
        <v>7.4999999999999997E-2</v>
      </c>
      <c r="I17" s="292"/>
      <c r="J17" s="276">
        <f>1000*B17/D17</f>
        <v>12.6</v>
      </c>
      <c r="K17" s="328"/>
      <c r="L17" s="276">
        <f>1000*B17/G17</f>
        <v>11.63076923076923</v>
      </c>
      <c r="M17" s="276">
        <f>1000*B17/F17</f>
        <v>13.5</v>
      </c>
      <c r="N17" s="303"/>
    </row>
    <row r="18" spans="1:14" ht="12.75" customHeight="1">
      <c r="A18" s="302" t="s">
        <v>62</v>
      </c>
      <c r="B18" s="273">
        <f>AVERAGE('C1 - summary'!E11:I11)</f>
        <v>7.4</v>
      </c>
      <c r="C18" s="274"/>
      <c r="D18" s="273">
        <v>610</v>
      </c>
      <c r="E18" s="292"/>
      <c r="F18" s="300">
        <v>410</v>
      </c>
      <c r="G18" s="300">
        <v>790</v>
      </c>
      <c r="H18" s="275">
        <f t="shared" si="0"/>
        <v>0.31147540983606559</v>
      </c>
      <c r="I18" s="292"/>
      <c r="J18" s="276">
        <f t="shared" si="1"/>
        <v>12.131147540983607</v>
      </c>
      <c r="K18" s="328"/>
      <c r="L18" s="276">
        <f t="shared" si="2"/>
        <v>9.3670886075949369</v>
      </c>
      <c r="M18" s="276">
        <f t="shared" si="3"/>
        <v>18.048780487804876</v>
      </c>
      <c r="N18" s="303"/>
    </row>
    <row r="19" spans="1:14" ht="12.75" customHeight="1">
      <c r="A19" s="302" t="s">
        <v>14</v>
      </c>
      <c r="B19" s="273">
        <f>AVERAGE('C1 - summary'!E12:I12)</f>
        <v>14.6</v>
      </c>
      <c r="C19" s="274"/>
      <c r="D19" s="273">
        <v>1100</v>
      </c>
      <c r="E19" s="292"/>
      <c r="F19" s="300">
        <v>940</v>
      </c>
      <c r="G19" s="300">
        <v>1300</v>
      </c>
      <c r="H19" s="275">
        <f t="shared" si="0"/>
        <v>0.16363636363636364</v>
      </c>
      <c r="I19" s="292"/>
      <c r="J19" s="276">
        <f t="shared" si="1"/>
        <v>13.272727272727273</v>
      </c>
      <c r="K19" s="328"/>
      <c r="L19" s="276">
        <f t="shared" si="2"/>
        <v>11.23076923076923</v>
      </c>
      <c r="M19" s="276">
        <f t="shared" si="3"/>
        <v>15.531914893617021</v>
      </c>
      <c r="N19" s="303"/>
    </row>
    <row r="20" spans="1:14" ht="12.75" customHeight="1">
      <c r="A20" s="302" t="s">
        <v>61</v>
      </c>
      <c r="B20" s="273">
        <f>AVERAGE('C1 - summary'!E13:I13)</f>
        <v>37.200000000000003</v>
      </c>
      <c r="C20" s="274"/>
      <c r="D20" s="273">
        <v>2300</v>
      </c>
      <c r="E20" s="292"/>
      <c r="F20" s="300">
        <v>2200</v>
      </c>
      <c r="G20" s="300">
        <v>2400</v>
      </c>
      <c r="H20" s="275">
        <f t="shared" si="0"/>
        <v>4.3478260869565216E-2</v>
      </c>
      <c r="I20" s="292"/>
      <c r="J20" s="276">
        <f t="shared" si="1"/>
        <v>16.173913043478262</v>
      </c>
      <c r="K20" s="328"/>
      <c r="L20" s="276">
        <f t="shared" si="2"/>
        <v>15.5</v>
      </c>
      <c r="M20" s="276">
        <f t="shared" si="3"/>
        <v>16.90909090909091</v>
      </c>
      <c r="N20" s="303"/>
    </row>
    <row r="21" spans="1:14" ht="12.75" customHeight="1">
      <c r="A21" s="302" t="s">
        <v>60</v>
      </c>
      <c r="B21" s="273">
        <f>AVERAGE('C1 - summary'!E14:I14)</f>
        <v>19.2</v>
      </c>
      <c r="C21" s="274"/>
      <c r="D21" s="273">
        <v>1600</v>
      </c>
      <c r="E21" s="292"/>
      <c r="F21" s="300">
        <v>1500</v>
      </c>
      <c r="G21" s="300">
        <v>1800</v>
      </c>
      <c r="H21" s="275">
        <f t="shared" si="0"/>
        <v>9.375E-2</v>
      </c>
      <c r="I21" s="292"/>
      <c r="J21" s="276">
        <f t="shared" si="1"/>
        <v>12</v>
      </c>
      <c r="K21" s="328"/>
      <c r="L21" s="276">
        <f t="shared" si="2"/>
        <v>10.666666666666666</v>
      </c>
      <c r="M21" s="276">
        <f t="shared" si="3"/>
        <v>12.8</v>
      </c>
      <c r="N21" s="303"/>
    </row>
    <row r="22" spans="1:14" ht="12.75" customHeight="1">
      <c r="A22" s="302" t="s">
        <v>59</v>
      </c>
      <c r="B22" s="273">
        <f>AVERAGE('C1 - summary'!E15:I15)</f>
        <v>5.8</v>
      </c>
      <c r="C22" s="274"/>
      <c r="D22" s="273">
        <v>710</v>
      </c>
      <c r="E22" s="292"/>
      <c r="F22" s="300">
        <v>480</v>
      </c>
      <c r="G22" s="300">
        <v>760</v>
      </c>
      <c r="H22" s="275">
        <f t="shared" si="0"/>
        <v>0.19718309859154931</v>
      </c>
      <c r="I22" s="292"/>
      <c r="J22" s="276">
        <f t="shared" si="1"/>
        <v>8.169014084507042</v>
      </c>
      <c r="K22" s="328"/>
      <c r="L22" s="276">
        <f t="shared" si="2"/>
        <v>7.6315789473684212</v>
      </c>
      <c r="M22" s="276">
        <f t="shared" si="3"/>
        <v>12.083333333333334</v>
      </c>
      <c r="N22" s="303"/>
    </row>
    <row r="23" spans="1:14" ht="12.75" customHeight="1">
      <c r="A23" s="302" t="s">
        <v>58</v>
      </c>
      <c r="B23" s="273">
        <f>AVERAGE('C1 - summary'!E16:I16)</f>
        <v>10.4</v>
      </c>
      <c r="C23" s="274"/>
      <c r="D23" s="273">
        <v>920</v>
      </c>
      <c r="E23" s="292"/>
      <c r="F23" s="300">
        <v>790</v>
      </c>
      <c r="G23" s="300">
        <v>1100</v>
      </c>
      <c r="H23" s="275">
        <f t="shared" si="0"/>
        <v>0.16847826086956522</v>
      </c>
      <c r="I23" s="292"/>
      <c r="J23" s="276">
        <f t="shared" si="1"/>
        <v>11.304347826086957</v>
      </c>
      <c r="K23" s="328"/>
      <c r="L23" s="276">
        <f t="shared" si="2"/>
        <v>9.454545454545455</v>
      </c>
      <c r="M23" s="276">
        <f t="shared" si="3"/>
        <v>13.164556962025317</v>
      </c>
      <c r="N23" s="303"/>
    </row>
    <row r="24" spans="1:14" ht="12.75" customHeight="1">
      <c r="A24" s="304" t="s">
        <v>57</v>
      </c>
      <c r="B24" s="273">
        <f>AVERAGE('C1 - summary'!E17:I17)</f>
        <v>5</v>
      </c>
      <c r="C24" s="274"/>
      <c r="D24" s="273">
        <v>800</v>
      </c>
      <c r="E24" s="292"/>
      <c r="F24" s="300">
        <v>610</v>
      </c>
      <c r="G24" s="300">
        <v>1200</v>
      </c>
      <c r="H24" s="275">
        <f t="shared" si="0"/>
        <v>0.36875000000000002</v>
      </c>
      <c r="I24" s="292"/>
      <c r="J24" s="276">
        <f t="shared" si="1"/>
        <v>6.25</v>
      </c>
      <c r="K24" s="328"/>
      <c r="L24" s="276">
        <f t="shared" si="2"/>
        <v>4.166666666666667</v>
      </c>
      <c r="M24" s="276">
        <f t="shared" si="3"/>
        <v>8.1967213114754092</v>
      </c>
      <c r="N24" s="303"/>
    </row>
    <row r="25" spans="1:14" ht="12.75" customHeight="1">
      <c r="A25" s="304" t="s">
        <v>56</v>
      </c>
      <c r="B25" s="273">
        <f>AVERAGE('C1 - summary'!E18:I18)</f>
        <v>16</v>
      </c>
      <c r="C25" s="274"/>
      <c r="D25" s="273">
        <v>1200</v>
      </c>
      <c r="E25" s="292"/>
      <c r="F25" s="300">
        <v>1100</v>
      </c>
      <c r="G25" s="300">
        <v>1400</v>
      </c>
      <c r="H25" s="275">
        <f t="shared" si="0"/>
        <v>0.125</v>
      </c>
      <c r="I25" s="292"/>
      <c r="J25" s="276">
        <f t="shared" si="1"/>
        <v>13.333333333333334</v>
      </c>
      <c r="K25" s="328"/>
      <c r="L25" s="276">
        <f t="shared" si="2"/>
        <v>11.428571428571429</v>
      </c>
      <c r="M25" s="276">
        <f t="shared" si="3"/>
        <v>14.545454545454545</v>
      </c>
      <c r="N25" s="303"/>
    </row>
    <row r="26" spans="1:14" ht="12.75" customHeight="1">
      <c r="A26" s="304" t="s">
        <v>15</v>
      </c>
      <c r="B26" s="273">
        <f>AVERAGE('C1 - summary'!E19:I19)</f>
        <v>48</v>
      </c>
      <c r="C26" s="274"/>
      <c r="D26" s="273">
        <v>2800</v>
      </c>
      <c r="E26" s="292"/>
      <c r="F26" s="300">
        <v>2500</v>
      </c>
      <c r="G26" s="300">
        <v>3100</v>
      </c>
      <c r="H26" s="275">
        <f t="shared" si="0"/>
        <v>0.10714285714285714</v>
      </c>
      <c r="I26" s="292"/>
      <c r="J26" s="276">
        <f t="shared" si="1"/>
        <v>17.142857142857142</v>
      </c>
      <c r="K26" s="328"/>
      <c r="L26" s="276">
        <f t="shared" si="2"/>
        <v>15.483870967741936</v>
      </c>
      <c r="M26" s="276">
        <f t="shared" si="3"/>
        <v>19.2</v>
      </c>
      <c r="N26" s="303"/>
    </row>
    <row r="27" spans="1:14" ht="12.75" customHeight="1">
      <c r="A27" s="304" t="s">
        <v>55</v>
      </c>
      <c r="B27" s="273">
        <f>AVERAGE('C1 - summary'!E20:I20)</f>
        <v>147.19999999999999</v>
      </c>
      <c r="C27" s="274"/>
      <c r="D27" s="273">
        <v>11900</v>
      </c>
      <c r="E27" s="292"/>
      <c r="F27" s="300">
        <v>11100</v>
      </c>
      <c r="G27" s="300">
        <v>12800</v>
      </c>
      <c r="H27" s="275">
        <f t="shared" si="0"/>
        <v>7.1428571428571425E-2</v>
      </c>
      <c r="I27" s="292"/>
      <c r="J27" s="276">
        <f t="shared" si="1"/>
        <v>12.369747899159664</v>
      </c>
      <c r="K27" s="328"/>
      <c r="L27" s="276">
        <f t="shared" si="2"/>
        <v>11.5</v>
      </c>
      <c r="M27" s="276">
        <f t="shared" si="3"/>
        <v>13.261261261261261</v>
      </c>
      <c r="N27" s="303"/>
    </row>
    <row r="28" spans="1:14" ht="12.75" customHeight="1">
      <c r="A28" s="304" t="s">
        <v>54</v>
      </c>
      <c r="B28" s="273">
        <f>AVERAGE('C1 - summary'!E21:I21)</f>
        <v>19.399999999999999</v>
      </c>
      <c r="C28" s="274"/>
      <c r="D28" s="273">
        <v>1400</v>
      </c>
      <c r="E28" s="292"/>
      <c r="F28" s="300">
        <v>1200</v>
      </c>
      <c r="G28" s="300">
        <v>1500</v>
      </c>
      <c r="H28" s="275">
        <f t="shared" si="0"/>
        <v>0.10714285714285714</v>
      </c>
      <c r="I28" s="292"/>
      <c r="J28" s="276">
        <f t="shared" si="1"/>
        <v>13.857142857142858</v>
      </c>
      <c r="K28" s="328"/>
      <c r="L28" s="276">
        <f t="shared" si="2"/>
        <v>12.933333333333334</v>
      </c>
      <c r="M28" s="276">
        <f t="shared" si="3"/>
        <v>16.166666666666668</v>
      </c>
      <c r="N28" s="303"/>
    </row>
    <row r="29" spans="1:14" ht="12.75" customHeight="1">
      <c r="A29" s="304" t="s">
        <v>53</v>
      </c>
      <c r="B29" s="273">
        <f>AVERAGE('C1 - summary'!E22:I22)</f>
        <v>17.2</v>
      </c>
      <c r="C29" s="274"/>
      <c r="D29" s="273">
        <v>1500</v>
      </c>
      <c r="E29" s="292"/>
      <c r="F29" s="300">
        <v>1300</v>
      </c>
      <c r="G29" s="300">
        <v>1700</v>
      </c>
      <c r="H29" s="275">
        <f t="shared" si="0"/>
        <v>0.13333333333333333</v>
      </c>
      <c r="I29" s="292"/>
      <c r="J29" s="276">
        <f t="shared" si="1"/>
        <v>11.466666666666667</v>
      </c>
      <c r="K29" s="328"/>
      <c r="L29" s="276">
        <f t="shared" si="2"/>
        <v>10.117647058823529</v>
      </c>
      <c r="M29" s="276">
        <f t="shared" si="3"/>
        <v>13.23076923076923</v>
      </c>
      <c r="N29" s="303"/>
    </row>
    <row r="30" spans="1:14" ht="12.75" customHeight="1">
      <c r="A30" s="304" t="s">
        <v>52</v>
      </c>
      <c r="B30" s="273">
        <f>AVERAGE('C1 - summary'!E23:I23)</f>
        <v>9.6</v>
      </c>
      <c r="C30" s="274"/>
      <c r="D30" s="273">
        <v>760</v>
      </c>
      <c r="E30" s="292"/>
      <c r="F30" s="300">
        <v>650</v>
      </c>
      <c r="G30" s="300">
        <v>970</v>
      </c>
      <c r="H30" s="275">
        <f t="shared" si="0"/>
        <v>0.2105263157894737</v>
      </c>
      <c r="I30" s="292"/>
      <c r="J30" s="276">
        <f t="shared" si="1"/>
        <v>12.631578947368421</v>
      </c>
      <c r="K30" s="328"/>
      <c r="L30" s="276">
        <f t="shared" si="2"/>
        <v>9.8969072164948457</v>
      </c>
      <c r="M30" s="276">
        <f t="shared" si="3"/>
        <v>14.76923076923077</v>
      </c>
      <c r="N30" s="303"/>
    </row>
    <row r="31" spans="1:14" ht="12.75" customHeight="1">
      <c r="A31" s="304" t="s">
        <v>51</v>
      </c>
      <c r="B31" s="273">
        <f>AVERAGE('C1 - summary'!E24:I24)</f>
        <v>6.8</v>
      </c>
      <c r="C31" s="274"/>
      <c r="D31" s="273">
        <v>270</v>
      </c>
      <c r="E31" s="292"/>
      <c r="F31" s="300">
        <v>210</v>
      </c>
      <c r="G31" s="300">
        <v>350</v>
      </c>
      <c r="H31" s="275">
        <f t="shared" si="0"/>
        <v>0.25925925925925924</v>
      </c>
      <c r="I31" s="292"/>
      <c r="J31" s="276">
        <f t="shared" si="1"/>
        <v>25.185185185185187</v>
      </c>
      <c r="K31" s="328"/>
      <c r="L31" s="276">
        <f t="shared" si="2"/>
        <v>19.428571428571427</v>
      </c>
      <c r="M31" s="276">
        <f t="shared" si="3"/>
        <v>32.38095238095238</v>
      </c>
      <c r="N31" s="303"/>
    </row>
    <row r="32" spans="1:14" ht="12.75" customHeight="1">
      <c r="A32" s="386" t="s">
        <v>236</v>
      </c>
      <c r="B32" s="273">
        <f>AVERAGE('C1 - summary'!E25:I25)</f>
        <v>1.6</v>
      </c>
      <c r="C32" s="274"/>
      <c r="D32" s="273">
        <v>50</v>
      </c>
      <c r="E32" s="292"/>
      <c r="F32" s="292">
        <v>40</v>
      </c>
      <c r="G32" s="300">
        <v>70</v>
      </c>
      <c r="H32" s="275">
        <f>AVERAGE((D32-F32)/D32,(G32-D32)/D32)</f>
        <v>0.30000000000000004</v>
      </c>
      <c r="I32" s="292"/>
      <c r="J32" s="276">
        <f>1000*B32/D32</f>
        <v>32</v>
      </c>
      <c r="K32" s="328"/>
      <c r="L32" s="276">
        <f>1000*B32/G32</f>
        <v>22.857142857142858</v>
      </c>
      <c r="M32" s="276">
        <f>1000*B32/F32</f>
        <v>40</v>
      </c>
      <c r="N32" s="303"/>
    </row>
    <row r="33" spans="1:14" ht="12.75" customHeight="1">
      <c r="A33" s="304" t="s">
        <v>50</v>
      </c>
      <c r="B33" s="273">
        <f>AVERAGE('C1 - summary'!E26:I26)</f>
        <v>19.600000000000001</v>
      </c>
      <c r="C33" s="274"/>
      <c r="D33" s="273">
        <v>1600</v>
      </c>
      <c r="E33" s="292"/>
      <c r="F33" s="300">
        <v>1500</v>
      </c>
      <c r="G33" s="300">
        <v>1800</v>
      </c>
      <c r="H33" s="275">
        <f t="shared" si="0"/>
        <v>9.375E-2</v>
      </c>
      <c r="I33" s="292"/>
      <c r="J33" s="276">
        <f t="shared" si="1"/>
        <v>12.25</v>
      </c>
      <c r="K33" s="328"/>
      <c r="L33" s="276">
        <f t="shared" si="2"/>
        <v>10.888888888888889</v>
      </c>
      <c r="M33" s="276">
        <f t="shared" si="3"/>
        <v>13.066666666666666</v>
      </c>
      <c r="N33" s="303"/>
    </row>
    <row r="34" spans="1:14" ht="12.75" customHeight="1">
      <c r="A34" s="302" t="s">
        <v>49</v>
      </c>
      <c r="B34" s="273">
        <f>AVERAGE('C1 - summary'!E27:I27)</f>
        <v>43</v>
      </c>
      <c r="C34" s="274"/>
      <c r="D34" s="273">
        <v>3600</v>
      </c>
      <c r="E34" s="292"/>
      <c r="F34" s="300">
        <v>3300</v>
      </c>
      <c r="G34" s="300">
        <v>4100</v>
      </c>
      <c r="H34" s="275">
        <f t="shared" si="0"/>
        <v>0.1111111111111111</v>
      </c>
      <c r="I34" s="292"/>
      <c r="J34" s="276">
        <f t="shared" si="1"/>
        <v>11.944444444444445</v>
      </c>
      <c r="K34" s="328"/>
      <c r="L34" s="276">
        <f t="shared" si="2"/>
        <v>10.487804878048781</v>
      </c>
      <c r="M34" s="276">
        <f t="shared" si="3"/>
        <v>13.030303030303031</v>
      </c>
      <c r="N34" s="303"/>
    </row>
    <row r="35" spans="1:14" ht="12.75" customHeight="1">
      <c r="A35" s="304" t="s">
        <v>48</v>
      </c>
      <c r="B35" s="273">
        <f>AVERAGE('C1 - summary'!E28:I28)</f>
        <v>0.8</v>
      </c>
      <c r="C35" s="274"/>
      <c r="D35" s="173">
        <v>30</v>
      </c>
      <c r="E35" s="292"/>
      <c r="F35" s="173">
        <v>20</v>
      </c>
      <c r="G35" s="173">
        <v>50</v>
      </c>
      <c r="H35" s="275">
        <f t="shared" si="0"/>
        <v>0.5</v>
      </c>
      <c r="I35" s="292"/>
      <c r="J35" s="276">
        <f t="shared" si="1"/>
        <v>26.666666666666668</v>
      </c>
      <c r="K35" s="173"/>
      <c r="L35" s="276">
        <f t="shared" si="2"/>
        <v>16</v>
      </c>
      <c r="M35" s="276">
        <f t="shared" si="3"/>
        <v>40</v>
      </c>
      <c r="N35" s="303"/>
    </row>
    <row r="36" spans="1:14" ht="12.75" customHeight="1">
      <c r="A36" s="302" t="s">
        <v>47</v>
      </c>
      <c r="B36" s="273">
        <f>AVERAGE('C1 - summary'!E29:I29)</f>
        <v>10.4</v>
      </c>
      <c r="C36" s="274"/>
      <c r="D36" s="273">
        <v>1500</v>
      </c>
      <c r="E36" s="292"/>
      <c r="F36" s="300">
        <v>1300</v>
      </c>
      <c r="G36" s="300">
        <v>1800</v>
      </c>
      <c r="H36" s="275">
        <f t="shared" ref="H36:H44" si="4">AVERAGE((D36-F36)/D36,(G36-D36)/D36)</f>
        <v>0.16666666666666669</v>
      </c>
      <c r="I36" s="292"/>
      <c r="J36" s="276">
        <f t="shared" ref="J36:J44" si="5">1000*B36/D36</f>
        <v>6.9333333333333336</v>
      </c>
      <c r="K36" s="328"/>
      <c r="L36" s="276">
        <f t="shared" ref="L36:L44" si="6">1000*B36/G36</f>
        <v>5.7777777777777777</v>
      </c>
      <c r="M36" s="276">
        <f t="shared" ref="M36:M44" si="7">1000*B36/F36</f>
        <v>8</v>
      </c>
      <c r="N36" s="303"/>
    </row>
    <row r="37" spans="1:14" ht="12.75" customHeight="1">
      <c r="A37" s="302" t="s">
        <v>46</v>
      </c>
      <c r="B37" s="273">
        <f>AVERAGE('C1 - summary'!E30:I30)</f>
        <v>28.4</v>
      </c>
      <c r="C37" s="274"/>
      <c r="D37" s="273">
        <v>2700</v>
      </c>
      <c r="E37" s="292"/>
      <c r="F37" s="300">
        <v>2400</v>
      </c>
      <c r="G37" s="300">
        <v>3200</v>
      </c>
      <c r="H37" s="275">
        <f t="shared" si="4"/>
        <v>0.14814814814814814</v>
      </c>
      <c r="I37" s="292"/>
      <c r="J37" s="276">
        <f t="shared" si="5"/>
        <v>10.518518518518519</v>
      </c>
      <c r="K37" s="328"/>
      <c r="L37" s="276">
        <f t="shared" si="6"/>
        <v>8.875</v>
      </c>
      <c r="M37" s="276">
        <f t="shared" si="7"/>
        <v>11.833333333333334</v>
      </c>
      <c r="N37" s="303"/>
    </row>
    <row r="38" spans="1:14" ht="12.75" customHeight="1">
      <c r="A38" s="302" t="s">
        <v>45</v>
      </c>
      <c r="B38" s="273">
        <f>AVERAGE('C1 - summary'!E31:I31)</f>
        <v>11</v>
      </c>
      <c r="C38" s="274"/>
      <c r="D38" s="273">
        <v>510</v>
      </c>
      <c r="E38" s="292"/>
      <c r="F38" s="300">
        <v>450</v>
      </c>
      <c r="G38" s="300">
        <v>600</v>
      </c>
      <c r="H38" s="275">
        <f t="shared" si="4"/>
        <v>0.14705882352941177</v>
      </c>
      <c r="I38" s="292"/>
      <c r="J38" s="276">
        <f t="shared" si="5"/>
        <v>21.568627450980394</v>
      </c>
      <c r="K38" s="328"/>
      <c r="L38" s="276">
        <f t="shared" si="6"/>
        <v>18.333333333333332</v>
      </c>
      <c r="M38" s="276">
        <f t="shared" si="7"/>
        <v>24.444444444444443</v>
      </c>
      <c r="N38" s="303"/>
    </row>
    <row r="39" spans="1:14" ht="12.75" customHeight="1">
      <c r="A39" s="302" t="s">
        <v>44</v>
      </c>
      <c r="B39" s="273">
        <f>AVERAGE('C1 - summary'!E32:I32)</f>
        <v>1.6</v>
      </c>
      <c r="C39" s="274"/>
      <c r="D39" s="273">
        <v>170</v>
      </c>
      <c r="E39" s="292"/>
      <c r="F39" s="300">
        <v>120</v>
      </c>
      <c r="G39" s="300">
        <v>260</v>
      </c>
      <c r="H39" s="275">
        <f t="shared" si="4"/>
        <v>0.41176470588235292</v>
      </c>
      <c r="I39" s="292"/>
      <c r="J39" s="276">
        <f t="shared" si="5"/>
        <v>9.4117647058823533</v>
      </c>
      <c r="K39" s="328"/>
      <c r="L39" s="276">
        <f t="shared" si="6"/>
        <v>6.1538461538461542</v>
      </c>
      <c r="M39" s="276">
        <f t="shared" si="7"/>
        <v>13.333333333333334</v>
      </c>
      <c r="N39" s="303"/>
    </row>
    <row r="40" spans="1:14" ht="12.75" customHeight="1">
      <c r="A40" s="302" t="s">
        <v>43</v>
      </c>
      <c r="B40" s="273">
        <f>AVERAGE('C1 - summary'!E33:I33)</f>
        <v>14.8</v>
      </c>
      <c r="C40" s="274"/>
      <c r="D40" s="273">
        <v>940</v>
      </c>
      <c r="E40" s="292"/>
      <c r="F40" s="300">
        <v>850</v>
      </c>
      <c r="G40" s="300">
        <v>1100</v>
      </c>
      <c r="H40" s="275">
        <f t="shared" si="4"/>
        <v>0.13297872340425532</v>
      </c>
      <c r="I40" s="292"/>
      <c r="J40" s="276">
        <f t="shared" si="5"/>
        <v>15.74468085106383</v>
      </c>
      <c r="K40" s="328"/>
      <c r="L40" s="276">
        <f t="shared" si="6"/>
        <v>13.454545454545455</v>
      </c>
      <c r="M40" s="276">
        <f t="shared" si="7"/>
        <v>17.411764705882351</v>
      </c>
      <c r="N40" s="303"/>
    </row>
    <row r="41" spans="1:14" ht="12.75" customHeight="1">
      <c r="A41" s="302" t="s">
        <v>42</v>
      </c>
      <c r="B41" s="273">
        <f>AVERAGE('C1 - summary'!E34:I34)</f>
        <v>43</v>
      </c>
      <c r="C41" s="274"/>
      <c r="D41" s="273">
        <v>4000</v>
      </c>
      <c r="E41" s="292"/>
      <c r="F41" s="300">
        <v>3600</v>
      </c>
      <c r="G41" s="300">
        <v>4700</v>
      </c>
      <c r="H41" s="275">
        <f t="shared" si="4"/>
        <v>0.13750000000000001</v>
      </c>
      <c r="I41" s="292"/>
      <c r="J41" s="276">
        <f t="shared" si="5"/>
        <v>10.75</v>
      </c>
      <c r="K41" s="328"/>
      <c r="L41" s="276">
        <f t="shared" si="6"/>
        <v>9.1489361702127656</v>
      </c>
      <c r="M41" s="276">
        <f t="shared" si="7"/>
        <v>11.944444444444445</v>
      </c>
      <c r="N41" s="303"/>
    </row>
    <row r="42" spans="1:14" ht="12.75" customHeight="1">
      <c r="A42" s="302" t="s">
        <v>41</v>
      </c>
      <c r="B42" s="273">
        <f>AVERAGE('C1 - summary'!E35:I35)</f>
        <v>10</v>
      </c>
      <c r="C42" s="274"/>
      <c r="D42" s="273">
        <v>1000</v>
      </c>
      <c r="E42" s="292"/>
      <c r="F42" s="300">
        <v>840</v>
      </c>
      <c r="G42" s="300">
        <v>1300</v>
      </c>
      <c r="H42" s="275">
        <f t="shared" si="4"/>
        <v>0.22999999999999998</v>
      </c>
      <c r="I42" s="292"/>
      <c r="J42" s="276">
        <f t="shared" si="5"/>
        <v>10</v>
      </c>
      <c r="K42" s="328"/>
      <c r="L42" s="276">
        <f t="shared" si="6"/>
        <v>7.6923076923076925</v>
      </c>
      <c r="M42" s="276">
        <f t="shared" si="7"/>
        <v>11.904761904761905</v>
      </c>
      <c r="N42" s="303"/>
    </row>
    <row r="43" spans="1:14" ht="12.75" customHeight="1">
      <c r="A43" s="302" t="s">
        <v>40</v>
      </c>
      <c r="B43" s="273">
        <f>AVERAGE('C1 - summary'!E36:I36)</f>
        <v>13.4</v>
      </c>
      <c r="C43" s="274"/>
      <c r="D43" s="273">
        <v>1100</v>
      </c>
      <c r="E43" s="292"/>
      <c r="F43" s="300">
        <v>940</v>
      </c>
      <c r="G43" s="300">
        <v>1400</v>
      </c>
      <c r="H43" s="275">
        <f t="shared" si="4"/>
        <v>0.20909090909090908</v>
      </c>
      <c r="I43" s="292"/>
      <c r="J43" s="276">
        <f t="shared" si="5"/>
        <v>12.181818181818182</v>
      </c>
      <c r="K43" s="328"/>
      <c r="L43" s="276">
        <f t="shared" si="6"/>
        <v>9.5714285714285712</v>
      </c>
      <c r="M43" s="276">
        <f t="shared" si="7"/>
        <v>14.25531914893617</v>
      </c>
      <c r="N43" s="303"/>
    </row>
    <row r="44" spans="1:14" ht="12.75" customHeight="1">
      <c r="A44" s="302" t="s">
        <v>39</v>
      </c>
      <c r="B44" s="273">
        <f>AVERAGE('C1 - summary'!E37:I37)</f>
        <v>16.399999999999999</v>
      </c>
      <c r="C44" s="305"/>
      <c r="D44" s="273">
        <v>1300</v>
      </c>
      <c r="E44" s="292"/>
      <c r="F44" s="300">
        <v>1100</v>
      </c>
      <c r="G44" s="300">
        <v>1400</v>
      </c>
      <c r="H44" s="275">
        <f t="shared" si="4"/>
        <v>0.11538461538461539</v>
      </c>
      <c r="I44" s="292"/>
      <c r="J44" s="276">
        <f t="shared" si="5"/>
        <v>12.615384615384615</v>
      </c>
      <c r="K44" s="328"/>
      <c r="L44" s="276">
        <f t="shared" si="6"/>
        <v>11.714285714285714</v>
      </c>
      <c r="M44" s="276">
        <f t="shared" si="7"/>
        <v>14.909090909090908</v>
      </c>
      <c r="N44" s="303"/>
    </row>
    <row r="45" spans="1:14" ht="6" customHeight="1" thickBot="1">
      <c r="A45" s="306"/>
      <c r="B45" s="307"/>
      <c r="C45" s="308"/>
      <c r="D45" s="308"/>
      <c r="E45" s="308"/>
      <c r="F45" s="308"/>
      <c r="G45" s="308"/>
      <c r="H45" s="308"/>
      <c r="I45" s="308"/>
      <c r="J45" s="308"/>
      <c r="K45" s="308"/>
      <c r="L45" s="308"/>
      <c r="M45" s="308"/>
      <c r="N45" s="309"/>
    </row>
    <row r="46" spans="1:14" ht="6" customHeight="1">
      <c r="A46" s="303"/>
      <c r="B46" s="303"/>
      <c r="C46" s="303"/>
      <c r="D46" s="303"/>
      <c r="E46" s="303"/>
      <c r="F46" s="303"/>
      <c r="G46" s="303"/>
      <c r="H46" s="303"/>
      <c r="I46" s="303"/>
      <c r="J46" s="303"/>
      <c r="K46" s="303"/>
      <c r="L46" s="303"/>
      <c r="M46" s="303"/>
      <c r="N46" s="303"/>
    </row>
    <row r="47" spans="1:14" ht="11.25" customHeight="1">
      <c r="A47" s="247" t="s">
        <v>127</v>
      </c>
      <c r="B47" s="303"/>
      <c r="C47" s="303"/>
      <c r="D47" s="303"/>
      <c r="E47" s="303"/>
      <c r="F47" s="303"/>
      <c r="G47" s="303"/>
      <c r="H47" s="303"/>
      <c r="I47" s="303"/>
      <c r="J47" s="303"/>
      <c r="K47" s="303"/>
      <c r="L47" s="303"/>
      <c r="M47" s="303"/>
      <c r="N47" s="303"/>
    </row>
    <row r="48" spans="1:14" ht="11.25" customHeight="1">
      <c r="A48" s="1463" t="s">
        <v>316</v>
      </c>
      <c r="B48" s="1463"/>
      <c r="C48" s="1463"/>
      <c r="D48" s="1463"/>
      <c r="E48" s="1463"/>
      <c r="F48" s="310"/>
      <c r="G48" s="310"/>
      <c r="H48" s="303"/>
      <c r="I48" s="303"/>
      <c r="J48" s="303"/>
      <c r="K48" s="303"/>
      <c r="L48" s="303"/>
      <c r="M48" s="303"/>
      <c r="N48" s="303"/>
    </row>
    <row r="49" spans="1:14" ht="11.25" customHeight="1">
      <c r="A49" s="1473" t="s">
        <v>364</v>
      </c>
      <c r="B49" s="1473"/>
      <c r="C49" s="1473"/>
      <c r="D49" s="1473"/>
      <c r="E49" s="1473"/>
      <c r="F49" s="1473"/>
      <c r="G49" s="1473"/>
      <c r="H49" s="1473"/>
      <c r="I49" s="1473"/>
      <c r="J49" s="1473"/>
      <c r="K49" s="1473"/>
      <c r="L49" s="1473"/>
      <c r="M49" s="1473"/>
      <c r="N49" s="303"/>
    </row>
    <row r="50" spans="1:14" ht="11.25" customHeight="1">
      <c r="A50" s="1473"/>
      <c r="B50" s="1473"/>
      <c r="C50" s="1473"/>
      <c r="D50" s="1473"/>
      <c r="E50" s="1473"/>
      <c r="F50" s="1473"/>
      <c r="G50" s="1473"/>
      <c r="H50" s="1473"/>
      <c r="I50" s="1473"/>
      <c r="J50" s="1473"/>
      <c r="K50" s="1473"/>
      <c r="L50" s="1473"/>
      <c r="M50" s="1473"/>
      <c r="N50" s="303"/>
    </row>
    <row r="51" spans="1:14" ht="11.25" customHeight="1">
      <c r="A51" s="303"/>
      <c r="B51" s="303"/>
      <c r="C51" s="303"/>
      <c r="D51" s="303"/>
      <c r="E51" s="303"/>
      <c r="F51" s="303"/>
      <c r="G51" s="303"/>
      <c r="H51" s="303"/>
      <c r="I51" s="303"/>
      <c r="J51" s="303"/>
      <c r="K51" s="303"/>
      <c r="L51" s="303"/>
      <c r="M51" s="303"/>
      <c r="N51" s="303"/>
    </row>
    <row r="52" spans="1:14" ht="15">
      <c r="A52" s="1479" t="s">
        <v>1657</v>
      </c>
      <c r="B52" s="1479"/>
      <c r="C52" s="303"/>
      <c r="D52" s="303"/>
      <c r="E52" s="303"/>
      <c r="F52" s="303"/>
      <c r="G52" s="303"/>
      <c r="H52" s="303"/>
      <c r="I52" s="303"/>
      <c r="J52" s="303"/>
      <c r="K52" s="303"/>
      <c r="L52" s="303"/>
      <c r="M52" s="303"/>
      <c r="N52" s="303"/>
    </row>
  </sheetData>
  <mergeCells count="11">
    <mergeCell ref="A1:M2"/>
    <mergeCell ref="A49:M50"/>
    <mergeCell ref="O1:P1"/>
    <mergeCell ref="A52:B52"/>
    <mergeCell ref="B5:B8"/>
    <mergeCell ref="D5:H5"/>
    <mergeCell ref="J5:M5"/>
    <mergeCell ref="F7:H7"/>
    <mergeCell ref="J6:M6"/>
    <mergeCell ref="L7:M7"/>
    <mergeCell ref="A48:E48"/>
  </mergeCells>
  <phoneticPr fontId="37" type="noConversion"/>
  <hyperlinks>
    <hyperlink ref="O1" location="Contents!A1" display="back to contents"/>
  </hyperlinks>
  <pageMargins left="0.75" right="0.75" top="1" bottom="1" header="0.5" footer="0.5"/>
  <pageSetup paperSize="9" scale="73" orientation="landscape" r:id="rId1"/>
  <headerFooter alignWithMargins="0"/>
  <ignoredErrors>
    <ignoredError sqref="B11:B12 B13:B44" formulaRange="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topLeftCell="A7" zoomScale="175" zoomScaleNormal="175" workbookViewId="0">
      <selection activeCell="E52" sqref="E52"/>
    </sheetView>
  </sheetViews>
  <sheetFormatPr defaultRowHeight="10.199999999999999"/>
  <sheetData>
    <row r="1" spans="1:11">
      <c r="A1" s="880"/>
      <c r="B1" s="880" t="s">
        <v>771</v>
      </c>
      <c r="C1" s="880"/>
      <c r="D1" s="880"/>
      <c r="E1" s="880"/>
      <c r="F1" s="880"/>
      <c r="G1" s="880"/>
      <c r="H1" s="880" t="s">
        <v>425</v>
      </c>
      <c r="I1" s="880"/>
      <c r="J1" s="880"/>
      <c r="K1" s="880"/>
    </row>
    <row r="2" spans="1:11">
      <c r="A2" s="880"/>
      <c r="B2" s="880"/>
      <c r="C2" s="880"/>
      <c r="D2" s="880"/>
      <c r="E2" s="880"/>
      <c r="F2" s="880"/>
      <c r="G2" s="880"/>
      <c r="H2" s="880"/>
      <c r="I2" s="880"/>
      <c r="J2" s="880"/>
      <c r="K2" s="880"/>
    </row>
    <row r="3" spans="1:11">
      <c r="A3" s="880"/>
      <c r="B3" s="880" t="s">
        <v>772</v>
      </c>
      <c r="C3" s="880"/>
      <c r="D3" s="880"/>
      <c r="E3" s="880"/>
      <c r="F3" s="880"/>
      <c r="G3" s="880" t="s">
        <v>773</v>
      </c>
      <c r="H3" s="880"/>
      <c r="I3" s="880"/>
      <c r="J3" s="880"/>
      <c r="K3" s="880"/>
    </row>
    <row r="4" spans="1:11">
      <c r="A4" s="880"/>
      <c r="B4" s="880"/>
      <c r="C4" s="880" t="s">
        <v>149</v>
      </c>
      <c r="D4" s="880" t="s">
        <v>775</v>
      </c>
      <c r="E4" s="880" t="s">
        <v>776</v>
      </c>
      <c r="F4" s="880"/>
      <c r="G4" s="880" t="s">
        <v>154</v>
      </c>
      <c r="H4" s="880" t="s">
        <v>153</v>
      </c>
      <c r="I4" s="880"/>
      <c r="J4" s="880"/>
      <c r="K4" s="880"/>
    </row>
    <row r="5" spans="1:11">
      <c r="A5" s="880">
        <v>1</v>
      </c>
      <c r="B5" s="880" t="str">
        <f>VLOOKUP($A5,$A$42:$F$74,2,)</f>
        <v>Na h-Eileanan Siar</v>
      </c>
      <c r="C5" s="880">
        <f>VLOOKUP($A5,$A$42:$F$74,3,)</f>
        <v>32</v>
      </c>
      <c r="D5" s="880">
        <f>VLOOKUP($A5,$A$42:$F$74,5,)</f>
        <v>22.857142857142858</v>
      </c>
      <c r="E5" s="880">
        <f>VLOOKUP($A5,$A$42:$F$74,6,)</f>
        <v>40</v>
      </c>
      <c r="F5" s="880"/>
      <c r="G5" s="880">
        <f>C5-D5</f>
        <v>9.1428571428571423</v>
      </c>
      <c r="H5" s="1054">
        <f>E5-C5</f>
        <v>8</v>
      </c>
      <c r="I5" s="880"/>
      <c r="J5" s="880"/>
      <c r="K5" s="880"/>
    </row>
    <row r="6" spans="1:11">
      <c r="A6" s="880">
        <v>2</v>
      </c>
      <c r="B6" s="880" t="str">
        <f t="shared" ref="B6:B37" si="0">VLOOKUP($A6,$A$42:$F$74,2,)</f>
        <v>Orkney Islands</v>
      </c>
      <c r="C6" s="880">
        <f t="shared" ref="C6:C37" si="1">VLOOKUP($A6,$A$42:$F$74,3,)</f>
        <v>26.666666666666668</v>
      </c>
      <c r="D6" s="880">
        <f t="shared" ref="D6:D37" si="2">VLOOKUP($A6,$A$42:$F$74,5,)</f>
        <v>16</v>
      </c>
      <c r="E6" s="880">
        <f t="shared" ref="E6:E37" si="3">VLOOKUP($A6,$A$42:$F$74,6,)</f>
        <v>40</v>
      </c>
      <c r="F6" s="880"/>
      <c r="G6" s="880">
        <f t="shared" ref="G6:G37" si="4">C6-D6</f>
        <v>10.666666666666668</v>
      </c>
      <c r="H6" s="1054">
        <f t="shared" ref="H6:H37" si="5">E6-C6</f>
        <v>13.333333333333332</v>
      </c>
      <c r="I6" s="880"/>
      <c r="J6" s="880"/>
      <c r="K6" s="880"/>
    </row>
    <row r="7" spans="1:11">
      <c r="A7" s="880">
        <v>3</v>
      </c>
      <c r="B7" s="880" t="str">
        <f t="shared" si="0"/>
        <v>Moray</v>
      </c>
      <c r="C7" s="880">
        <f t="shared" si="1"/>
        <v>25.185185185185187</v>
      </c>
      <c r="D7" s="880">
        <f t="shared" si="2"/>
        <v>19.428571428571427</v>
      </c>
      <c r="E7" s="880">
        <f t="shared" si="3"/>
        <v>32.38095238095238</v>
      </c>
      <c r="F7" s="880"/>
      <c r="G7" s="880">
        <f t="shared" si="4"/>
        <v>5.7566137566137598</v>
      </c>
      <c r="H7" s="1054">
        <f t="shared" si="5"/>
        <v>7.1957671957671927</v>
      </c>
      <c r="I7" s="880"/>
      <c r="J7" s="880"/>
      <c r="K7" s="880"/>
    </row>
    <row r="8" spans="1:11">
      <c r="A8" s="880">
        <v>4</v>
      </c>
      <c r="B8" s="880" t="str">
        <f t="shared" si="0"/>
        <v>Scottish Borders</v>
      </c>
      <c r="C8" s="880">
        <f t="shared" si="1"/>
        <v>21.568627450980394</v>
      </c>
      <c r="D8" s="880">
        <f t="shared" si="2"/>
        <v>18.333333333333332</v>
      </c>
      <c r="E8" s="880">
        <f t="shared" si="3"/>
        <v>24.444444444444443</v>
      </c>
      <c r="F8" s="880"/>
      <c r="G8" s="880">
        <f t="shared" si="4"/>
        <v>3.2352941176470615</v>
      </c>
      <c r="H8" s="1054">
        <f t="shared" si="5"/>
        <v>2.8758169934640492</v>
      </c>
      <c r="I8" s="880"/>
      <c r="J8" s="880"/>
      <c r="K8" s="880"/>
    </row>
    <row r="9" spans="1:11">
      <c r="A9" s="880">
        <v>5</v>
      </c>
      <c r="B9" s="880" t="str">
        <f t="shared" si="0"/>
        <v>Fife</v>
      </c>
      <c r="C9" s="880">
        <f t="shared" si="1"/>
        <v>17.142857142857142</v>
      </c>
      <c r="D9" s="880">
        <f t="shared" si="2"/>
        <v>15.483870967741936</v>
      </c>
      <c r="E9" s="880">
        <f t="shared" si="3"/>
        <v>19.2</v>
      </c>
      <c r="F9" s="880"/>
      <c r="G9" s="880">
        <f t="shared" si="4"/>
        <v>1.6589861751152064</v>
      </c>
      <c r="H9" s="1054">
        <f t="shared" si="5"/>
        <v>2.0571428571428569</v>
      </c>
      <c r="I9" s="880"/>
      <c r="J9" s="880"/>
      <c r="K9" s="880"/>
    </row>
    <row r="10" spans="1:11">
      <c r="A10" s="880">
        <v>6</v>
      </c>
      <c r="B10" s="880" t="str">
        <f t="shared" si="0"/>
        <v>Angus</v>
      </c>
      <c r="C10" s="880">
        <f t="shared" si="1"/>
        <v>16.5</v>
      </c>
      <c r="D10" s="880">
        <f t="shared" si="2"/>
        <v>14.042553191489361</v>
      </c>
      <c r="E10" s="880">
        <f t="shared" si="3"/>
        <v>18.857142857142858</v>
      </c>
      <c r="F10" s="880"/>
      <c r="G10" s="880">
        <f t="shared" si="4"/>
        <v>2.4574468085106389</v>
      </c>
      <c r="H10" s="1054">
        <f t="shared" si="5"/>
        <v>2.3571428571428577</v>
      </c>
      <c r="I10" s="880"/>
      <c r="J10" s="880"/>
      <c r="K10" s="880"/>
    </row>
    <row r="11" spans="1:11">
      <c r="A11" s="880">
        <v>7</v>
      </c>
      <c r="B11" s="880" t="str">
        <f t="shared" si="0"/>
        <v>Aberdeen City</v>
      </c>
      <c r="C11" s="880">
        <f t="shared" si="1"/>
        <v>16.25</v>
      </c>
      <c r="D11" s="880">
        <f t="shared" si="2"/>
        <v>15</v>
      </c>
      <c r="E11" s="880">
        <f t="shared" si="3"/>
        <v>17.727272727272727</v>
      </c>
      <c r="F11" s="880"/>
      <c r="G11" s="880">
        <f t="shared" si="4"/>
        <v>1.25</v>
      </c>
      <c r="H11" s="1054">
        <f t="shared" si="5"/>
        <v>1.4772727272727266</v>
      </c>
      <c r="I11" s="880"/>
      <c r="J11" s="880"/>
      <c r="K11" s="880"/>
    </row>
    <row r="12" spans="1:11">
      <c r="A12" s="880">
        <v>8</v>
      </c>
      <c r="B12" s="880" t="str">
        <f t="shared" si="0"/>
        <v>Dundee City</v>
      </c>
      <c r="C12" s="880">
        <f t="shared" si="1"/>
        <v>16.173913043478262</v>
      </c>
      <c r="D12" s="880">
        <f t="shared" si="2"/>
        <v>15.5</v>
      </c>
      <c r="E12" s="880">
        <f t="shared" si="3"/>
        <v>16.90909090909091</v>
      </c>
      <c r="F12" s="880"/>
      <c r="G12" s="880">
        <f t="shared" si="4"/>
        <v>0.67391304347826164</v>
      </c>
      <c r="H12" s="1054">
        <f t="shared" si="5"/>
        <v>0.73517786561264842</v>
      </c>
      <c r="I12" s="880"/>
      <c r="J12" s="880"/>
      <c r="K12" s="880"/>
    </row>
    <row r="13" spans="1:11">
      <c r="A13" s="880">
        <v>9</v>
      </c>
      <c r="B13" s="880" t="str">
        <f t="shared" si="0"/>
        <v>South Ayrshire</v>
      </c>
      <c r="C13" s="880">
        <f t="shared" si="1"/>
        <v>15.74468085106383</v>
      </c>
      <c r="D13" s="880">
        <f t="shared" si="2"/>
        <v>13.454545454545455</v>
      </c>
      <c r="E13" s="880">
        <f t="shared" si="3"/>
        <v>17.411764705882351</v>
      </c>
      <c r="F13" s="880"/>
      <c r="G13" s="880">
        <f t="shared" si="4"/>
        <v>2.2901353965183748</v>
      </c>
      <c r="H13" s="1054">
        <f t="shared" si="5"/>
        <v>1.6670838548185216</v>
      </c>
      <c r="I13" s="880"/>
      <c r="J13" s="880"/>
      <c r="K13" s="880"/>
    </row>
    <row r="14" spans="1:11">
      <c r="A14" s="880">
        <v>10</v>
      </c>
      <c r="B14" s="880" t="str">
        <f t="shared" si="0"/>
        <v>Argyll &amp; Bute</v>
      </c>
      <c r="C14" s="880">
        <f t="shared" si="1"/>
        <v>15</v>
      </c>
      <c r="D14" s="880">
        <f t="shared" si="2"/>
        <v>11.351351351351351</v>
      </c>
      <c r="E14" s="880">
        <f t="shared" si="3"/>
        <v>18.260869565217391</v>
      </c>
      <c r="F14" s="880"/>
      <c r="G14" s="880">
        <f t="shared" si="4"/>
        <v>3.6486486486486491</v>
      </c>
      <c r="H14" s="1054">
        <f t="shared" si="5"/>
        <v>3.2608695652173907</v>
      </c>
      <c r="I14" s="880"/>
      <c r="J14" s="880"/>
      <c r="K14" s="880"/>
    </row>
    <row r="15" spans="1:11">
      <c r="A15" s="880">
        <v>11</v>
      </c>
      <c r="B15" s="880" t="str">
        <f t="shared" si="0"/>
        <v>Highland</v>
      </c>
      <c r="C15" s="880">
        <f t="shared" si="1"/>
        <v>13.857142857142858</v>
      </c>
      <c r="D15" s="880">
        <f t="shared" si="2"/>
        <v>12.933333333333334</v>
      </c>
      <c r="E15" s="880">
        <f t="shared" si="3"/>
        <v>16.166666666666668</v>
      </c>
      <c r="F15" s="880"/>
      <c r="G15" s="880">
        <f t="shared" si="4"/>
        <v>0.92380952380952408</v>
      </c>
      <c r="H15" s="1054">
        <f t="shared" si="5"/>
        <v>2.3095238095238102</v>
      </c>
      <c r="I15" s="880"/>
      <c r="J15" s="880"/>
      <c r="K15" s="880"/>
    </row>
    <row r="16" spans="1:11">
      <c r="A16" s="880">
        <v>12</v>
      </c>
      <c r="B16" s="880" t="str">
        <f t="shared" si="0"/>
        <v>Falkirk</v>
      </c>
      <c r="C16" s="880">
        <f t="shared" si="1"/>
        <v>13.333333333333334</v>
      </c>
      <c r="D16" s="880">
        <f t="shared" si="2"/>
        <v>11.428571428571429</v>
      </c>
      <c r="E16" s="880">
        <f t="shared" si="3"/>
        <v>14.545454545454545</v>
      </c>
      <c r="F16" s="880"/>
      <c r="G16" s="880">
        <f t="shared" si="4"/>
        <v>1.9047619047619051</v>
      </c>
      <c r="H16" s="1054">
        <f t="shared" si="5"/>
        <v>1.212121212121211</v>
      </c>
      <c r="I16" s="880"/>
      <c r="J16" s="880"/>
      <c r="K16" s="880"/>
    </row>
    <row r="17" spans="1:11">
      <c r="A17" s="880">
        <v>13</v>
      </c>
      <c r="B17" s="880" t="str">
        <f t="shared" si="0"/>
        <v>Dumfries &amp; Galloway</v>
      </c>
      <c r="C17" s="880">
        <f t="shared" si="1"/>
        <v>13.272727272727273</v>
      </c>
      <c r="D17" s="880">
        <f t="shared" si="2"/>
        <v>11.23076923076923</v>
      </c>
      <c r="E17" s="880">
        <f t="shared" si="3"/>
        <v>15.531914893617021</v>
      </c>
      <c r="F17" s="880"/>
      <c r="G17" s="880">
        <f t="shared" si="4"/>
        <v>2.0419580419580434</v>
      </c>
      <c r="H17" s="1054">
        <f t="shared" si="5"/>
        <v>2.2591876208897474</v>
      </c>
      <c r="I17" s="880"/>
      <c r="J17" s="880"/>
      <c r="K17" s="880"/>
    </row>
    <row r="18" spans="1:11" s="880" customFormat="1">
      <c r="A18" s="880">
        <v>14</v>
      </c>
      <c r="B18" s="880" t="str">
        <f t="shared" si="0"/>
        <v>Aberdeenshire</v>
      </c>
      <c r="C18" s="880">
        <f t="shared" si="1"/>
        <v>13.166666666666666</v>
      </c>
      <c r="D18" s="880">
        <f t="shared" si="2"/>
        <v>11.285714285714286</v>
      </c>
      <c r="E18" s="880">
        <f t="shared" si="3"/>
        <v>14.363636363636363</v>
      </c>
      <c r="G18" s="880">
        <f t="shared" si="4"/>
        <v>1.8809523809523796</v>
      </c>
      <c r="H18" s="1054">
        <f t="shared" si="5"/>
        <v>1.1969696969696972</v>
      </c>
    </row>
    <row r="19" spans="1:11" s="880" customFormat="1">
      <c r="A19" s="880">
        <v>15</v>
      </c>
      <c r="B19" s="880" t="str">
        <f t="shared" si="0"/>
        <v>Scotland</v>
      </c>
      <c r="C19" s="880">
        <f t="shared" si="1"/>
        <v>12.736474694589878</v>
      </c>
      <c r="D19" s="880">
        <f t="shared" si="2"/>
        <v>12.390492359932088</v>
      </c>
      <c r="E19" s="880">
        <f t="shared" si="3"/>
        <v>13.078853046594983</v>
      </c>
      <c r="G19" s="880">
        <f t="shared" si="4"/>
        <v>0.3459823346577906</v>
      </c>
      <c r="H19" s="1054">
        <f t="shared" si="5"/>
        <v>0.34237835200510425</v>
      </c>
    </row>
    <row r="20" spans="1:11" s="880" customFormat="1">
      <c r="A20" s="880">
        <v>16</v>
      </c>
      <c r="B20" s="880" t="str">
        <f t="shared" si="0"/>
        <v>Midlothian</v>
      </c>
      <c r="C20" s="880">
        <f t="shared" si="1"/>
        <v>12.631578947368421</v>
      </c>
      <c r="D20" s="880">
        <f t="shared" si="2"/>
        <v>9.8969072164948457</v>
      </c>
      <c r="E20" s="880">
        <f t="shared" si="3"/>
        <v>14.76923076923077</v>
      </c>
      <c r="G20" s="880">
        <f t="shared" si="4"/>
        <v>2.7346717308735755</v>
      </c>
      <c r="H20" s="1054">
        <f t="shared" si="5"/>
        <v>2.1376518218623488</v>
      </c>
    </row>
    <row r="21" spans="1:11" s="880" customFormat="1">
      <c r="A21" s="880">
        <v>17</v>
      </c>
      <c r="B21" s="880" t="str">
        <f t="shared" si="0"/>
        <v>West Lothian</v>
      </c>
      <c r="C21" s="880">
        <f t="shared" si="1"/>
        <v>12.615384615384615</v>
      </c>
      <c r="D21" s="880">
        <f t="shared" si="2"/>
        <v>11.714285714285714</v>
      </c>
      <c r="E21" s="880">
        <f t="shared" si="3"/>
        <v>14.909090909090908</v>
      </c>
      <c r="G21" s="880">
        <f t="shared" si="4"/>
        <v>0.90109890109890145</v>
      </c>
      <c r="H21" s="1054">
        <f t="shared" si="5"/>
        <v>2.2937062937062933</v>
      </c>
    </row>
    <row r="22" spans="1:11" s="880" customFormat="1">
      <c r="A22" s="880">
        <v>18</v>
      </c>
      <c r="B22" s="880" t="str">
        <f t="shared" si="0"/>
        <v>City of Edinburgh</v>
      </c>
      <c r="C22" s="880">
        <f t="shared" si="1"/>
        <v>12.6</v>
      </c>
      <c r="D22" s="880">
        <f t="shared" si="2"/>
        <v>11.63076923076923</v>
      </c>
      <c r="E22" s="880">
        <f t="shared" si="3"/>
        <v>13.5</v>
      </c>
      <c r="G22" s="880">
        <f t="shared" si="4"/>
        <v>0.96923076923076934</v>
      </c>
      <c r="H22" s="1054">
        <f t="shared" si="5"/>
        <v>0.90000000000000036</v>
      </c>
    </row>
    <row r="23" spans="1:11" s="880" customFormat="1">
      <c r="A23" s="880">
        <v>19</v>
      </c>
      <c r="B23" s="880" t="str">
        <f t="shared" si="0"/>
        <v>Glasgow City</v>
      </c>
      <c r="C23" s="880">
        <f t="shared" si="1"/>
        <v>12.369747899159664</v>
      </c>
      <c r="D23" s="880">
        <f t="shared" si="2"/>
        <v>11.5</v>
      </c>
      <c r="E23" s="880">
        <f t="shared" si="3"/>
        <v>13.261261261261261</v>
      </c>
      <c r="G23" s="880">
        <f t="shared" si="4"/>
        <v>0.86974789915966433</v>
      </c>
      <c r="H23" s="1054">
        <f t="shared" si="5"/>
        <v>0.89151336210159648</v>
      </c>
    </row>
    <row r="24" spans="1:11" s="880" customFormat="1">
      <c r="A24" s="880">
        <v>20</v>
      </c>
      <c r="B24" s="880" t="str">
        <f t="shared" si="0"/>
        <v>North Ayrshire</v>
      </c>
      <c r="C24" s="880">
        <f t="shared" si="1"/>
        <v>12.25</v>
      </c>
      <c r="D24" s="880">
        <f t="shared" si="2"/>
        <v>10.888888888888889</v>
      </c>
      <c r="E24" s="880">
        <f t="shared" si="3"/>
        <v>13.066666666666666</v>
      </c>
      <c r="G24" s="880">
        <f t="shared" si="4"/>
        <v>1.3611111111111107</v>
      </c>
      <c r="H24" s="1054">
        <f t="shared" si="5"/>
        <v>0.81666666666666643</v>
      </c>
    </row>
    <row r="25" spans="1:11" s="880" customFormat="1">
      <c r="A25" s="880">
        <v>21</v>
      </c>
      <c r="B25" s="880" t="str">
        <f t="shared" si="0"/>
        <v>West Dunbartonshire</v>
      </c>
      <c r="C25" s="880">
        <f t="shared" si="1"/>
        <v>12.181818181818182</v>
      </c>
      <c r="D25" s="880">
        <f t="shared" si="2"/>
        <v>9.5714285714285712</v>
      </c>
      <c r="E25" s="880">
        <f t="shared" si="3"/>
        <v>14.25531914893617</v>
      </c>
      <c r="G25" s="880">
        <f t="shared" si="4"/>
        <v>2.6103896103896105</v>
      </c>
      <c r="H25" s="1054">
        <f t="shared" si="5"/>
        <v>2.0735009671179885</v>
      </c>
    </row>
    <row r="26" spans="1:11" s="880" customFormat="1">
      <c r="A26" s="880">
        <v>22</v>
      </c>
      <c r="B26" s="880" t="str">
        <f t="shared" si="0"/>
        <v>Clackmannanshire</v>
      </c>
      <c r="C26" s="880">
        <f t="shared" si="1"/>
        <v>12.131147540983607</v>
      </c>
      <c r="D26" s="880">
        <f t="shared" si="2"/>
        <v>9.3670886075949369</v>
      </c>
      <c r="E26" s="880">
        <f t="shared" si="3"/>
        <v>18.048780487804876</v>
      </c>
      <c r="G26" s="880">
        <f t="shared" si="4"/>
        <v>2.7640589333886698</v>
      </c>
      <c r="H26" s="1054">
        <f t="shared" si="5"/>
        <v>5.9176329468212696</v>
      </c>
    </row>
    <row r="27" spans="1:11" s="880" customFormat="1">
      <c r="A27" s="880">
        <v>23</v>
      </c>
      <c r="B27" s="880" t="str">
        <f t="shared" si="0"/>
        <v>East Ayrshire</v>
      </c>
      <c r="C27" s="880">
        <f t="shared" si="1"/>
        <v>12</v>
      </c>
      <c r="D27" s="880">
        <f t="shared" si="2"/>
        <v>10.666666666666666</v>
      </c>
      <c r="E27" s="880">
        <f t="shared" si="3"/>
        <v>12.8</v>
      </c>
      <c r="G27" s="880">
        <f t="shared" si="4"/>
        <v>1.3333333333333339</v>
      </c>
      <c r="H27" s="1054">
        <f t="shared" si="5"/>
        <v>0.80000000000000071</v>
      </c>
    </row>
    <row r="28" spans="1:11" s="880" customFormat="1">
      <c r="A28" s="880">
        <v>24</v>
      </c>
      <c r="B28" s="880" t="str">
        <f t="shared" si="0"/>
        <v>North Lanarkshire</v>
      </c>
      <c r="C28" s="880">
        <f t="shared" si="1"/>
        <v>11.944444444444445</v>
      </c>
      <c r="D28" s="880">
        <f t="shared" si="2"/>
        <v>10.487804878048781</v>
      </c>
      <c r="E28" s="880">
        <f t="shared" si="3"/>
        <v>13.030303030303031</v>
      </c>
      <c r="G28" s="880">
        <f t="shared" si="4"/>
        <v>1.4566395663956637</v>
      </c>
      <c r="H28" s="1054">
        <f t="shared" si="5"/>
        <v>1.0858585858585865</v>
      </c>
    </row>
    <row r="29" spans="1:11" s="880" customFormat="1">
      <c r="A29" s="880">
        <v>25</v>
      </c>
      <c r="B29" s="880" t="str">
        <f t="shared" si="0"/>
        <v>Inverclyde</v>
      </c>
      <c r="C29" s="880">
        <f t="shared" si="1"/>
        <v>11.466666666666667</v>
      </c>
      <c r="D29" s="880">
        <f t="shared" si="2"/>
        <v>10.117647058823529</v>
      </c>
      <c r="E29" s="880">
        <f t="shared" si="3"/>
        <v>13.23076923076923</v>
      </c>
      <c r="G29" s="880">
        <f t="shared" si="4"/>
        <v>1.3490196078431378</v>
      </c>
      <c r="H29" s="1054">
        <f t="shared" si="5"/>
        <v>1.7641025641025632</v>
      </c>
    </row>
    <row r="30" spans="1:11" s="880" customFormat="1">
      <c r="A30" s="880">
        <v>26</v>
      </c>
      <c r="B30" s="880" t="str">
        <f t="shared" si="0"/>
        <v>East Lothian</v>
      </c>
      <c r="C30" s="880">
        <f t="shared" si="1"/>
        <v>11.304347826086957</v>
      </c>
      <c r="D30" s="880">
        <f t="shared" si="2"/>
        <v>9.454545454545455</v>
      </c>
      <c r="E30" s="880">
        <f t="shared" si="3"/>
        <v>13.164556962025317</v>
      </c>
      <c r="G30" s="880">
        <f t="shared" si="4"/>
        <v>1.849802371541502</v>
      </c>
      <c r="H30" s="1054">
        <f t="shared" si="5"/>
        <v>1.8602091359383603</v>
      </c>
    </row>
    <row r="31" spans="1:11" s="880" customFormat="1">
      <c r="A31" s="880">
        <v>27</v>
      </c>
      <c r="B31" s="880" t="str">
        <f t="shared" si="0"/>
        <v>South Lanarkshire</v>
      </c>
      <c r="C31" s="880">
        <f t="shared" si="1"/>
        <v>10.75</v>
      </c>
      <c r="D31" s="880">
        <f t="shared" si="2"/>
        <v>9.1489361702127656</v>
      </c>
      <c r="E31" s="880">
        <f t="shared" si="3"/>
        <v>11.944444444444445</v>
      </c>
      <c r="G31" s="880">
        <f t="shared" si="4"/>
        <v>1.6010638297872344</v>
      </c>
      <c r="H31" s="1054">
        <f t="shared" si="5"/>
        <v>1.1944444444444446</v>
      </c>
    </row>
    <row r="32" spans="1:11" s="880" customFormat="1">
      <c r="A32" s="880">
        <v>28</v>
      </c>
      <c r="B32" s="880" t="str">
        <f t="shared" si="0"/>
        <v>Renfrewshire</v>
      </c>
      <c r="C32" s="880">
        <f t="shared" si="1"/>
        <v>10.518518518518519</v>
      </c>
      <c r="D32" s="880">
        <f t="shared" si="2"/>
        <v>8.875</v>
      </c>
      <c r="E32" s="880">
        <f t="shared" si="3"/>
        <v>11.833333333333334</v>
      </c>
      <c r="G32" s="880">
        <f t="shared" si="4"/>
        <v>1.643518518518519</v>
      </c>
      <c r="H32" s="1054">
        <f t="shared" si="5"/>
        <v>1.3148148148148149</v>
      </c>
    </row>
    <row r="33" spans="1:11" s="880" customFormat="1">
      <c r="A33" s="880">
        <v>29</v>
      </c>
      <c r="B33" s="880" t="str">
        <f t="shared" si="0"/>
        <v>Stirling</v>
      </c>
      <c r="C33" s="880">
        <f t="shared" si="1"/>
        <v>10</v>
      </c>
      <c r="D33" s="880">
        <f t="shared" si="2"/>
        <v>7.6923076923076925</v>
      </c>
      <c r="E33" s="880">
        <f t="shared" si="3"/>
        <v>11.904761904761905</v>
      </c>
      <c r="G33" s="880">
        <f t="shared" si="4"/>
        <v>2.3076923076923075</v>
      </c>
      <c r="H33" s="1054">
        <f t="shared" si="5"/>
        <v>1.9047619047619051</v>
      </c>
    </row>
    <row r="34" spans="1:11" s="880" customFormat="1">
      <c r="A34" s="880">
        <v>30</v>
      </c>
      <c r="B34" s="880" t="str">
        <f t="shared" si="0"/>
        <v>Shetland Islands</v>
      </c>
      <c r="C34" s="880">
        <f t="shared" si="1"/>
        <v>9.4117647058823533</v>
      </c>
      <c r="D34" s="880">
        <f t="shared" si="2"/>
        <v>6.1538461538461542</v>
      </c>
      <c r="E34" s="880">
        <f t="shared" si="3"/>
        <v>13.333333333333334</v>
      </c>
      <c r="G34" s="880">
        <f t="shared" si="4"/>
        <v>3.2579185520361991</v>
      </c>
      <c r="H34" s="1054">
        <f t="shared" si="5"/>
        <v>3.9215686274509807</v>
      </c>
    </row>
    <row r="35" spans="1:11" s="880" customFormat="1">
      <c r="A35" s="880">
        <v>31</v>
      </c>
      <c r="B35" s="880" t="str">
        <f t="shared" si="0"/>
        <v>East Dunbartonshire</v>
      </c>
      <c r="C35" s="880">
        <f t="shared" si="1"/>
        <v>8.169014084507042</v>
      </c>
      <c r="D35" s="880">
        <f t="shared" si="2"/>
        <v>7.6315789473684212</v>
      </c>
      <c r="E35" s="880">
        <f t="shared" si="3"/>
        <v>12.083333333333334</v>
      </c>
      <c r="G35" s="880">
        <f t="shared" si="4"/>
        <v>0.53743513713862079</v>
      </c>
      <c r="H35" s="1054">
        <f t="shared" si="5"/>
        <v>3.9143192488262919</v>
      </c>
    </row>
    <row r="36" spans="1:11">
      <c r="A36" s="880">
        <v>32</v>
      </c>
      <c r="B36" s="880" t="str">
        <f t="shared" si="0"/>
        <v>Perth &amp; Kinross</v>
      </c>
      <c r="C36" s="880">
        <f t="shared" si="1"/>
        <v>6.9333333333333336</v>
      </c>
      <c r="D36" s="880">
        <f t="shared" si="2"/>
        <v>5.7777777777777777</v>
      </c>
      <c r="E36" s="880">
        <f t="shared" si="3"/>
        <v>8</v>
      </c>
      <c r="F36" s="880"/>
      <c r="G36" s="880">
        <f t="shared" si="4"/>
        <v>1.1555555555555559</v>
      </c>
      <c r="H36" s="1054">
        <f t="shared" si="5"/>
        <v>1.0666666666666664</v>
      </c>
      <c r="I36" s="880"/>
      <c r="J36" s="880"/>
      <c r="K36" s="880"/>
    </row>
    <row r="37" spans="1:11">
      <c r="A37" s="880">
        <v>33</v>
      </c>
      <c r="B37" s="880" t="str">
        <f t="shared" si="0"/>
        <v>East Renfrewshire</v>
      </c>
      <c r="C37" s="880">
        <f t="shared" si="1"/>
        <v>6.25</v>
      </c>
      <c r="D37" s="880">
        <f t="shared" si="2"/>
        <v>4.166666666666667</v>
      </c>
      <c r="E37" s="880">
        <f t="shared" si="3"/>
        <v>8.1967213114754092</v>
      </c>
      <c r="F37" s="880"/>
      <c r="G37" s="880">
        <f t="shared" si="4"/>
        <v>2.083333333333333</v>
      </c>
      <c r="H37" s="1054">
        <f t="shared" si="5"/>
        <v>1.9467213114754092</v>
      </c>
      <c r="I37" s="880"/>
      <c r="J37" s="880"/>
      <c r="K37" s="880"/>
    </row>
    <row r="38" spans="1:11">
      <c r="A38" s="880"/>
      <c r="B38" s="880"/>
      <c r="C38" s="880"/>
      <c r="D38" s="880"/>
      <c r="E38" s="880"/>
      <c r="F38" s="880"/>
      <c r="G38" s="880"/>
      <c r="H38" s="880"/>
      <c r="I38" s="880"/>
      <c r="J38" s="880"/>
      <c r="K38" s="880"/>
    </row>
    <row r="39" spans="1:11">
      <c r="A39" s="880"/>
      <c r="B39" s="880"/>
      <c r="C39" s="880"/>
      <c r="D39" s="880"/>
      <c r="E39" s="880"/>
      <c r="F39" s="880"/>
      <c r="G39" s="880"/>
      <c r="H39" s="880"/>
      <c r="I39" s="880"/>
      <c r="J39" s="880"/>
      <c r="K39" s="880"/>
    </row>
    <row r="40" spans="1:11">
      <c r="A40" s="880"/>
      <c r="B40" s="880"/>
      <c r="C40" s="880"/>
      <c r="D40" s="880"/>
      <c r="E40" s="880"/>
      <c r="F40" s="880"/>
      <c r="G40" s="880"/>
      <c r="H40" s="880"/>
      <c r="I40" s="880"/>
      <c r="J40" s="880"/>
      <c r="K40" s="880"/>
    </row>
    <row r="41" spans="1:11">
      <c r="A41" s="880"/>
      <c r="B41" s="880"/>
      <c r="C41" s="880"/>
      <c r="D41" s="880"/>
      <c r="E41" s="880"/>
      <c r="F41" s="880"/>
      <c r="G41" s="880"/>
      <c r="H41" s="880"/>
      <c r="I41" s="880"/>
      <c r="J41" s="880"/>
      <c r="K41" s="880"/>
    </row>
    <row r="42" spans="1:11" ht="13.2">
      <c r="A42" s="880">
        <f>_xlfn.RANK.AVG(C42,C$42:C$74,0)</f>
        <v>15</v>
      </c>
      <c r="B42" s="654" t="s">
        <v>11</v>
      </c>
      <c r="C42" s="1053">
        <f>'C6 - per problem drug user'!J11</f>
        <v>12.736474694589878</v>
      </c>
      <c r="D42" s="1053"/>
      <c r="E42" s="1053">
        <f>'C6 - per problem drug user'!L11</f>
        <v>12.390492359932088</v>
      </c>
      <c r="F42" s="1053">
        <f>'C6 - per problem drug user'!M11</f>
        <v>13.078853046594983</v>
      </c>
      <c r="G42" s="880"/>
      <c r="H42" s="880"/>
      <c r="I42" s="880"/>
      <c r="J42" s="880"/>
      <c r="K42" s="880"/>
    </row>
    <row r="43" spans="1:11" ht="13.2">
      <c r="A43" s="880">
        <f t="shared" ref="A43:A74" si="6">_xlfn.RANK.AVG(C43,C$42:C$74,0)</f>
        <v>7</v>
      </c>
      <c r="B43" s="878" t="s">
        <v>66</v>
      </c>
      <c r="C43" s="1053">
        <f>'C6 - per problem drug user'!J13</f>
        <v>16.25</v>
      </c>
      <c r="D43" s="1053"/>
      <c r="E43" s="1053">
        <f>'C6 - per problem drug user'!L13</f>
        <v>15</v>
      </c>
      <c r="F43" s="1053">
        <f>'C6 - per problem drug user'!M13</f>
        <v>17.727272727272727</v>
      </c>
      <c r="G43" s="880"/>
      <c r="H43" s="880"/>
      <c r="I43" s="880"/>
      <c r="J43" s="880"/>
      <c r="K43" s="880"/>
    </row>
    <row r="44" spans="1:11" ht="13.2">
      <c r="A44" s="880">
        <f t="shared" si="6"/>
        <v>14</v>
      </c>
      <c r="B44" s="878" t="s">
        <v>65</v>
      </c>
      <c r="C44" s="1053">
        <f>'C6 - per problem drug user'!J14</f>
        <v>13.166666666666666</v>
      </c>
      <c r="D44" s="1053"/>
      <c r="E44" s="1053">
        <f>'C6 - per problem drug user'!L14</f>
        <v>11.285714285714286</v>
      </c>
      <c r="F44" s="1053">
        <f>'C6 - per problem drug user'!M14</f>
        <v>14.363636363636363</v>
      </c>
      <c r="G44" s="880"/>
      <c r="H44" s="880"/>
      <c r="I44" s="880"/>
      <c r="J44" s="880"/>
      <c r="K44" s="880"/>
    </row>
    <row r="45" spans="1:11" ht="13.2">
      <c r="A45" s="880">
        <f t="shared" si="6"/>
        <v>6</v>
      </c>
      <c r="B45" s="878" t="s">
        <v>64</v>
      </c>
      <c r="C45" s="1053">
        <f>'C6 - per problem drug user'!J15</f>
        <v>16.5</v>
      </c>
      <c r="D45" s="1053"/>
      <c r="E45" s="1053">
        <f>'C6 - per problem drug user'!L15</f>
        <v>14.042553191489361</v>
      </c>
      <c r="F45" s="1053">
        <f>'C6 - per problem drug user'!M15</f>
        <v>18.857142857142858</v>
      </c>
      <c r="G45" s="880"/>
      <c r="H45" s="880"/>
      <c r="I45" s="880"/>
      <c r="J45" s="880"/>
      <c r="K45" s="880"/>
    </row>
    <row r="46" spans="1:11" ht="13.2">
      <c r="A46" s="880">
        <f t="shared" si="6"/>
        <v>10</v>
      </c>
      <c r="B46" s="878" t="s">
        <v>63</v>
      </c>
      <c r="C46" s="1053">
        <f>'C6 - per problem drug user'!J16</f>
        <v>15</v>
      </c>
      <c r="D46" s="1053"/>
      <c r="E46" s="1053">
        <f>'C6 - per problem drug user'!L16</f>
        <v>11.351351351351351</v>
      </c>
      <c r="F46" s="1053">
        <f>'C6 - per problem drug user'!M16</f>
        <v>18.260869565217391</v>
      </c>
      <c r="G46" s="880"/>
      <c r="H46" s="880"/>
      <c r="I46" s="880"/>
      <c r="J46" s="880"/>
      <c r="K46" s="880"/>
    </row>
    <row r="47" spans="1:11" ht="13.2">
      <c r="A47" s="880">
        <f t="shared" si="6"/>
        <v>18</v>
      </c>
      <c r="B47" s="878" t="s">
        <v>237</v>
      </c>
      <c r="C47" s="1053">
        <f>'C6 - per problem drug user'!J17</f>
        <v>12.6</v>
      </c>
      <c r="D47" s="1053"/>
      <c r="E47" s="1053">
        <f>'C6 - per problem drug user'!L17</f>
        <v>11.63076923076923</v>
      </c>
      <c r="F47" s="1053">
        <f>'C6 - per problem drug user'!M17</f>
        <v>13.5</v>
      </c>
      <c r="G47" s="880"/>
      <c r="H47" s="880"/>
      <c r="I47" s="880"/>
      <c r="J47" s="880"/>
      <c r="K47" s="880"/>
    </row>
    <row r="48" spans="1:11" ht="13.2">
      <c r="A48" s="880">
        <f t="shared" si="6"/>
        <v>22</v>
      </c>
      <c r="B48" s="878" t="s">
        <v>62</v>
      </c>
      <c r="C48" s="1053">
        <f>'C6 - per problem drug user'!J18</f>
        <v>12.131147540983607</v>
      </c>
      <c r="D48" s="1053"/>
      <c r="E48" s="1053">
        <f>'C6 - per problem drug user'!L18</f>
        <v>9.3670886075949369</v>
      </c>
      <c r="F48" s="1053">
        <f>'C6 - per problem drug user'!M18</f>
        <v>18.048780487804876</v>
      </c>
      <c r="G48" s="880"/>
      <c r="H48" s="880"/>
      <c r="I48" s="880"/>
      <c r="J48" s="880"/>
      <c r="K48" s="880"/>
    </row>
    <row r="49" spans="1:11" ht="13.2">
      <c r="A49" s="880">
        <f t="shared" si="6"/>
        <v>13</v>
      </c>
      <c r="B49" s="878" t="s">
        <v>14</v>
      </c>
      <c r="C49" s="1053">
        <f>'C6 - per problem drug user'!J19</f>
        <v>13.272727272727273</v>
      </c>
      <c r="D49" s="1053"/>
      <c r="E49" s="1053">
        <f>'C6 - per problem drug user'!L19</f>
        <v>11.23076923076923</v>
      </c>
      <c r="F49" s="1053">
        <f>'C6 - per problem drug user'!M19</f>
        <v>15.531914893617021</v>
      </c>
      <c r="G49" s="880"/>
      <c r="H49" s="880"/>
      <c r="I49" s="880"/>
      <c r="J49" s="880"/>
      <c r="K49" s="880"/>
    </row>
    <row r="50" spans="1:11" ht="13.2">
      <c r="A50" s="880">
        <f t="shared" si="6"/>
        <v>8</v>
      </c>
      <c r="B50" s="878" t="s">
        <v>61</v>
      </c>
      <c r="C50" s="1053">
        <f>'C6 - per problem drug user'!J20</f>
        <v>16.173913043478262</v>
      </c>
      <c r="D50" s="1053"/>
      <c r="E50" s="1053">
        <f>'C6 - per problem drug user'!L20</f>
        <v>15.5</v>
      </c>
      <c r="F50" s="1053">
        <f>'C6 - per problem drug user'!M20</f>
        <v>16.90909090909091</v>
      </c>
      <c r="G50" s="880"/>
      <c r="H50" s="880"/>
      <c r="I50" s="880"/>
      <c r="J50" s="880"/>
      <c r="K50" s="880"/>
    </row>
    <row r="51" spans="1:11" ht="13.2">
      <c r="A51" s="880">
        <f t="shared" si="6"/>
        <v>23</v>
      </c>
      <c r="B51" s="878" t="s">
        <v>60</v>
      </c>
      <c r="C51" s="1053">
        <f>'C6 - per problem drug user'!J21</f>
        <v>12</v>
      </c>
      <c r="D51" s="1053"/>
      <c r="E51" s="1053">
        <f>'C6 - per problem drug user'!L21</f>
        <v>10.666666666666666</v>
      </c>
      <c r="F51" s="1053">
        <f>'C6 - per problem drug user'!M21</f>
        <v>12.8</v>
      </c>
      <c r="G51" s="880"/>
      <c r="H51" s="880"/>
      <c r="I51" s="880"/>
      <c r="J51" s="880"/>
      <c r="K51" s="880"/>
    </row>
    <row r="52" spans="1:11" ht="13.2">
      <c r="A52" s="880">
        <f t="shared" si="6"/>
        <v>31</v>
      </c>
      <c r="B52" s="878" t="s">
        <v>59</v>
      </c>
      <c r="C52" s="1053">
        <f>'C6 - per problem drug user'!J22</f>
        <v>8.169014084507042</v>
      </c>
      <c r="D52" s="1053"/>
      <c r="E52" s="1053">
        <f>'C6 - per problem drug user'!L22</f>
        <v>7.6315789473684212</v>
      </c>
      <c r="F52" s="1053">
        <f>'C6 - per problem drug user'!M22</f>
        <v>12.083333333333334</v>
      </c>
      <c r="G52" s="880"/>
      <c r="H52" s="880"/>
      <c r="I52" s="880"/>
      <c r="J52" s="880"/>
      <c r="K52" s="880"/>
    </row>
    <row r="53" spans="1:11" ht="13.2">
      <c r="A53" s="880">
        <f t="shared" si="6"/>
        <v>26</v>
      </c>
      <c r="B53" s="878" t="s">
        <v>58</v>
      </c>
      <c r="C53" s="1053">
        <f>'C6 - per problem drug user'!J23</f>
        <v>11.304347826086957</v>
      </c>
      <c r="D53" s="1053"/>
      <c r="E53" s="1053">
        <f>'C6 - per problem drug user'!L23</f>
        <v>9.454545454545455</v>
      </c>
      <c r="F53" s="1053">
        <f>'C6 - per problem drug user'!M23</f>
        <v>13.164556962025317</v>
      </c>
      <c r="G53" s="880"/>
      <c r="H53" s="880"/>
      <c r="I53" s="880"/>
      <c r="J53" s="880"/>
      <c r="K53" s="880"/>
    </row>
    <row r="54" spans="1:11" ht="13.2">
      <c r="A54" s="880">
        <f t="shared" si="6"/>
        <v>33</v>
      </c>
      <c r="B54" s="878" t="s">
        <v>57</v>
      </c>
      <c r="C54" s="1053">
        <f>'C6 - per problem drug user'!J24</f>
        <v>6.25</v>
      </c>
      <c r="D54" s="1053"/>
      <c r="E54" s="1053">
        <f>'C6 - per problem drug user'!L24</f>
        <v>4.166666666666667</v>
      </c>
      <c r="F54" s="1053">
        <f>'C6 - per problem drug user'!M24</f>
        <v>8.1967213114754092</v>
      </c>
      <c r="G54" s="880"/>
      <c r="H54" s="880"/>
      <c r="I54" s="880"/>
      <c r="J54" s="880"/>
      <c r="K54" s="880"/>
    </row>
    <row r="55" spans="1:11" ht="13.2">
      <c r="A55" s="880">
        <f t="shared" si="6"/>
        <v>12</v>
      </c>
      <c r="B55" s="878" t="s">
        <v>56</v>
      </c>
      <c r="C55" s="1053">
        <f>'C6 - per problem drug user'!J25</f>
        <v>13.333333333333334</v>
      </c>
      <c r="D55" s="1053"/>
      <c r="E55" s="1053">
        <f>'C6 - per problem drug user'!L25</f>
        <v>11.428571428571429</v>
      </c>
      <c r="F55" s="1053">
        <f>'C6 - per problem drug user'!M25</f>
        <v>14.545454545454545</v>
      </c>
      <c r="G55" s="880"/>
      <c r="H55" s="880"/>
      <c r="I55" s="880"/>
      <c r="J55" s="880"/>
      <c r="K55" s="880"/>
    </row>
    <row r="56" spans="1:11" ht="13.2">
      <c r="A56" s="880">
        <f t="shared" si="6"/>
        <v>5</v>
      </c>
      <c r="B56" s="878" t="s">
        <v>15</v>
      </c>
      <c r="C56" s="1053">
        <f>'C6 - per problem drug user'!J26</f>
        <v>17.142857142857142</v>
      </c>
      <c r="D56" s="1053"/>
      <c r="E56" s="1053">
        <f>'C6 - per problem drug user'!L26</f>
        <v>15.483870967741936</v>
      </c>
      <c r="F56" s="1053">
        <f>'C6 - per problem drug user'!M26</f>
        <v>19.2</v>
      </c>
      <c r="G56" s="880"/>
      <c r="H56" s="880"/>
      <c r="I56" s="880"/>
      <c r="J56" s="880"/>
      <c r="K56" s="880"/>
    </row>
    <row r="57" spans="1:11">
      <c r="A57" s="880">
        <f t="shared" si="6"/>
        <v>19</v>
      </c>
      <c r="B57" t="s">
        <v>55</v>
      </c>
      <c r="C57" s="1053">
        <f>'C6 - per problem drug user'!J27</f>
        <v>12.369747899159664</v>
      </c>
      <c r="E57" s="1053">
        <f>'C6 - per problem drug user'!L27</f>
        <v>11.5</v>
      </c>
      <c r="F57" s="1053">
        <f>'C6 - per problem drug user'!M27</f>
        <v>13.261261261261261</v>
      </c>
    </row>
    <row r="58" spans="1:11">
      <c r="A58" s="880">
        <f t="shared" si="6"/>
        <v>11</v>
      </c>
      <c r="B58" t="s">
        <v>54</v>
      </c>
      <c r="C58" s="1053">
        <f>'C6 - per problem drug user'!J28</f>
        <v>13.857142857142858</v>
      </c>
      <c r="E58" s="1053">
        <f>'C6 - per problem drug user'!L28</f>
        <v>12.933333333333334</v>
      </c>
      <c r="F58" s="1053">
        <f>'C6 - per problem drug user'!M28</f>
        <v>16.166666666666668</v>
      </c>
    </row>
    <row r="59" spans="1:11">
      <c r="A59" s="880">
        <f t="shared" si="6"/>
        <v>25</v>
      </c>
      <c r="B59" t="s">
        <v>53</v>
      </c>
      <c r="C59" s="1053">
        <f>'C6 - per problem drug user'!J29</f>
        <v>11.466666666666667</v>
      </c>
      <c r="E59" s="1053">
        <f>'C6 - per problem drug user'!L29</f>
        <v>10.117647058823529</v>
      </c>
      <c r="F59" s="1053">
        <f>'C6 - per problem drug user'!M29</f>
        <v>13.23076923076923</v>
      </c>
    </row>
    <row r="60" spans="1:11">
      <c r="A60" s="880">
        <f t="shared" si="6"/>
        <v>16</v>
      </c>
      <c r="B60" t="s">
        <v>52</v>
      </c>
      <c r="C60" s="1053">
        <f>'C6 - per problem drug user'!J30</f>
        <v>12.631578947368421</v>
      </c>
      <c r="E60" s="1053">
        <f>'C6 - per problem drug user'!L30</f>
        <v>9.8969072164948457</v>
      </c>
      <c r="F60" s="1053">
        <f>'C6 - per problem drug user'!M30</f>
        <v>14.76923076923077</v>
      </c>
    </row>
    <row r="61" spans="1:11">
      <c r="A61" s="880">
        <f t="shared" si="6"/>
        <v>3</v>
      </c>
      <c r="B61" t="s">
        <v>51</v>
      </c>
      <c r="C61" s="1053">
        <f>'C6 - per problem drug user'!J31</f>
        <v>25.185185185185187</v>
      </c>
      <c r="E61" s="1053">
        <f>'C6 - per problem drug user'!L31</f>
        <v>19.428571428571427</v>
      </c>
      <c r="F61" s="1053">
        <f>'C6 - per problem drug user'!M31</f>
        <v>32.38095238095238</v>
      </c>
    </row>
    <row r="62" spans="1:11">
      <c r="A62" s="880">
        <f t="shared" si="6"/>
        <v>1</v>
      </c>
      <c r="B62" t="s">
        <v>236</v>
      </c>
      <c r="C62" s="1053">
        <f>'C6 - per problem drug user'!J32</f>
        <v>32</v>
      </c>
      <c r="E62" s="1053">
        <f>'C6 - per problem drug user'!L32</f>
        <v>22.857142857142858</v>
      </c>
      <c r="F62" s="1053">
        <f>'C6 - per problem drug user'!M32</f>
        <v>40</v>
      </c>
    </row>
    <row r="63" spans="1:11">
      <c r="A63" s="880">
        <f t="shared" si="6"/>
        <v>20</v>
      </c>
      <c r="B63" t="s">
        <v>50</v>
      </c>
      <c r="C63" s="1053">
        <f>'C6 - per problem drug user'!J33</f>
        <v>12.25</v>
      </c>
      <c r="E63" s="1053">
        <f>'C6 - per problem drug user'!L33</f>
        <v>10.888888888888889</v>
      </c>
      <c r="F63" s="1053">
        <f>'C6 - per problem drug user'!M33</f>
        <v>13.066666666666666</v>
      </c>
    </row>
    <row r="64" spans="1:11">
      <c r="A64" s="880">
        <f t="shared" si="6"/>
        <v>24</v>
      </c>
      <c r="B64" t="s">
        <v>49</v>
      </c>
      <c r="C64" s="1053">
        <f>'C6 - per problem drug user'!J34</f>
        <v>11.944444444444445</v>
      </c>
      <c r="E64" s="1053">
        <f>'C6 - per problem drug user'!L34</f>
        <v>10.487804878048781</v>
      </c>
      <c r="F64" s="1053">
        <f>'C6 - per problem drug user'!M34</f>
        <v>13.030303030303031</v>
      </c>
    </row>
    <row r="65" spans="1:6">
      <c r="A65" s="880">
        <f t="shared" si="6"/>
        <v>2</v>
      </c>
      <c r="B65" t="s">
        <v>48</v>
      </c>
      <c r="C65" s="1053">
        <f>'C6 - per problem drug user'!J35</f>
        <v>26.666666666666668</v>
      </c>
      <c r="E65" s="1053">
        <f>'C6 - per problem drug user'!L35</f>
        <v>16</v>
      </c>
      <c r="F65" s="1053">
        <f>'C6 - per problem drug user'!M35</f>
        <v>40</v>
      </c>
    </row>
    <row r="66" spans="1:6">
      <c r="A66" s="880">
        <f t="shared" si="6"/>
        <v>32</v>
      </c>
      <c r="B66" t="s">
        <v>47</v>
      </c>
      <c r="C66" s="1053">
        <f>'C6 - per problem drug user'!J36</f>
        <v>6.9333333333333336</v>
      </c>
      <c r="E66" s="1053">
        <f>'C6 - per problem drug user'!L36</f>
        <v>5.7777777777777777</v>
      </c>
      <c r="F66" s="1053">
        <f>'C6 - per problem drug user'!M36</f>
        <v>8</v>
      </c>
    </row>
    <row r="67" spans="1:6">
      <c r="A67" s="880">
        <f t="shared" si="6"/>
        <v>28</v>
      </c>
      <c r="B67" t="s">
        <v>46</v>
      </c>
      <c r="C67" s="1053">
        <f>'C6 - per problem drug user'!J37</f>
        <v>10.518518518518519</v>
      </c>
      <c r="E67" s="1053">
        <f>'C6 - per problem drug user'!L37</f>
        <v>8.875</v>
      </c>
      <c r="F67" s="1053">
        <f>'C6 - per problem drug user'!M37</f>
        <v>11.833333333333334</v>
      </c>
    </row>
    <row r="68" spans="1:6">
      <c r="A68" s="880">
        <f t="shared" si="6"/>
        <v>4</v>
      </c>
      <c r="B68" t="s">
        <v>45</v>
      </c>
      <c r="C68" s="1053">
        <f>'C6 - per problem drug user'!J38</f>
        <v>21.568627450980394</v>
      </c>
      <c r="E68" s="1053">
        <f>'C6 - per problem drug user'!L38</f>
        <v>18.333333333333332</v>
      </c>
      <c r="F68" s="1053">
        <f>'C6 - per problem drug user'!M38</f>
        <v>24.444444444444443</v>
      </c>
    </row>
    <row r="69" spans="1:6">
      <c r="A69" s="880">
        <f t="shared" si="6"/>
        <v>30</v>
      </c>
      <c r="B69" t="s">
        <v>44</v>
      </c>
      <c r="C69" s="1053">
        <f>'C6 - per problem drug user'!J39</f>
        <v>9.4117647058823533</v>
      </c>
      <c r="E69" s="1053">
        <f>'C6 - per problem drug user'!L39</f>
        <v>6.1538461538461542</v>
      </c>
      <c r="F69" s="1053">
        <f>'C6 - per problem drug user'!M39</f>
        <v>13.333333333333334</v>
      </c>
    </row>
    <row r="70" spans="1:6">
      <c r="A70" s="880">
        <f t="shared" si="6"/>
        <v>9</v>
      </c>
      <c r="B70" t="s">
        <v>43</v>
      </c>
      <c r="C70" s="1053">
        <f>'C6 - per problem drug user'!J40</f>
        <v>15.74468085106383</v>
      </c>
      <c r="E70" s="1053">
        <f>'C6 - per problem drug user'!L40</f>
        <v>13.454545454545455</v>
      </c>
      <c r="F70" s="1053">
        <f>'C6 - per problem drug user'!M40</f>
        <v>17.411764705882351</v>
      </c>
    </row>
    <row r="71" spans="1:6">
      <c r="A71" s="880">
        <f t="shared" si="6"/>
        <v>27</v>
      </c>
      <c r="B71" t="s">
        <v>42</v>
      </c>
      <c r="C71" s="1053">
        <f>'C6 - per problem drug user'!J41</f>
        <v>10.75</v>
      </c>
      <c r="E71" s="1053">
        <f>'C6 - per problem drug user'!L41</f>
        <v>9.1489361702127656</v>
      </c>
      <c r="F71" s="1053">
        <f>'C6 - per problem drug user'!M41</f>
        <v>11.944444444444445</v>
      </c>
    </row>
    <row r="72" spans="1:6">
      <c r="A72" s="880">
        <f t="shared" si="6"/>
        <v>29</v>
      </c>
      <c r="B72" t="s">
        <v>41</v>
      </c>
      <c r="C72" s="1053">
        <f>'C6 - per problem drug user'!J42</f>
        <v>10</v>
      </c>
      <c r="E72" s="1053">
        <f>'C6 - per problem drug user'!L42</f>
        <v>7.6923076923076925</v>
      </c>
      <c r="F72" s="1053">
        <f>'C6 - per problem drug user'!M42</f>
        <v>11.904761904761905</v>
      </c>
    </row>
    <row r="73" spans="1:6">
      <c r="A73" s="880">
        <f t="shared" si="6"/>
        <v>21</v>
      </c>
      <c r="B73" t="s">
        <v>40</v>
      </c>
      <c r="C73" s="1053">
        <f>'C6 - per problem drug user'!J43</f>
        <v>12.181818181818182</v>
      </c>
      <c r="E73" s="1053">
        <f>'C6 - per problem drug user'!L43</f>
        <v>9.5714285714285712</v>
      </c>
      <c r="F73" s="1053">
        <f>'C6 - per problem drug user'!M43</f>
        <v>14.25531914893617</v>
      </c>
    </row>
    <row r="74" spans="1:6">
      <c r="A74" s="880">
        <f t="shared" si="6"/>
        <v>17</v>
      </c>
      <c r="B74" t="s">
        <v>39</v>
      </c>
      <c r="C74" s="1053">
        <f>'C6 - per problem drug user'!J44</f>
        <v>12.615384615384615</v>
      </c>
      <c r="E74" s="1053">
        <f>'C6 - per problem drug user'!L44</f>
        <v>11.714285714285714</v>
      </c>
      <c r="F74" s="1053">
        <f>'C6 - per problem drug user'!M44</f>
        <v>14.909090909090908</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O64"/>
  <sheetViews>
    <sheetView showGridLines="0" zoomScaleNormal="100" workbookViewId="0">
      <selection sqref="A1:F1"/>
    </sheetView>
  </sheetViews>
  <sheetFormatPr defaultColWidth="9.28515625" defaultRowHeight="15"/>
  <cols>
    <col min="1" max="1" width="9.140625" style="4" customWidth="1"/>
    <col min="2" max="2" width="24.28515625" style="4" customWidth="1"/>
    <col min="3" max="3" width="21.42578125" style="4" customWidth="1"/>
    <col min="4" max="4" width="26.28515625" style="4" customWidth="1"/>
    <col min="5" max="5" width="3" style="4" customWidth="1"/>
    <col min="6" max="6" width="16.140625" style="4" customWidth="1"/>
    <col min="7" max="7" width="2.42578125" style="4" customWidth="1"/>
    <col min="8" max="8" width="23.28515625" style="4" customWidth="1"/>
    <col min="9" max="9" width="20.28515625" style="4" customWidth="1"/>
    <col min="10" max="10" width="26.42578125" style="4" customWidth="1"/>
    <col min="11" max="11" width="2.7109375" style="4" customWidth="1"/>
    <col min="12" max="16384" width="9.28515625" style="4"/>
  </cols>
  <sheetData>
    <row r="1" spans="1:15" ht="18" customHeight="1">
      <c r="A1" s="1492" t="s">
        <v>1783</v>
      </c>
      <c r="B1" s="1492"/>
      <c r="C1" s="1492"/>
      <c r="D1" s="1492"/>
      <c r="E1" s="1492"/>
      <c r="F1" s="1492"/>
      <c r="G1" s="812"/>
      <c r="H1" s="812"/>
      <c r="I1" s="812"/>
      <c r="J1" s="813" t="s">
        <v>425</v>
      </c>
      <c r="K1" s="813"/>
      <c r="L1" s="813"/>
      <c r="M1" s="813"/>
    </row>
    <row r="2" spans="1:15" ht="15" customHeight="1">
      <c r="A2" s="10"/>
      <c r="B2" s="9"/>
      <c r="C2" s="9"/>
      <c r="D2" s="9"/>
      <c r="E2" s="368"/>
      <c r="F2" s="9"/>
      <c r="G2" s="368"/>
      <c r="H2" s="9"/>
      <c r="I2" s="9"/>
      <c r="J2" s="9"/>
    </row>
    <row r="3" spans="1:15" ht="15" customHeight="1">
      <c r="A3" s="482"/>
      <c r="B3" s="1493" t="s">
        <v>747</v>
      </c>
      <c r="C3" s="1494"/>
      <c r="D3" s="1494"/>
      <c r="E3" s="1497"/>
      <c r="F3" s="368"/>
      <c r="G3" s="1497"/>
      <c r="H3" s="1494" t="s">
        <v>748</v>
      </c>
      <c r="I3" s="1494"/>
      <c r="J3" s="1494"/>
      <c r="O3" s="174"/>
    </row>
    <row r="4" spans="1:15" ht="12.75" customHeight="1">
      <c r="A4" s="325"/>
      <c r="B4" s="1495"/>
      <c r="C4" s="1496"/>
      <c r="D4" s="1496"/>
      <c r="E4" s="1498"/>
      <c r="F4" s="368"/>
      <c r="G4" s="1498"/>
      <c r="H4" s="1496"/>
      <c r="I4" s="1496"/>
      <c r="J4" s="1496"/>
    </row>
    <row r="5" spans="1:15" s="22" customFormat="1" ht="12.75" customHeight="1">
      <c r="A5" s="1485" t="s">
        <v>9</v>
      </c>
      <c r="B5" s="1486" t="s">
        <v>715</v>
      </c>
      <c r="C5" s="1489" t="s">
        <v>716</v>
      </c>
      <c r="D5" s="1489" t="s">
        <v>717</v>
      </c>
      <c r="E5" s="369"/>
      <c r="F5" s="1491" t="s">
        <v>234</v>
      </c>
      <c r="G5" s="374"/>
      <c r="H5" s="1489" t="s">
        <v>715</v>
      </c>
      <c r="I5" s="1489" t="s">
        <v>716</v>
      </c>
      <c r="J5" s="1489" t="s">
        <v>717</v>
      </c>
    </row>
    <row r="6" spans="1:15" ht="12.75" customHeight="1">
      <c r="A6" s="1485"/>
      <c r="B6" s="1487"/>
      <c r="C6" s="1490"/>
      <c r="D6" s="1490"/>
      <c r="E6" s="368"/>
      <c r="F6" s="1491"/>
      <c r="G6" s="368"/>
      <c r="H6" s="1490"/>
      <c r="I6" s="1490"/>
      <c r="J6" s="1490"/>
    </row>
    <row r="7" spans="1:15" ht="12.75" customHeight="1">
      <c r="A7" s="1485"/>
      <c r="B7" s="1487"/>
      <c r="C7" s="1490"/>
      <c r="D7" s="1490"/>
      <c r="E7" s="368"/>
      <c r="F7" s="1491"/>
      <c r="G7" s="368"/>
      <c r="H7" s="1490"/>
      <c r="I7" s="1490"/>
      <c r="J7" s="1490"/>
    </row>
    <row r="8" spans="1:15" ht="12.75" customHeight="1">
      <c r="A8" s="1485"/>
      <c r="B8" s="1487"/>
      <c r="C8" s="1490"/>
      <c r="D8" s="1490"/>
      <c r="E8" s="368"/>
      <c r="F8" s="1491"/>
      <c r="G8" s="368"/>
      <c r="H8" s="1490"/>
      <c r="I8" s="1490"/>
      <c r="J8" s="1490"/>
      <c r="N8" s="174"/>
    </row>
    <row r="9" spans="1:15" ht="12.75" customHeight="1">
      <c r="A9" s="1485"/>
      <c r="B9" s="1487"/>
      <c r="C9" s="1490"/>
      <c r="D9" s="1490"/>
      <c r="E9" s="368"/>
      <c r="F9" s="1491"/>
      <c r="G9" s="368"/>
      <c r="H9" s="1490"/>
      <c r="I9" s="1490"/>
      <c r="J9" s="1490"/>
      <c r="N9" s="174"/>
    </row>
    <row r="10" spans="1:15" ht="12.75" customHeight="1">
      <c r="A10" s="1485"/>
      <c r="B10" s="1487"/>
      <c r="C10" s="1490"/>
      <c r="D10" s="1490"/>
      <c r="E10" s="368"/>
      <c r="F10" s="1491"/>
      <c r="G10" s="368"/>
      <c r="H10" s="1490"/>
      <c r="I10" s="1490"/>
      <c r="J10" s="1490"/>
    </row>
    <row r="11" spans="1:15" ht="12.75" customHeight="1">
      <c r="A11" s="1485"/>
      <c r="B11" s="1488"/>
      <c r="C11" s="1491"/>
      <c r="D11" s="1491"/>
      <c r="E11" s="368"/>
      <c r="F11" s="1491"/>
      <c r="G11" s="368"/>
      <c r="H11" s="1491"/>
      <c r="I11" s="1491"/>
      <c r="J11" s="1491"/>
    </row>
    <row r="12" spans="1:15" s="22" customFormat="1" ht="13.2">
      <c r="A12" s="370"/>
      <c r="B12" s="1008"/>
      <c r="C12" s="1003"/>
      <c r="D12" s="1003"/>
      <c r="E12" s="369"/>
      <c r="F12" s="369"/>
      <c r="G12" s="374"/>
      <c r="H12" s="369"/>
    </row>
    <row r="13" spans="1:15" s="22" customFormat="1" ht="12.75" customHeight="1">
      <c r="A13" s="80">
        <v>1979</v>
      </c>
      <c r="B13" s="1009"/>
      <c r="C13" s="1010">
        <v>339</v>
      </c>
      <c r="D13" s="1011"/>
      <c r="E13" s="81"/>
      <c r="F13" s="371">
        <v>5203600</v>
      </c>
      <c r="G13" s="81"/>
      <c r="H13" s="81"/>
      <c r="I13" s="373">
        <f t="shared" ref="I13:I29" si="0">1000000*C13/F13</f>
        <v>65.147205780613419</v>
      </c>
    </row>
    <row r="14" spans="1:15" s="22" customFormat="1" ht="12.75" customHeight="1">
      <c r="A14" s="80">
        <v>1980</v>
      </c>
      <c r="B14" s="1009"/>
      <c r="C14" s="1010">
        <v>306</v>
      </c>
      <c r="D14" s="1011"/>
      <c r="E14" s="81"/>
      <c r="F14" s="371">
        <v>5193900</v>
      </c>
      <c r="G14" s="81"/>
      <c r="H14" s="81"/>
      <c r="I14" s="373">
        <f t="shared" si="0"/>
        <v>58.915265985097903</v>
      </c>
    </row>
    <row r="15" spans="1:15" s="22" customFormat="1" ht="12.75" customHeight="1">
      <c r="A15" s="80">
        <v>1981</v>
      </c>
      <c r="B15" s="1009"/>
      <c r="C15" s="1010">
        <v>307</v>
      </c>
      <c r="D15" s="1011"/>
      <c r="E15" s="81"/>
      <c r="F15" s="371">
        <v>5180200</v>
      </c>
      <c r="G15" s="81"/>
      <c r="H15" s="81"/>
      <c r="I15" s="373">
        <f t="shared" si="0"/>
        <v>59.264121076406319</v>
      </c>
    </row>
    <row r="16" spans="1:15" s="22" customFormat="1" ht="12.75" customHeight="1">
      <c r="A16" s="80">
        <v>1982</v>
      </c>
      <c r="B16" s="1009"/>
      <c r="C16" s="1010">
        <v>265</v>
      </c>
      <c r="D16" s="1011"/>
      <c r="E16" s="81"/>
      <c r="F16" s="371">
        <v>5164540</v>
      </c>
      <c r="G16" s="81"/>
      <c r="H16" s="81"/>
      <c r="I16" s="373">
        <f t="shared" si="0"/>
        <v>51.31144303268055</v>
      </c>
    </row>
    <row r="17" spans="1:10" s="22" customFormat="1" ht="12.75" customHeight="1">
      <c r="A17" s="80">
        <v>1983</v>
      </c>
      <c r="B17" s="1009"/>
      <c r="C17" s="1010">
        <v>212</v>
      </c>
      <c r="D17" s="1011"/>
      <c r="E17" s="81"/>
      <c r="F17" s="371">
        <v>5148120</v>
      </c>
      <c r="G17" s="81"/>
      <c r="H17" s="81"/>
      <c r="I17" s="373">
        <f t="shared" si="0"/>
        <v>41.180081272386815</v>
      </c>
    </row>
    <row r="18" spans="1:10" s="22" customFormat="1" ht="12.75" customHeight="1">
      <c r="A18" s="80">
        <v>1984</v>
      </c>
      <c r="B18" s="1009"/>
      <c r="C18" s="1010">
        <v>201</v>
      </c>
      <c r="D18" s="1011"/>
      <c r="E18" s="81"/>
      <c r="F18" s="371">
        <v>5138880</v>
      </c>
      <c r="G18" s="81"/>
      <c r="H18" s="81"/>
      <c r="I18" s="373">
        <f t="shared" si="0"/>
        <v>39.113581169437701</v>
      </c>
    </row>
    <row r="19" spans="1:10" s="22" customFormat="1" ht="12.75" customHeight="1">
      <c r="A19" s="80">
        <v>1985</v>
      </c>
      <c r="B19" s="1009"/>
      <c r="C19" s="1010">
        <v>242</v>
      </c>
      <c r="D19" s="1011"/>
      <c r="E19" s="81"/>
      <c r="F19" s="371">
        <v>5127890</v>
      </c>
      <c r="G19" s="81"/>
      <c r="H19" s="81"/>
      <c r="I19" s="373">
        <f t="shared" si="0"/>
        <v>47.192900003705226</v>
      </c>
    </row>
    <row r="20" spans="1:10" s="22" customFormat="1" ht="12.75" customHeight="1">
      <c r="A20" s="80">
        <v>1986</v>
      </c>
      <c r="B20" s="1009"/>
      <c r="C20" s="1010">
        <v>223</v>
      </c>
      <c r="D20" s="1011"/>
      <c r="E20" s="81"/>
      <c r="F20" s="371">
        <v>5111760</v>
      </c>
      <c r="G20" s="81"/>
      <c r="H20" s="81"/>
      <c r="I20" s="373">
        <f t="shared" si="0"/>
        <v>43.624896317510995</v>
      </c>
    </row>
    <row r="21" spans="1:10" s="22" customFormat="1" ht="12.75" customHeight="1">
      <c r="A21" s="80">
        <v>1987</v>
      </c>
      <c r="B21" s="1009"/>
      <c r="C21" s="1010">
        <v>250</v>
      </c>
      <c r="D21" s="1011"/>
      <c r="E21" s="81"/>
      <c r="F21" s="371">
        <v>5099020</v>
      </c>
      <c r="G21" s="81"/>
      <c r="H21" s="81"/>
      <c r="I21" s="373">
        <f t="shared" si="0"/>
        <v>49.029029107554003</v>
      </c>
    </row>
    <row r="22" spans="1:10" s="22" customFormat="1" ht="12.75" customHeight="1">
      <c r="A22" s="80">
        <v>1988</v>
      </c>
      <c r="B22" s="1009"/>
      <c r="C22" s="1010">
        <v>238</v>
      </c>
      <c r="D22" s="1011"/>
      <c r="E22" s="81"/>
      <c r="F22" s="371">
        <v>5077440</v>
      </c>
      <c r="G22" s="81"/>
      <c r="H22" s="81"/>
      <c r="I22" s="373">
        <f t="shared" si="0"/>
        <v>46.874015251780428</v>
      </c>
    </row>
    <row r="23" spans="1:10" s="22" customFormat="1" ht="12.75" customHeight="1">
      <c r="A23" s="80">
        <v>1989</v>
      </c>
      <c r="B23" s="1009"/>
      <c r="C23" s="1010">
        <v>264</v>
      </c>
      <c r="D23" s="1011"/>
      <c r="E23" s="81"/>
      <c r="F23" s="371">
        <v>5078190</v>
      </c>
      <c r="G23" s="81"/>
      <c r="H23" s="81"/>
      <c r="I23" s="373">
        <f t="shared" si="0"/>
        <v>51.987026873748327</v>
      </c>
    </row>
    <row r="24" spans="1:10" s="22" customFormat="1" ht="12.75" customHeight="1">
      <c r="A24" s="80">
        <v>1990</v>
      </c>
      <c r="B24" s="1009"/>
      <c r="C24" s="1010">
        <v>275</v>
      </c>
      <c r="D24" s="1011"/>
      <c r="E24" s="81"/>
      <c r="F24" s="371">
        <v>5081270</v>
      </c>
      <c r="G24" s="81"/>
      <c r="H24" s="81"/>
      <c r="I24" s="373">
        <f t="shared" si="0"/>
        <v>54.120328185670118</v>
      </c>
    </row>
    <row r="25" spans="1:10" s="22" customFormat="1" ht="12.75" customHeight="1">
      <c r="A25" s="80">
        <v>1991</v>
      </c>
      <c r="B25" s="1009"/>
      <c r="C25" s="1010">
        <v>275</v>
      </c>
      <c r="D25" s="1011"/>
      <c r="E25" s="81"/>
      <c r="F25" s="371">
        <v>5083330</v>
      </c>
      <c r="G25" s="81"/>
      <c r="H25" s="81"/>
      <c r="I25" s="373">
        <f t="shared" si="0"/>
        <v>54.098396130095821</v>
      </c>
    </row>
    <row r="26" spans="1:10" s="22" customFormat="1" ht="12.75" customHeight="1">
      <c r="A26" s="80">
        <v>1992</v>
      </c>
      <c r="B26" s="1009"/>
      <c r="C26" s="1010">
        <v>311</v>
      </c>
      <c r="D26" s="1011"/>
      <c r="E26" s="81"/>
      <c r="F26" s="371">
        <v>5085620</v>
      </c>
      <c r="G26" s="81"/>
      <c r="H26" s="81"/>
      <c r="I26" s="373">
        <f t="shared" si="0"/>
        <v>61.152819125298393</v>
      </c>
    </row>
    <row r="27" spans="1:10" s="22" customFormat="1" ht="12.75" customHeight="1">
      <c r="A27" s="80">
        <v>1993</v>
      </c>
      <c r="B27" s="1009"/>
      <c r="C27" s="1010">
        <v>372</v>
      </c>
      <c r="D27" s="1011"/>
      <c r="E27" s="81"/>
      <c r="F27" s="371">
        <v>5092460</v>
      </c>
      <c r="G27" s="81"/>
      <c r="H27" s="81"/>
      <c r="I27" s="373">
        <f t="shared" si="0"/>
        <v>73.049174662147564</v>
      </c>
    </row>
    <row r="28" spans="1:10" s="22" customFormat="1" ht="12.75" customHeight="1">
      <c r="A28" s="80">
        <v>1994</v>
      </c>
      <c r="B28" s="1009"/>
      <c r="C28" s="1010">
        <v>422</v>
      </c>
      <c r="D28" s="1011"/>
      <c r="E28" s="81"/>
      <c r="F28" s="371">
        <v>5102210</v>
      </c>
      <c r="G28" s="81"/>
      <c r="H28" s="81"/>
      <c r="I28" s="373">
        <f t="shared" si="0"/>
        <v>82.709257361025905</v>
      </c>
    </row>
    <row r="29" spans="1:10" s="22" customFormat="1" ht="12.75" customHeight="1">
      <c r="A29" s="80">
        <v>1995</v>
      </c>
      <c r="B29" s="1009"/>
      <c r="C29" s="1010">
        <v>426</v>
      </c>
      <c r="D29" s="1011"/>
      <c r="E29" s="81"/>
      <c r="F29" s="371">
        <v>5103690</v>
      </c>
      <c r="G29" s="81"/>
      <c r="H29" s="81"/>
      <c r="I29" s="373">
        <f t="shared" si="0"/>
        <v>83.469019474145171</v>
      </c>
    </row>
    <row r="30" spans="1:10" s="22" customFormat="1" ht="12.75" customHeight="1">
      <c r="A30" s="80">
        <v>1996</v>
      </c>
      <c r="B30" s="1012">
        <v>244</v>
      </c>
      <c r="C30" s="1010">
        <v>460</v>
      </c>
      <c r="D30" s="1010">
        <v>208</v>
      </c>
      <c r="E30" s="80"/>
      <c r="F30" s="371">
        <v>5092190</v>
      </c>
      <c r="G30" s="80"/>
      <c r="H30" s="373">
        <f>1000000*B30/F30</f>
        <v>47.916515291063376</v>
      </c>
      <c r="I30" s="373">
        <f>1000000*C30/F30</f>
        <v>90.334414073316196</v>
      </c>
      <c r="J30" s="373">
        <f>1000000*D30/F30</f>
        <v>40.846865494021237</v>
      </c>
    </row>
    <row r="31" spans="1:10" s="22" customFormat="1" ht="13.2">
      <c r="A31" s="80">
        <v>1997</v>
      </c>
      <c r="B31" s="1012">
        <v>224</v>
      </c>
      <c r="C31" s="1010">
        <v>447</v>
      </c>
      <c r="D31" s="1010">
        <v>188</v>
      </c>
      <c r="E31" s="80"/>
      <c r="F31" s="371">
        <v>5083340</v>
      </c>
      <c r="G31" s="80"/>
      <c r="H31" s="373">
        <f t="shared" ref="H31:H55" si="1">1000000*B31/F31</f>
        <v>44.065515979651174</v>
      </c>
      <c r="I31" s="373">
        <f t="shared" ref="I31:I55" si="2">1000000*C31/F31</f>
        <v>87.934310905821761</v>
      </c>
      <c r="J31" s="373">
        <f t="shared" ref="J31:J55" si="3">1000000*D31/F31</f>
        <v>36.983558054350091</v>
      </c>
    </row>
    <row r="32" spans="1:10" s="22" customFormat="1" ht="13.2">
      <c r="A32" s="80">
        <v>1998</v>
      </c>
      <c r="B32" s="1012">
        <v>249</v>
      </c>
      <c r="C32" s="1010">
        <v>449</v>
      </c>
      <c r="D32" s="1010">
        <v>230</v>
      </c>
      <c r="E32" s="80"/>
      <c r="F32" s="371">
        <v>5077070</v>
      </c>
      <c r="G32" s="80"/>
      <c r="H32" s="373">
        <f t="shared" si="1"/>
        <v>49.044035240798337</v>
      </c>
      <c r="I32" s="373">
        <f t="shared" si="2"/>
        <v>88.436834630997794</v>
      </c>
      <c r="J32" s="373">
        <f t="shared" si="3"/>
        <v>45.301719298729388</v>
      </c>
    </row>
    <row r="33" spans="1:10" s="22" customFormat="1" ht="13.2">
      <c r="A33" s="80">
        <v>1999</v>
      </c>
      <c r="B33" s="1012">
        <v>291</v>
      </c>
      <c r="C33" s="1010">
        <v>492</v>
      </c>
      <c r="D33" s="1010">
        <v>272</v>
      </c>
      <c r="E33" s="80"/>
      <c r="F33" s="371">
        <v>5071950</v>
      </c>
      <c r="G33" s="80"/>
      <c r="H33" s="373">
        <f t="shared" si="1"/>
        <v>57.374382633898207</v>
      </c>
      <c r="I33" s="373">
        <f t="shared" si="2"/>
        <v>97.004110844941295</v>
      </c>
      <c r="J33" s="373">
        <f t="shared" si="3"/>
        <v>53.628288922406568</v>
      </c>
    </row>
    <row r="34" spans="1:10" s="22" customFormat="1" ht="13.2">
      <c r="A34" s="80">
        <v>2000</v>
      </c>
      <c r="B34" s="1012">
        <v>292</v>
      </c>
      <c r="C34" s="1010">
        <v>495</v>
      </c>
      <c r="D34" s="1010">
        <v>320</v>
      </c>
      <c r="E34" s="80"/>
      <c r="F34" s="371">
        <v>5062940</v>
      </c>
      <c r="G34" s="80"/>
      <c r="H34" s="373">
        <f t="shared" si="1"/>
        <v>57.673999691878635</v>
      </c>
      <c r="I34" s="373">
        <f t="shared" si="2"/>
        <v>97.769280299588772</v>
      </c>
      <c r="J34" s="373">
        <f t="shared" si="3"/>
        <v>63.204383223976585</v>
      </c>
    </row>
    <row r="35" spans="1:10" s="22" customFormat="1" ht="13.2">
      <c r="A35" s="80">
        <v>2001</v>
      </c>
      <c r="B35" s="1012">
        <v>332</v>
      </c>
      <c r="C35" s="1010">
        <v>551</v>
      </c>
      <c r="D35" s="1010">
        <v>378</v>
      </c>
      <c r="E35" s="80"/>
      <c r="F35" s="371">
        <v>5064200</v>
      </c>
      <c r="G35" s="80"/>
      <c r="H35" s="373">
        <f t="shared" si="1"/>
        <v>65.558232297302638</v>
      </c>
      <c r="I35" s="373">
        <f t="shared" si="2"/>
        <v>108.8029698669089</v>
      </c>
      <c r="J35" s="373">
        <f t="shared" si="3"/>
        <v>74.641601832471068</v>
      </c>
    </row>
    <row r="36" spans="1:10" s="22" customFormat="1" ht="13.2">
      <c r="A36" s="80">
        <v>2002</v>
      </c>
      <c r="B36" s="1012">
        <v>382</v>
      </c>
      <c r="C36" s="1010">
        <v>566</v>
      </c>
      <c r="D36" s="1010">
        <v>417</v>
      </c>
      <c r="E36" s="80"/>
      <c r="F36" s="371">
        <v>5066000</v>
      </c>
      <c r="G36" s="80"/>
      <c r="H36" s="373">
        <f t="shared" si="1"/>
        <v>75.404658507698386</v>
      </c>
      <c r="I36" s="373">
        <f t="shared" si="2"/>
        <v>111.7252270035531</v>
      </c>
      <c r="J36" s="373">
        <f t="shared" si="3"/>
        <v>82.313462297670739</v>
      </c>
    </row>
    <row r="37" spans="1:10" s="22" customFormat="1" ht="13.2">
      <c r="A37" s="80">
        <v>2003</v>
      </c>
      <c r="B37" s="1012">
        <v>317</v>
      </c>
      <c r="C37" s="1010">
        <v>493</v>
      </c>
      <c r="D37" s="1010">
        <v>331</v>
      </c>
      <c r="E37" s="80"/>
      <c r="F37" s="371">
        <v>5068500</v>
      </c>
      <c r="G37" s="80"/>
      <c r="H37" s="373">
        <f t="shared" si="1"/>
        <v>62.543158725461183</v>
      </c>
      <c r="I37" s="373">
        <f t="shared" si="2"/>
        <v>97.26743612508632</v>
      </c>
      <c r="J37" s="373">
        <f t="shared" si="3"/>
        <v>65.305317154976819</v>
      </c>
    </row>
    <row r="38" spans="1:10" s="22" customFormat="1" ht="13.2">
      <c r="A38" s="80">
        <v>2004</v>
      </c>
      <c r="B38" s="1012">
        <v>356</v>
      </c>
      <c r="C38" s="1010">
        <v>546</v>
      </c>
      <c r="D38" s="1010">
        <v>387</v>
      </c>
      <c r="E38" s="80"/>
      <c r="F38" s="371">
        <v>5084300</v>
      </c>
      <c r="G38" s="80"/>
      <c r="H38" s="373">
        <f t="shared" si="1"/>
        <v>70.019471707019648</v>
      </c>
      <c r="I38" s="373">
        <f t="shared" si="2"/>
        <v>107.38941447200204</v>
      </c>
      <c r="J38" s="373">
        <f t="shared" si="3"/>
        <v>76.116672894990458</v>
      </c>
    </row>
    <row r="39" spans="1:10" s="22" customFormat="1" ht="13.2">
      <c r="A39" s="80">
        <v>2005</v>
      </c>
      <c r="B39" s="1012">
        <v>336</v>
      </c>
      <c r="C39" s="1010">
        <v>480</v>
      </c>
      <c r="D39" s="1010">
        <v>352</v>
      </c>
      <c r="E39" s="80"/>
      <c r="F39" s="371">
        <v>5110200</v>
      </c>
      <c r="G39" s="80"/>
      <c r="H39" s="373">
        <f t="shared" si="1"/>
        <v>65.75085123869907</v>
      </c>
      <c r="I39" s="373">
        <f t="shared" si="2"/>
        <v>93.929787483855819</v>
      </c>
      <c r="J39" s="373">
        <f t="shared" si="3"/>
        <v>68.881844154827604</v>
      </c>
    </row>
    <row r="40" spans="1:10" s="22" customFormat="1" ht="13.2">
      <c r="A40" s="80">
        <v>2006</v>
      </c>
      <c r="B40" s="1012">
        <v>421</v>
      </c>
      <c r="C40" s="1010">
        <v>577</v>
      </c>
      <c r="D40" s="1010">
        <v>415</v>
      </c>
      <c r="E40" s="80"/>
      <c r="F40" s="371">
        <v>5133000</v>
      </c>
      <c r="G40" s="80"/>
      <c r="H40" s="373">
        <f t="shared" si="1"/>
        <v>82.018312877459579</v>
      </c>
      <c r="I40" s="373">
        <f t="shared" si="2"/>
        <v>112.40989674654199</v>
      </c>
      <c r="J40" s="373">
        <f t="shared" si="3"/>
        <v>80.849405805571791</v>
      </c>
    </row>
    <row r="41" spans="1:10" s="22" customFormat="1" ht="13.2">
      <c r="A41" s="80">
        <v>2007</v>
      </c>
      <c r="B41" s="1012">
        <v>455</v>
      </c>
      <c r="C41" s="1010">
        <v>630</v>
      </c>
      <c r="D41" s="1010">
        <v>450</v>
      </c>
      <c r="E41" s="83"/>
      <c r="F41" s="372">
        <v>5170000</v>
      </c>
      <c r="G41" s="83"/>
      <c r="H41" s="373">
        <f t="shared" si="1"/>
        <v>88.007736943907162</v>
      </c>
      <c r="I41" s="373">
        <f t="shared" si="2"/>
        <v>121.85686653771761</v>
      </c>
      <c r="J41" s="373">
        <f t="shared" si="3"/>
        <v>87.040618955512571</v>
      </c>
    </row>
    <row r="42" spans="1:10" s="22" customFormat="1" ht="13.2">
      <c r="A42" s="80">
        <v>2008</v>
      </c>
      <c r="B42" s="1012">
        <v>574</v>
      </c>
      <c r="C42" s="1010">
        <v>737</v>
      </c>
      <c r="D42" s="1010">
        <v>559</v>
      </c>
      <c r="E42" s="83"/>
      <c r="F42" s="372">
        <v>5202900</v>
      </c>
      <c r="G42" s="83"/>
      <c r="H42" s="373">
        <f t="shared" si="1"/>
        <v>110.32308904649331</v>
      </c>
      <c r="I42" s="373">
        <f t="shared" si="2"/>
        <v>141.65177112764036</v>
      </c>
      <c r="J42" s="373">
        <f t="shared" si="3"/>
        <v>107.44008149301351</v>
      </c>
    </row>
    <row r="43" spans="1:10" s="22" customFormat="1" ht="13.2">
      <c r="A43" s="80">
        <v>2009</v>
      </c>
      <c r="B43" s="1012">
        <v>545</v>
      </c>
      <c r="C43" s="1010">
        <v>716</v>
      </c>
      <c r="D43" s="1010">
        <v>534</v>
      </c>
      <c r="E43" s="83"/>
      <c r="F43" s="372">
        <v>5231900</v>
      </c>
      <c r="G43" s="83"/>
      <c r="H43" s="373">
        <f t="shared" si="1"/>
        <v>104.16865765782985</v>
      </c>
      <c r="I43" s="373">
        <f t="shared" si="2"/>
        <v>136.85276859267188</v>
      </c>
      <c r="J43" s="373">
        <f t="shared" si="3"/>
        <v>102.06617098950667</v>
      </c>
    </row>
    <row r="44" spans="1:10" s="22" customFormat="1" ht="13.2">
      <c r="A44" s="80">
        <v>2010</v>
      </c>
      <c r="B44" s="1012">
        <v>485</v>
      </c>
      <c r="C44" s="1010">
        <v>692</v>
      </c>
      <c r="D44" s="1010">
        <v>482</v>
      </c>
      <c r="E44" s="83"/>
      <c r="F44" s="372">
        <v>5262200</v>
      </c>
      <c r="G44" s="83"/>
      <c r="H44" s="373">
        <f t="shared" si="1"/>
        <v>92.166774352932237</v>
      </c>
      <c r="I44" s="373">
        <f t="shared" si="2"/>
        <v>131.50393371593631</v>
      </c>
      <c r="J44" s="373">
        <f t="shared" si="3"/>
        <v>91.596670594048121</v>
      </c>
    </row>
    <row r="45" spans="1:10" s="22" customFormat="1" ht="13.2">
      <c r="A45" s="80">
        <v>2011</v>
      </c>
      <c r="B45" s="1012">
        <v>584</v>
      </c>
      <c r="C45" s="1010">
        <v>749</v>
      </c>
      <c r="D45" s="1010">
        <v>558</v>
      </c>
      <c r="E45" s="83"/>
      <c r="F45" s="372">
        <v>5299900</v>
      </c>
      <c r="G45" s="83"/>
      <c r="H45" s="373">
        <f t="shared" si="1"/>
        <v>110.19075831619465</v>
      </c>
      <c r="I45" s="373">
        <f t="shared" si="2"/>
        <v>141.32342119662636</v>
      </c>
      <c r="J45" s="373">
        <f t="shared" si="3"/>
        <v>105.28500537745995</v>
      </c>
    </row>
    <row r="46" spans="1:10" s="22" customFormat="1" ht="13.2">
      <c r="A46" s="80">
        <v>2012</v>
      </c>
      <c r="B46" s="1012">
        <v>581</v>
      </c>
      <c r="C46" s="1010">
        <v>734</v>
      </c>
      <c r="D46" s="1010">
        <v>549</v>
      </c>
      <c r="E46" s="83"/>
      <c r="F46" s="372">
        <v>5313600</v>
      </c>
      <c r="G46" s="83"/>
      <c r="H46" s="373">
        <f t="shared" si="1"/>
        <v>109.34206564287865</v>
      </c>
      <c r="I46" s="373">
        <f t="shared" si="2"/>
        <v>138.13610358325806</v>
      </c>
      <c r="J46" s="373">
        <f t="shared" si="3"/>
        <v>103.31978319783198</v>
      </c>
    </row>
    <row r="47" spans="1:10" s="22" customFormat="1" ht="13.2">
      <c r="A47" s="80">
        <v>2013</v>
      </c>
      <c r="B47" s="1012">
        <v>527</v>
      </c>
      <c r="C47" s="1010">
        <v>685</v>
      </c>
      <c r="D47" s="1010">
        <v>516</v>
      </c>
      <c r="E47" s="83"/>
      <c r="F47" s="372">
        <v>5327700</v>
      </c>
      <c r="G47" s="83"/>
      <c r="H47" s="373">
        <f t="shared" si="1"/>
        <v>98.916981061245934</v>
      </c>
      <c r="I47" s="373">
        <f t="shared" si="2"/>
        <v>128.57330555399142</v>
      </c>
      <c r="J47" s="373">
        <f t="shared" si="3"/>
        <v>96.852300242130752</v>
      </c>
    </row>
    <row r="48" spans="1:10" s="22" customFormat="1" ht="13.2">
      <c r="A48" s="80">
        <v>2014</v>
      </c>
      <c r="B48" s="1012">
        <v>614</v>
      </c>
      <c r="C48" s="1010">
        <v>743</v>
      </c>
      <c r="D48" s="1010">
        <v>574</v>
      </c>
      <c r="E48" s="83"/>
      <c r="F48" s="372">
        <v>5347600</v>
      </c>
      <c r="G48" s="83"/>
      <c r="H48" s="373">
        <f t="shared" si="1"/>
        <v>114.81786221856534</v>
      </c>
      <c r="I48" s="373">
        <f t="shared" si="2"/>
        <v>138.94083327100009</v>
      </c>
      <c r="J48" s="373">
        <f t="shared" si="3"/>
        <v>107.33787119455457</v>
      </c>
    </row>
    <row r="49" spans="1:11" s="22" customFormat="1" ht="13.2">
      <c r="A49" s="80">
        <v>2015</v>
      </c>
      <c r="B49" s="1012">
        <v>706</v>
      </c>
      <c r="C49" s="1010">
        <v>813</v>
      </c>
      <c r="D49" s="1010">
        <v>637</v>
      </c>
      <c r="E49" s="83"/>
      <c r="F49" s="372">
        <v>5373000</v>
      </c>
      <c r="G49" s="83"/>
      <c r="H49" s="373">
        <f t="shared" si="1"/>
        <v>131.39772938767914</v>
      </c>
      <c r="I49" s="373">
        <f t="shared" si="2"/>
        <v>151.31211613623674</v>
      </c>
      <c r="J49" s="373">
        <f t="shared" si="3"/>
        <v>118.55574167131957</v>
      </c>
    </row>
    <row r="50" spans="1:11" s="22" customFormat="1" ht="13.2">
      <c r="A50" s="80">
        <v>2016</v>
      </c>
      <c r="B50" s="1012">
        <v>868</v>
      </c>
      <c r="C50" s="1010">
        <v>997</v>
      </c>
      <c r="D50" s="1010">
        <v>772</v>
      </c>
      <c r="E50" s="83"/>
      <c r="F50" s="372">
        <v>5404700</v>
      </c>
      <c r="G50" s="83"/>
      <c r="H50" s="392">
        <f t="shared" si="1"/>
        <v>160.60095842507448</v>
      </c>
      <c r="I50" s="392">
        <f t="shared" si="2"/>
        <v>184.46907321405445</v>
      </c>
      <c r="J50" s="392">
        <f t="shared" si="3"/>
        <v>142.83864044257777</v>
      </c>
    </row>
    <row r="51" spans="1:11" s="22" customFormat="1" ht="13.2">
      <c r="A51" s="80">
        <v>2017</v>
      </c>
      <c r="B51" s="1012">
        <v>934</v>
      </c>
      <c r="C51" s="1010">
        <v>1045</v>
      </c>
      <c r="D51" s="1010">
        <v>828</v>
      </c>
      <c r="E51" s="83"/>
      <c r="F51" s="372">
        <v>5424800</v>
      </c>
      <c r="G51" s="83"/>
      <c r="H51" s="392">
        <f t="shared" si="1"/>
        <v>172.17224598141868</v>
      </c>
      <c r="I51" s="392">
        <f t="shared" si="2"/>
        <v>192.63382981861082</v>
      </c>
      <c r="J51" s="392">
        <f t="shared" si="3"/>
        <v>152.63235510986581</v>
      </c>
    </row>
    <row r="52" spans="1:11" s="22" customFormat="1" ht="13.2">
      <c r="A52" s="80">
        <v>2018</v>
      </c>
      <c r="B52" s="1012">
        <v>1187</v>
      </c>
      <c r="C52" s="1010">
        <v>1313</v>
      </c>
      <c r="D52" s="1010">
        <v>1064</v>
      </c>
      <c r="E52" s="83"/>
      <c r="F52" s="372">
        <v>5438100</v>
      </c>
      <c r="G52" s="83"/>
      <c r="H52" s="392">
        <f t="shared" si="1"/>
        <v>218.27476508339311</v>
      </c>
      <c r="I52" s="392">
        <f t="shared" si="2"/>
        <v>241.44462220260752</v>
      </c>
      <c r="J52" s="392">
        <f t="shared" si="3"/>
        <v>195.65657122892188</v>
      </c>
    </row>
    <row r="53" spans="1:11" s="22" customFormat="1" ht="13.2">
      <c r="A53" s="80">
        <v>2019</v>
      </c>
      <c r="B53" s="1012">
        <v>1280</v>
      </c>
      <c r="C53" s="1010">
        <v>1406</v>
      </c>
      <c r="D53" s="1010">
        <v>1146</v>
      </c>
      <c r="E53" s="83"/>
      <c r="F53" s="372">
        <v>5463300</v>
      </c>
      <c r="G53" s="83"/>
      <c r="H53" s="392">
        <f t="shared" si="1"/>
        <v>234.29063020518734</v>
      </c>
      <c r="I53" s="392">
        <f t="shared" si="2"/>
        <v>257.35361411601048</v>
      </c>
      <c r="J53" s="392">
        <f t="shared" si="3"/>
        <v>209.76332985558179</v>
      </c>
    </row>
    <row r="54" spans="1:11" s="22" customFormat="1" ht="13.2">
      <c r="A54" s="80">
        <v>2020</v>
      </c>
      <c r="B54" s="1012">
        <v>1339</v>
      </c>
      <c r="C54" s="1010">
        <v>1461</v>
      </c>
      <c r="D54" s="1010">
        <v>1177</v>
      </c>
      <c r="E54" s="83"/>
      <c r="F54" s="372">
        <v>5466000</v>
      </c>
      <c r="G54" s="83"/>
      <c r="H54" s="392">
        <f t="shared" ref="H54" si="4">1000000*B54/F54</f>
        <v>244.96889864617637</v>
      </c>
      <c r="I54" s="392">
        <f t="shared" ref="I54" si="5">1000000*C54/F54</f>
        <v>267.28869374313939</v>
      </c>
      <c r="J54" s="392">
        <f t="shared" ref="J54" si="6">1000000*D54/F54</f>
        <v>215.33113794365167</v>
      </c>
    </row>
    <row r="55" spans="1:11" s="22" customFormat="1" ht="13.2">
      <c r="A55" s="80">
        <v>2021</v>
      </c>
      <c r="B55" s="1012">
        <v>1330</v>
      </c>
      <c r="C55" s="1010">
        <v>1444</v>
      </c>
      <c r="D55" s="1010">
        <v>1111</v>
      </c>
      <c r="E55" s="83"/>
      <c r="F55" s="372">
        <v>5479900</v>
      </c>
      <c r="G55" s="83"/>
      <c r="H55" s="392">
        <f t="shared" si="1"/>
        <v>242.70515885326375</v>
      </c>
      <c r="I55" s="392">
        <f t="shared" si="2"/>
        <v>263.5084581835435</v>
      </c>
      <c r="J55" s="392">
        <f t="shared" si="3"/>
        <v>202.74092592930529</v>
      </c>
    </row>
    <row r="56" spans="1:11" ht="14.25" customHeight="1">
      <c r="A56" s="9"/>
      <c r="B56" s="526"/>
      <c r="C56" s="9"/>
      <c r="D56" s="9"/>
      <c r="E56" s="9"/>
      <c r="F56" s="9"/>
      <c r="G56" s="9"/>
      <c r="H56" s="9"/>
      <c r="I56" s="9"/>
      <c r="J56" s="9"/>
    </row>
    <row r="57" spans="1:11" ht="12.75" customHeight="1"/>
    <row r="58" spans="1:11" ht="11.25" customHeight="1">
      <c r="A58" s="1484" t="s">
        <v>127</v>
      </c>
      <c r="B58" s="1484"/>
      <c r="J58" s="1092"/>
    </row>
    <row r="59" spans="1:11" ht="11.25" customHeight="1">
      <c r="A59" s="1483" t="s">
        <v>204</v>
      </c>
      <c r="B59" s="1483"/>
      <c r="C59" s="1483"/>
      <c r="D59" s="1483"/>
      <c r="E59" s="326"/>
      <c r="F59" s="326"/>
      <c r="G59" s="326"/>
      <c r="H59" s="326"/>
      <c r="I59" s="119"/>
      <c r="J59" s="119"/>
      <c r="K59" s="119"/>
    </row>
    <row r="60" spans="1:11" ht="11.25" customHeight="1">
      <c r="A60" s="1483" t="s">
        <v>373</v>
      </c>
      <c r="B60" s="1483"/>
      <c r="C60" s="1483"/>
      <c r="D60" s="1483"/>
      <c r="E60" s="1483"/>
      <c r="F60" s="1483"/>
      <c r="G60" s="1483"/>
      <c r="H60" s="1483"/>
      <c r="I60" s="1483"/>
      <c r="J60" s="1483"/>
      <c r="K60" s="119"/>
    </row>
    <row r="61" spans="1:11" ht="11.25" customHeight="1">
      <c r="A61" s="53"/>
      <c r="B61" s="113"/>
      <c r="C61" s="113"/>
      <c r="D61" s="113"/>
      <c r="E61" s="113"/>
      <c r="F61" s="113"/>
      <c r="G61" s="113"/>
      <c r="H61" s="113"/>
      <c r="I61" s="113"/>
      <c r="J61" s="113"/>
      <c r="K61" s="113"/>
    </row>
    <row r="62" spans="1:11" s="79" customFormat="1" ht="11.25" customHeight="1">
      <c r="A62" s="1481" t="s">
        <v>1657</v>
      </c>
      <c r="B62" s="1482"/>
    </row>
    <row r="64" spans="1:11">
      <c r="B64" s="77"/>
      <c r="C64" s="77"/>
      <c r="D64" s="77"/>
      <c r="E64" s="77"/>
      <c r="F64" s="77"/>
      <c r="G64" s="77"/>
      <c r="H64" s="77"/>
      <c r="I64" s="77"/>
      <c r="J64" s="77"/>
      <c r="K64" s="77"/>
    </row>
  </sheetData>
  <mergeCells count="17">
    <mergeCell ref="A1:F1"/>
    <mergeCell ref="J5:J11"/>
    <mergeCell ref="B3:D4"/>
    <mergeCell ref="E3:E4"/>
    <mergeCell ref="G3:G4"/>
    <mergeCell ref="H3:J4"/>
    <mergeCell ref="A62:B62"/>
    <mergeCell ref="A59:D59"/>
    <mergeCell ref="A58:B58"/>
    <mergeCell ref="A60:J60"/>
    <mergeCell ref="A5:A11"/>
    <mergeCell ref="B5:B11"/>
    <mergeCell ref="C5:C11"/>
    <mergeCell ref="D5:D11"/>
    <mergeCell ref="F5:F11"/>
    <mergeCell ref="H5:H11"/>
    <mergeCell ref="I5:I11"/>
  </mergeCells>
  <phoneticPr fontId="0" type="noConversion"/>
  <hyperlinks>
    <hyperlink ref="J1" location="Contents!A1" display="back to contents"/>
  </hyperlinks>
  <pageMargins left="0.75" right="0.75" top="1" bottom="1" header="0.5" footer="0.5"/>
  <pageSetup paperSize="9" scale="62"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106"/>
  <sheetViews>
    <sheetView showGridLines="0" zoomScaleNormal="100" workbookViewId="0">
      <selection sqref="A1:I1"/>
    </sheetView>
  </sheetViews>
  <sheetFormatPr defaultColWidth="9.28515625" defaultRowHeight="10.199999999999999"/>
  <cols>
    <col min="1" max="1" width="49.140625" style="84" customWidth="1"/>
    <col min="2" max="9" width="9.42578125" style="84" bestFit="1" customWidth="1"/>
    <col min="10" max="10" width="10.7109375" style="84" bestFit="1" customWidth="1"/>
    <col min="11" max="12" width="10.7109375" style="84" customWidth="1"/>
    <col min="13" max="13" width="10" style="84" customWidth="1"/>
    <col min="14" max="14" width="2.7109375" style="84" customWidth="1"/>
    <col min="15" max="15" width="16.7109375" style="84" customWidth="1"/>
    <col min="16" max="16384" width="9.28515625" style="84"/>
  </cols>
  <sheetData>
    <row r="1" spans="1:17" ht="18" customHeight="1">
      <c r="A1" s="1510" t="s">
        <v>1731</v>
      </c>
      <c r="B1" s="1510"/>
      <c r="C1" s="1510"/>
      <c r="D1" s="1510"/>
      <c r="E1" s="1510"/>
      <c r="F1" s="1510"/>
      <c r="G1" s="1510"/>
      <c r="H1" s="1510"/>
      <c r="I1" s="1510"/>
      <c r="K1" s="1336" t="s">
        <v>425</v>
      </c>
      <c r="L1" s="1336"/>
      <c r="M1" s="1336"/>
      <c r="P1" s="733"/>
      <c r="Q1" s="733"/>
    </row>
    <row r="2" spans="1:17" ht="18" customHeight="1" thickBot="1">
      <c r="A2" s="1046"/>
      <c r="B2" s="1046"/>
      <c r="C2" s="1046"/>
      <c r="D2" s="1046"/>
      <c r="E2" s="1046"/>
      <c r="F2" s="1046"/>
      <c r="G2" s="1046"/>
      <c r="H2" s="1046"/>
      <c r="I2" s="1046"/>
      <c r="O2" s="479"/>
      <c r="P2" s="479"/>
      <c r="Q2" s="479"/>
    </row>
    <row r="3" spans="1:17" s="85" customFormat="1" ht="15.6" customHeight="1">
      <c r="A3" s="1508" t="s">
        <v>196</v>
      </c>
      <c r="B3" s="1502">
        <v>2010</v>
      </c>
      <c r="C3" s="1505">
        <v>2011</v>
      </c>
      <c r="D3" s="1502">
        <v>2012</v>
      </c>
      <c r="E3" s="1502">
        <v>2013</v>
      </c>
      <c r="F3" s="1502">
        <v>2014</v>
      </c>
      <c r="G3" s="1502">
        <v>2015</v>
      </c>
      <c r="H3" s="1502">
        <v>2016</v>
      </c>
      <c r="I3" s="1502">
        <v>2017</v>
      </c>
      <c r="J3" s="1502">
        <v>2018</v>
      </c>
      <c r="K3" s="1502">
        <v>2019</v>
      </c>
      <c r="L3" s="1502">
        <v>2020</v>
      </c>
      <c r="M3" s="1502">
        <v>2021</v>
      </c>
    </row>
    <row r="4" spans="1:17" s="85" customFormat="1" ht="13.05" customHeight="1">
      <c r="A4" s="1445"/>
      <c r="B4" s="1503"/>
      <c r="C4" s="1506"/>
      <c r="D4" s="1503"/>
      <c r="E4" s="1503"/>
      <c r="F4" s="1503"/>
      <c r="G4" s="1503"/>
      <c r="H4" s="1503"/>
      <c r="I4" s="1503"/>
      <c r="J4" s="1503"/>
      <c r="K4" s="1503"/>
      <c r="L4" s="1503"/>
      <c r="M4" s="1503"/>
    </row>
    <row r="5" spans="1:17" s="85" customFormat="1" ht="13.05" customHeight="1">
      <c r="A5" s="1509"/>
      <c r="B5" s="1504"/>
      <c r="C5" s="1507"/>
      <c r="D5" s="1504"/>
      <c r="E5" s="1504"/>
      <c r="F5" s="1504"/>
      <c r="G5" s="1504"/>
      <c r="H5" s="1504"/>
      <c r="I5" s="1504"/>
      <c r="J5" s="1504"/>
      <c r="K5" s="1504"/>
      <c r="L5" s="1504"/>
      <c r="M5" s="1504"/>
    </row>
    <row r="6" spans="1:17" s="85" customFormat="1" ht="13.2">
      <c r="A6" s="99"/>
      <c r="B6" s="100"/>
      <c r="C6" s="100"/>
      <c r="D6" s="100"/>
    </row>
    <row r="7" spans="1:17" s="85" customFormat="1" ht="13.2">
      <c r="A7" s="86" t="s">
        <v>493</v>
      </c>
      <c r="B7" s="459">
        <v>692</v>
      </c>
      <c r="C7" s="460">
        <v>749</v>
      </c>
      <c r="D7" s="460">
        <v>734</v>
      </c>
      <c r="E7" s="461">
        <v>685</v>
      </c>
      <c r="F7" s="461">
        <v>743</v>
      </c>
      <c r="G7" s="461">
        <v>813</v>
      </c>
      <c r="H7" s="461">
        <v>997</v>
      </c>
      <c r="I7" s="461">
        <v>1045</v>
      </c>
      <c r="J7" s="461">
        <v>1313</v>
      </c>
      <c r="K7" s="461">
        <v>1406</v>
      </c>
      <c r="L7" s="461">
        <v>1461</v>
      </c>
      <c r="M7" s="1025">
        <v>1444</v>
      </c>
      <c r="O7" s="441"/>
    </row>
    <row r="8" spans="1:17" s="85" customFormat="1" ht="13.2">
      <c r="A8" s="43" t="s">
        <v>142</v>
      </c>
      <c r="B8" s="462"/>
      <c r="C8" s="463"/>
      <c r="D8" s="464"/>
      <c r="E8" s="465"/>
      <c r="F8" s="465"/>
      <c r="G8" s="465"/>
      <c r="H8" s="465"/>
      <c r="I8" s="465"/>
      <c r="J8" s="465"/>
      <c r="K8" s="465"/>
      <c r="L8" s="465"/>
      <c r="O8" s="441"/>
    </row>
    <row r="9" spans="1:17" s="85" customFormat="1" ht="13.2">
      <c r="A9" s="50"/>
      <c r="B9" s="462"/>
      <c r="C9" s="463"/>
      <c r="D9" s="464"/>
      <c r="E9" s="465"/>
      <c r="F9" s="465"/>
      <c r="G9" s="465"/>
      <c r="H9" s="465"/>
      <c r="I9" s="465"/>
      <c r="J9" s="465"/>
      <c r="K9" s="465"/>
      <c r="L9" s="465"/>
      <c r="O9" s="441"/>
    </row>
    <row r="10" spans="1:17" s="85" customFormat="1" ht="15" customHeight="1">
      <c r="A10" s="47" t="s">
        <v>238</v>
      </c>
      <c r="B10" s="467">
        <v>0</v>
      </c>
      <c r="C10" s="466">
        <v>1</v>
      </c>
      <c r="D10" s="468">
        <v>0</v>
      </c>
      <c r="E10" s="466">
        <v>0</v>
      </c>
      <c r="F10" s="466">
        <v>0</v>
      </c>
      <c r="G10" s="466">
        <v>2</v>
      </c>
      <c r="H10" s="466">
        <v>24</v>
      </c>
      <c r="I10" s="466">
        <v>99</v>
      </c>
      <c r="J10" s="466">
        <v>137</v>
      </c>
      <c r="K10" s="466">
        <v>71</v>
      </c>
      <c r="L10" s="466">
        <v>35</v>
      </c>
      <c r="M10" s="85">
        <v>37</v>
      </c>
      <c r="O10" s="441"/>
    </row>
    <row r="11" spans="1:17" s="85" customFormat="1" ht="15" customHeight="1">
      <c r="A11" s="47" t="s">
        <v>222</v>
      </c>
      <c r="B11" s="467">
        <v>41</v>
      </c>
      <c r="C11" s="466">
        <v>37</v>
      </c>
      <c r="D11" s="468">
        <v>44</v>
      </c>
      <c r="E11" s="466">
        <v>60</v>
      </c>
      <c r="F11" s="466">
        <v>41</v>
      </c>
      <c r="G11" s="466">
        <v>47</v>
      </c>
      <c r="H11" s="466">
        <v>54</v>
      </c>
      <c r="I11" s="466">
        <v>42</v>
      </c>
      <c r="J11" s="466">
        <v>58</v>
      </c>
      <c r="K11" s="466">
        <v>44</v>
      </c>
      <c r="L11" s="466">
        <v>38</v>
      </c>
      <c r="M11" s="85">
        <v>57</v>
      </c>
      <c r="O11" s="441"/>
    </row>
    <row r="12" spans="1:17" s="85" customFormat="1" ht="15" customHeight="1">
      <c r="A12" s="74" t="s">
        <v>81</v>
      </c>
      <c r="B12" s="467">
        <v>3</v>
      </c>
      <c r="C12" s="467">
        <v>24</v>
      </c>
      <c r="D12" s="469">
        <v>18</v>
      </c>
      <c r="E12" s="466">
        <v>27</v>
      </c>
      <c r="F12" s="466">
        <v>22</v>
      </c>
      <c r="G12" s="466">
        <v>17</v>
      </c>
      <c r="H12" s="466">
        <v>26</v>
      </c>
      <c r="I12" s="466">
        <v>33</v>
      </c>
      <c r="J12" s="466">
        <v>46</v>
      </c>
      <c r="K12" s="466">
        <v>53</v>
      </c>
      <c r="L12" s="466">
        <v>61</v>
      </c>
      <c r="M12" s="85">
        <v>43</v>
      </c>
      <c r="O12" s="441"/>
    </row>
    <row r="13" spans="1:17" s="85" customFormat="1" ht="15" customHeight="1">
      <c r="A13" s="72" t="s">
        <v>197</v>
      </c>
      <c r="B13" s="467">
        <v>123</v>
      </c>
      <c r="C13" s="467">
        <v>116</v>
      </c>
      <c r="D13" s="469">
        <v>121</v>
      </c>
      <c r="E13" s="466">
        <v>120</v>
      </c>
      <c r="F13" s="466">
        <v>103</v>
      </c>
      <c r="G13" s="466">
        <v>132</v>
      </c>
      <c r="H13" s="466">
        <v>130</v>
      </c>
      <c r="I13" s="466">
        <v>148</v>
      </c>
      <c r="J13" s="466">
        <v>169</v>
      </c>
      <c r="K13" s="466">
        <v>120</v>
      </c>
      <c r="L13" s="466">
        <v>124</v>
      </c>
      <c r="M13" s="85">
        <v>139</v>
      </c>
      <c r="O13" s="441"/>
    </row>
    <row r="14" spans="1:17" s="85" customFormat="1" ht="15" customHeight="1">
      <c r="A14" s="72" t="s">
        <v>198</v>
      </c>
      <c r="B14" s="467">
        <v>21</v>
      </c>
      <c r="C14" s="467">
        <v>32</v>
      </c>
      <c r="D14" s="469">
        <v>35</v>
      </c>
      <c r="E14" s="466">
        <v>29</v>
      </c>
      <c r="F14" s="466">
        <v>23</v>
      </c>
      <c r="G14" s="466">
        <v>30</v>
      </c>
      <c r="H14" s="466">
        <v>29</v>
      </c>
      <c r="I14" s="466">
        <v>30</v>
      </c>
      <c r="J14" s="466">
        <v>30</v>
      </c>
      <c r="K14" s="466">
        <v>33</v>
      </c>
      <c r="L14" s="466">
        <v>19</v>
      </c>
      <c r="M14" s="85">
        <v>32</v>
      </c>
      <c r="O14" s="441"/>
    </row>
    <row r="15" spans="1:17" s="85" customFormat="1" ht="15" customHeight="1">
      <c r="A15" s="72" t="s">
        <v>199</v>
      </c>
      <c r="B15" s="467">
        <v>124</v>
      </c>
      <c r="C15" s="467">
        <v>187</v>
      </c>
      <c r="D15" s="469">
        <v>198</v>
      </c>
      <c r="E15" s="466">
        <v>149</v>
      </c>
      <c r="F15" s="466">
        <v>125</v>
      </c>
      <c r="G15" s="466">
        <v>192</v>
      </c>
      <c r="H15" s="466">
        <v>431</v>
      </c>
      <c r="I15" s="466">
        <v>555</v>
      </c>
      <c r="J15" s="466">
        <v>797</v>
      </c>
      <c r="K15" s="466">
        <v>907</v>
      </c>
      <c r="L15" s="466">
        <v>983</v>
      </c>
      <c r="M15" s="85">
        <v>921</v>
      </c>
      <c r="O15" s="441"/>
    </row>
    <row r="16" spans="1:17" s="85" customFormat="1" ht="15" customHeight="1">
      <c r="A16" s="457" t="s">
        <v>392</v>
      </c>
      <c r="B16" s="467">
        <v>124</v>
      </c>
      <c r="C16" s="467">
        <v>173</v>
      </c>
      <c r="D16" s="469">
        <v>180</v>
      </c>
      <c r="E16" s="466">
        <v>126</v>
      </c>
      <c r="F16" s="466">
        <v>94</v>
      </c>
      <c r="G16" s="466">
        <v>144</v>
      </c>
      <c r="H16" s="466">
        <v>175</v>
      </c>
      <c r="I16" s="466">
        <v>234</v>
      </c>
      <c r="J16" s="466">
        <v>239</v>
      </c>
      <c r="K16" s="466">
        <v>205</v>
      </c>
      <c r="L16" s="466">
        <v>210</v>
      </c>
      <c r="M16" s="85">
        <v>215</v>
      </c>
      <c r="O16" s="441"/>
    </row>
    <row r="17" spans="1:15" s="85" customFormat="1" ht="15" customHeight="1">
      <c r="A17" s="457" t="s">
        <v>393</v>
      </c>
      <c r="B17" s="467">
        <v>0</v>
      </c>
      <c r="C17" s="467">
        <v>15</v>
      </c>
      <c r="D17" s="469">
        <v>21</v>
      </c>
      <c r="E17" s="466">
        <v>40</v>
      </c>
      <c r="F17" s="466">
        <v>44</v>
      </c>
      <c r="G17" s="466">
        <v>59</v>
      </c>
      <c r="H17" s="466">
        <v>307</v>
      </c>
      <c r="I17" s="466">
        <v>426</v>
      </c>
      <c r="J17" s="466">
        <v>679</v>
      </c>
      <c r="K17" s="466">
        <v>827</v>
      </c>
      <c r="L17" s="466">
        <v>888</v>
      </c>
      <c r="M17" s="85">
        <v>844</v>
      </c>
      <c r="O17" s="441"/>
    </row>
    <row r="18" spans="1:15" s="85" customFormat="1" ht="15" customHeight="1">
      <c r="A18" s="72" t="s">
        <v>239</v>
      </c>
      <c r="B18" s="467">
        <v>4</v>
      </c>
      <c r="C18" s="467">
        <v>10</v>
      </c>
      <c r="D18" s="469">
        <v>8</v>
      </c>
      <c r="E18" s="466">
        <v>11</v>
      </c>
      <c r="F18" s="466">
        <v>29</v>
      </c>
      <c r="G18" s="466">
        <v>25</v>
      </c>
      <c r="H18" s="466">
        <v>40</v>
      </c>
      <c r="I18" s="466">
        <v>36</v>
      </c>
      <c r="J18" s="466">
        <v>90</v>
      </c>
      <c r="K18" s="466">
        <v>82</v>
      </c>
      <c r="L18" s="466">
        <v>98</v>
      </c>
      <c r="M18" s="85">
        <v>128</v>
      </c>
      <c r="O18" s="441"/>
    </row>
    <row r="19" spans="1:15" s="85" customFormat="1" ht="15" customHeight="1">
      <c r="A19" s="175" t="s">
        <v>447</v>
      </c>
      <c r="B19" s="467">
        <v>0</v>
      </c>
      <c r="C19" s="467">
        <v>0</v>
      </c>
      <c r="D19" s="469">
        <v>0</v>
      </c>
      <c r="E19" s="466">
        <v>0</v>
      </c>
      <c r="F19" s="466">
        <v>2</v>
      </c>
      <c r="G19" s="466">
        <v>7</v>
      </c>
      <c r="H19" s="466">
        <v>5</v>
      </c>
      <c r="I19" s="466">
        <v>2</v>
      </c>
      <c r="J19" s="466">
        <v>3</v>
      </c>
      <c r="K19" s="466">
        <v>6</v>
      </c>
      <c r="L19" s="466">
        <v>4</v>
      </c>
      <c r="M19" s="85">
        <v>2</v>
      </c>
      <c r="O19" s="441"/>
    </row>
    <row r="20" spans="1:15" s="85" customFormat="1" ht="15" customHeight="1">
      <c r="A20" s="175" t="s">
        <v>240</v>
      </c>
      <c r="B20" s="467">
        <v>26</v>
      </c>
      <c r="C20" s="467">
        <v>22</v>
      </c>
      <c r="D20" s="469">
        <v>18</v>
      </c>
      <c r="E20" s="466">
        <v>13</v>
      </c>
      <c r="F20" s="466">
        <v>11</v>
      </c>
      <c r="G20" s="466">
        <v>18</v>
      </c>
      <c r="H20" s="466">
        <v>11</v>
      </c>
      <c r="I20" s="466">
        <v>9</v>
      </c>
      <c r="J20" s="466">
        <v>7</v>
      </c>
      <c r="K20" s="466">
        <v>11</v>
      </c>
      <c r="L20" s="466">
        <v>9</v>
      </c>
      <c r="M20" s="85">
        <v>3</v>
      </c>
      <c r="O20" s="441"/>
    </row>
    <row r="21" spans="1:15" s="85" customFormat="1" ht="15" customHeight="1">
      <c r="A21" s="89" t="s">
        <v>27</v>
      </c>
      <c r="B21" s="467">
        <v>34</v>
      </c>
      <c r="C21" s="467">
        <v>36</v>
      </c>
      <c r="D21" s="469">
        <v>31</v>
      </c>
      <c r="E21" s="466">
        <v>45</v>
      </c>
      <c r="F21" s="466">
        <v>45</v>
      </c>
      <c r="G21" s="466">
        <v>94</v>
      </c>
      <c r="H21" s="466">
        <v>123</v>
      </c>
      <c r="I21" s="466">
        <v>176</v>
      </c>
      <c r="J21" s="466">
        <v>278</v>
      </c>
      <c r="K21" s="466">
        <v>375</v>
      </c>
      <c r="L21" s="466">
        <v>462</v>
      </c>
      <c r="M21" s="85">
        <v>411</v>
      </c>
      <c r="O21" s="441"/>
    </row>
    <row r="22" spans="1:15" s="85" customFormat="1" ht="15" customHeight="1">
      <c r="A22" s="175" t="s">
        <v>394</v>
      </c>
      <c r="B22" s="467">
        <v>20</v>
      </c>
      <c r="C22" s="467">
        <v>48</v>
      </c>
      <c r="D22" s="469">
        <v>41</v>
      </c>
      <c r="E22" s="466">
        <v>46</v>
      </c>
      <c r="F22" s="466">
        <v>45</v>
      </c>
      <c r="G22" s="466">
        <v>40</v>
      </c>
      <c r="H22" s="466">
        <v>45</v>
      </c>
      <c r="I22" s="466">
        <v>40</v>
      </c>
      <c r="J22" s="466">
        <v>65</v>
      </c>
      <c r="K22" s="466">
        <v>68</v>
      </c>
      <c r="L22" s="466">
        <v>56</v>
      </c>
      <c r="M22" s="85">
        <v>67</v>
      </c>
      <c r="O22" s="441"/>
    </row>
    <row r="23" spans="1:15" s="85" customFormat="1" ht="15" customHeight="1">
      <c r="A23" s="89" t="s">
        <v>25</v>
      </c>
      <c r="B23" s="467">
        <v>94</v>
      </c>
      <c r="C23" s="467">
        <v>124</v>
      </c>
      <c r="D23" s="469">
        <v>161</v>
      </c>
      <c r="E23" s="466">
        <v>106</v>
      </c>
      <c r="F23" s="466">
        <v>85</v>
      </c>
      <c r="G23" s="466">
        <v>122</v>
      </c>
      <c r="H23" s="466">
        <v>154</v>
      </c>
      <c r="I23" s="466">
        <v>205</v>
      </c>
      <c r="J23" s="466">
        <v>212</v>
      </c>
      <c r="K23" s="466">
        <v>188</v>
      </c>
      <c r="L23" s="466">
        <v>194</v>
      </c>
      <c r="M23" s="85">
        <v>188</v>
      </c>
      <c r="O23" s="441"/>
    </row>
    <row r="24" spans="1:15" s="85" customFormat="1" ht="15" customHeight="1">
      <c r="A24" s="175" t="s">
        <v>430</v>
      </c>
      <c r="B24" s="467">
        <v>0</v>
      </c>
      <c r="C24" s="467">
        <v>0</v>
      </c>
      <c r="D24" s="469">
        <v>0</v>
      </c>
      <c r="E24" s="466">
        <v>1</v>
      </c>
      <c r="F24" s="466">
        <v>6</v>
      </c>
      <c r="G24" s="466">
        <v>10</v>
      </c>
      <c r="H24" s="466">
        <v>94</v>
      </c>
      <c r="I24" s="466">
        <v>38</v>
      </c>
      <c r="J24" s="466">
        <v>60</v>
      </c>
      <c r="K24" s="466">
        <v>23</v>
      </c>
      <c r="L24" s="466">
        <v>8</v>
      </c>
      <c r="M24" s="85">
        <v>2</v>
      </c>
      <c r="O24" s="441"/>
    </row>
    <row r="25" spans="1:15" s="85" customFormat="1" ht="15" customHeight="1">
      <c r="A25" s="175" t="s">
        <v>431</v>
      </c>
      <c r="B25" s="467">
        <v>65</v>
      </c>
      <c r="C25" s="467">
        <v>87</v>
      </c>
      <c r="D25" s="469">
        <v>86</v>
      </c>
      <c r="E25" s="466">
        <v>81</v>
      </c>
      <c r="F25" s="466">
        <v>72</v>
      </c>
      <c r="G25" s="466">
        <v>95</v>
      </c>
      <c r="H25" s="466">
        <v>115</v>
      </c>
      <c r="I25" s="466">
        <v>101</v>
      </c>
      <c r="J25" s="466">
        <v>134</v>
      </c>
      <c r="K25" s="466">
        <v>118</v>
      </c>
      <c r="L25" s="466">
        <v>151</v>
      </c>
      <c r="M25" s="85">
        <v>137</v>
      </c>
      <c r="O25" s="441"/>
    </row>
    <row r="26" spans="1:15" s="85" customFormat="1" ht="15" customHeight="1">
      <c r="A26" s="175" t="s">
        <v>437</v>
      </c>
      <c r="B26" s="467">
        <v>0</v>
      </c>
      <c r="C26" s="467">
        <v>9</v>
      </c>
      <c r="D26" s="469">
        <v>9</v>
      </c>
      <c r="E26" s="466">
        <v>17</v>
      </c>
      <c r="F26" s="466">
        <v>14</v>
      </c>
      <c r="G26" s="466">
        <v>15</v>
      </c>
      <c r="H26" s="466">
        <v>29</v>
      </c>
      <c r="I26" s="466">
        <v>27</v>
      </c>
      <c r="J26" s="466">
        <v>36</v>
      </c>
      <c r="K26" s="466">
        <v>26</v>
      </c>
      <c r="L26" s="466">
        <v>40</v>
      </c>
      <c r="M26" s="85">
        <v>20</v>
      </c>
      <c r="O26" s="441"/>
    </row>
    <row r="27" spans="1:15" s="85" customFormat="1" ht="15" customHeight="1">
      <c r="A27" s="175" t="s">
        <v>241</v>
      </c>
      <c r="B27" s="467">
        <v>0</v>
      </c>
      <c r="C27" s="467">
        <v>0</v>
      </c>
      <c r="D27" s="469">
        <v>1</v>
      </c>
      <c r="E27" s="466">
        <v>8</v>
      </c>
      <c r="F27" s="466">
        <v>37</v>
      </c>
      <c r="G27" s="466">
        <v>43</v>
      </c>
      <c r="H27" s="466">
        <v>225</v>
      </c>
      <c r="I27" s="466">
        <v>300</v>
      </c>
      <c r="J27" s="466">
        <v>551</v>
      </c>
      <c r="K27" s="466">
        <v>758</v>
      </c>
      <c r="L27" s="466">
        <v>814</v>
      </c>
      <c r="M27" s="85">
        <v>774</v>
      </c>
      <c r="O27" s="441"/>
    </row>
    <row r="28" spans="1:15" s="85" customFormat="1" ht="15" customHeight="1">
      <c r="A28" s="175" t="s">
        <v>434</v>
      </c>
      <c r="B28" s="467">
        <v>1</v>
      </c>
      <c r="C28" s="467">
        <v>5</v>
      </c>
      <c r="D28" s="469">
        <v>7</v>
      </c>
      <c r="E28" s="466">
        <v>4</v>
      </c>
      <c r="F28" s="466">
        <v>5</v>
      </c>
      <c r="G28" s="466">
        <v>3</v>
      </c>
      <c r="H28" s="466">
        <v>7</v>
      </c>
      <c r="I28" s="466">
        <v>15</v>
      </c>
      <c r="J28" s="466">
        <v>12</v>
      </c>
      <c r="K28" s="466">
        <v>25</v>
      </c>
      <c r="L28" s="466">
        <v>7</v>
      </c>
      <c r="M28" s="85">
        <v>7</v>
      </c>
      <c r="O28" s="441"/>
    </row>
    <row r="29" spans="1:15" s="85" customFormat="1" ht="15" customHeight="1">
      <c r="A29" s="175" t="s">
        <v>435</v>
      </c>
      <c r="B29" s="467">
        <v>0</v>
      </c>
      <c r="C29" s="467">
        <v>0</v>
      </c>
      <c r="D29" s="469">
        <v>0</v>
      </c>
      <c r="E29" s="466">
        <v>0</v>
      </c>
      <c r="F29" s="466">
        <v>0</v>
      </c>
      <c r="G29" s="466">
        <v>0</v>
      </c>
      <c r="H29" s="466">
        <v>0</v>
      </c>
      <c r="I29" s="466">
        <v>0</v>
      </c>
      <c r="J29" s="466">
        <v>0</v>
      </c>
      <c r="K29" s="466">
        <v>22</v>
      </c>
      <c r="L29" s="466">
        <v>36</v>
      </c>
      <c r="M29" s="85">
        <v>16</v>
      </c>
      <c r="O29" s="441"/>
    </row>
    <row r="30" spans="1:15" s="85" customFormat="1" ht="15" customHeight="1">
      <c r="A30" s="175" t="s">
        <v>561</v>
      </c>
      <c r="B30" s="467">
        <v>0</v>
      </c>
      <c r="C30" s="467">
        <v>0</v>
      </c>
      <c r="D30" s="469">
        <v>0</v>
      </c>
      <c r="E30" s="466">
        <v>0</v>
      </c>
      <c r="F30" s="466">
        <v>0</v>
      </c>
      <c r="G30" s="466">
        <v>1</v>
      </c>
      <c r="H30" s="466">
        <v>0</v>
      </c>
      <c r="I30" s="466">
        <v>0</v>
      </c>
      <c r="J30" s="466">
        <v>1</v>
      </c>
      <c r="K30" s="466">
        <v>4</v>
      </c>
      <c r="L30" s="466">
        <v>43</v>
      </c>
      <c r="M30" s="85">
        <v>41</v>
      </c>
      <c r="O30" s="441"/>
    </row>
    <row r="31" spans="1:15" s="85" customFormat="1" ht="15" customHeight="1">
      <c r="A31" s="175" t="s">
        <v>242</v>
      </c>
      <c r="B31" s="467">
        <v>16</v>
      </c>
      <c r="C31" s="467">
        <v>11</v>
      </c>
      <c r="D31" s="469">
        <v>13</v>
      </c>
      <c r="E31" s="466">
        <v>9</v>
      </c>
      <c r="F31" s="466">
        <v>10</v>
      </c>
      <c r="G31" s="466">
        <v>11</v>
      </c>
      <c r="H31" s="466">
        <v>16</v>
      </c>
      <c r="I31" s="466">
        <v>16</v>
      </c>
      <c r="J31" s="466">
        <v>16</v>
      </c>
      <c r="K31" s="466">
        <v>11</v>
      </c>
      <c r="L31" s="466">
        <v>6</v>
      </c>
      <c r="M31" s="85">
        <v>14</v>
      </c>
      <c r="O31" s="441"/>
    </row>
    <row r="32" spans="1:15" s="85" customFormat="1" ht="15" customHeight="1">
      <c r="A32" s="175" t="s">
        <v>223</v>
      </c>
      <c r="B32" s="467">
        <v>4</v>
      </c>
      <c r="C32" s="467">
        <v>10</v>
      </c>
      <c r="D32" s="469">
        <v>24</v>
      </c>
      <c r="E32" s="466">
        <v>51</v>
      </c>
      <c r="F32" s="466">
        <v>67</v>
      </c>
      <c r="G32" s="466">
        <v>102</v>
      </c>
      <c r="H32" s="466">
        <v>154</v>
      </c>
      <c r="I32" s="466">
        <v>144</v>
      </c>
      <c r="J32" s="466">
        <v>200</v>
      </c>
      <c r="K32" s="466">
        <v>198</v>
      </c>
      <c r="L32" s="466">
        <v>216</v>
      </c>
      <c r="M32" s="85">
        <v>162</v>
      </c>
      <c r="O32" s="441"/>
    </row>
    <row r="33" spans="1:15" s="85" customFormat="1" ht="15" customHeight="1">
      <c r="A33" s="175" t="s">
        <v>391</v>
      </c>
      <c r="B33" s="467">
        <v>5</v>
      </c>
      <c r="C33" s="467">
        <v>11</v>
      </c>
      <c r="D33" s="469">
        <v>29</v>
      </c>
      <c r="E33" s="466">
        <v>62</v>
      </c>
      <c r="F33" s="466">
        <v>91</v>
      </c>
      <c r="G33" s="466">
        <v>135</v>
      </c>
      <c r="H33" s="466">
        <v>212</v>
      </c>
      <c r="I33" s="466">
        <v>245</v>
      </c>
      <c r="J33" s="466">
        <v>377</v>
      </c>
      <c r="K33" s="466">
        <v>446</v>
      </c>
      <c r="L33" s="466">
        <v>503</v>
      </c>
      <c r="M33" s="85">
        <v>473</v>
      </c>
      <c r="O33" s="441"/>
    </row>
    <row r="34" spans="1:15" s="85" customFormat="1" ht="15" customHeight="1">
      <c r="A34" s="175" t="s">
        <v>562</v>
      </c>
      <c r="B34" s="467">
        <v>0</v>
      </c>
      <c r="C34" s="467">
        <v>0</v>
      </c>
      <c r="D34" s="469">
        <v>0</v>
      </c>
      <c r="E34" s="466">
        <v>1</v>
      </c>
      <c r="F34" s="466">
        <v>2</v>
      </c>
      <c r="G34" s="466">
        <v>1</v>
      </c>
      <c r="H34" s="466">
        <v>2</v>
      </c>
      <c r="I34" s="466">
        <v>2</v>
      </c>
      <c r="J34" s="466">
        <v>2</v>
      </c>
      <c r="K34" s="466">
        <v>1</v>
      </c>
      <c r="L34" s="466">
        <v>10</v>
      </c>
      <c r="M34" s="85">
        <v>7</v>
      </c>
      <c r="O34" s="441"/>
    </row>
    <row r="35" spans="1:15" s="85" customFormat="1" ht="15" customHeight="1">
      <c r="A35" s="175" t="s">
        <v>398</v>
      </c>
      <c r="B35" s="467">
        <v>256</v>
      </c>
      <c r="C35" s="467">
        <v>207</v>
      </c>
      <c r="D35" s="469">
        <v>222</v>
      </c>
      <c r="E35" s="466">
        <v>221</v>
      </c>
      <c r="F35" s="466">
        <v>312</v>
      </c>
      <c r="G35" s="466">
        <v>349</v>
      </c>
      <c r="H35" s="466">
        <v>477</v>
      </c>
      <c r="I35" s="466">
        <v>475</v>
      </c>
      <c r="J35" s="466">
        <v>542</v>
      </c>
      <c r="K35" s="466">
        <v>653</v>
      </c>
      <c r="L35" s="466">
        <v>609</v>
      </c>
      <c r="M35" s="85">
        <v>486</v>
      </c>
      <c r="O35" s="441"/>
    </row>
    <row r="36" spans="1:15" s="85" customFormat="1" ht="15" customHeight="1">
      <c r="A36" s="89" t="s">
        <v>26</v>
      </c>
      <c r="B36" s="467">
        <v>177</v>
      </c>
      <c r="C36" s="467">
        <v>275</v>
      </c>
      <c r="D36" s="469">
        <v>241</v>
      </c>
      <c r="E36" s="466">
        <v>216</v>
      </c>
      <c r="F36" s="466">
        <v>216</v>
      </c>
      <c r="G36" s="466">
        <v>252</v>
      </c>
      <c r="H36" s="466">
        <v>366</v>
      </c>
      <c r="I36" s="466">
        <v>443</v>
      </c>
      <c r="J36" s="466">
        <v>564</v>
      </c>
      <c r="K36" s="466">
        <v>572</v>
      </c>
      <c r="L36" s="466">
        <v>710</v>
      </c>
      <c r="M36" s="85">
        <v>641</v>
      </c>
      <c r="O36" s="441"/>
    </row>
    <row r="37" spans="1:15" s="85" customFormat="1" ht="15" customHeight="1">
      <c r="A37" s="175" t="s">
        <v>224</v>
      </c>
      <c r="B37" s="467">
        <v>9</v>
      </c>
      <c r="C37" s="467">
        <v>18</v>
      </c>
      <c r="D37" s="469">
        <v>24</v>
      </c>
      <c r="E37" s="466">
        <v>26</v>
      </c>
      <c r="F37" s="466">
        <v>20</v>
      </c>
      <c r="G37" s="466">
        <v>39</v>
      </c>
      <c r="H37" s="466">
        <v>35</v>
      </c>
      <c r="I37" s="466">
        <v>65</v>
      </c>
      <c r="J37" s="466">
        <v>59</v>
      </c>
      <c r="K37" s="466">
        <v>39</v>
      </c>
      <c r="L37" s="466">
        <v>57</v>
      </c>
      <c r="M37" s="85">
        <v>43</v>
      </c>
      <c r="O37" s="441"/>
    </row>
    <row r="38" spans="1:15" s="85" customFormat="1" ht="15" customHeight="1">
      <c r="A38" s="175" t="s">
        <v>243</v>
      </c>
      <c r="B38" s="467">
        <v>7</v>
      </c>
      <c r="C38" s="467">
        <v>9</v>
      </c>
      <c r="D38" s="469">
        <v>14</v>
      </c>
      <c r="E38" s="466">
        <v>8</v>
      </c>
      <c r="F38" s="466">
        <v>5</v>
      </c>
      <c r="G38" s="466">
        <v>11</v>
      </c>
      <c r="H38" s="466">
        <v>11</v>
      </c>
      <c r="I38" s="466">
        <v>11</v>
      </c>
      <c r="J38" s="466">
        <v>15</v>
      </c>
      <c r="K38" s="466">
        <v>12</v>
      </c>
      <c r="L38" s="466">
        <v>5</v>
      </c>
      <c r="M38" s="85">
        <v>4</v>
      </c>
      <c r="O38" s="441"/>
    </row>
    <row r="39" spans="1:15" s="85" customFormat="1" ht="15" customHeight="1">
      <c r="A39" s="175" t="s">
        <v>399</v>
      </c>
      <c r="B39" s="467">
        <v>480</v>
      </c>
      <c r="C39" s="467">
        <v>558</v>
      </c>
      <c r="D39" s="469">
        <v>531</v>
      </c>
      <c r="E39" s="466">
        <v>499</v>
      </c>
      <c r="F39" s="466">
        <v>553</v>
      </c>
      <c r="G39" s="466">
        <v>619</v>
      </c>
      <c r="H39" s="466">
        <v>776</v>
      </c>
      <c r="I39" s="466">
        <v>840</v>
      </c>
      <c r="J39" s="466">
        <v>1039</v>
      </c>
      <c r="K39" s="466">
        <v>1125</v>
      </c>
      <c r="L39" s="466">
        <v>1204</v>
      </c>
      <c r="M39" s="85">
        <v>1136</v>
      </c>
      <c r="O39" s="441"/>
    </row>
    <row r="40" spans="1:15" s="85" customFormat="1" ht="15" customHeight="1">
      <c r="A40" s="175" t="s">
        <v>244</v>
      </c>
      <c r="B40" s="467">
        <v>3</v>
      </c>
      <c r="C40" s="467">
        <v>12</v>
      </c>
      <c r="D40" s="469">
        <v>11</v>
      </c>
      <c r="E40" s="466">
        <v>9</v>
      </c>
      <c r="F40" s="466">
        <v>7</v>
      </c>
      <c r="G40" s="466">
        <v>12</v>
      </c>
      <c r="H40" s="466">
        <v>17</v>
      </c>
      <c r="I40" s="466">
        <v>20</v>
      </c>
      <c r="J40" s="466">
        <v>19</v>
      </c>
      <c r="K40" s="466">
        <v>36</v>
      </c>
      <c r="L40" s="466">
        <v>31</v>
      </c>
      <c r="M40" s="85">
        <v>34</v>
      </c>
      <c r="O40" s="441"/>
    </row>
    <row r="41" spans="1:15" s="85" customFormat="1" ht="15" customHeight="1">
      <c r="A41" s="175" t="s">
        <v>400</v>
      </c>
      <c r="B41" s="467">
        <v>48</v>
      </c>
      <c r="C41" s="467">
        <v>45</v>
      </c>
      <c r="D41" s="469">
        <v>37</v>
      </c>
      <c r="E41" s="466">
        <v>38</v>
      </c>
      <c r="F41" s="466">
        <v>43</v>
      </c>
      <c r="G41" s="466">
        <v>36</v>
      </c>
      <c r="H41" s="466">
        <v>41</v>
      </c>
      <c r="I41" s="466">
        <v>54</v>
      </c>
      <c r="J41" s="466">
        <v>55</v>
      </c>
      <c r="K41" s="466">
        <v>50</v>
      </c>
      <c r="L41" s="466">
        <v>38</v>
      </c>
      <c r="M41" s="85">
        <v>47</v>
      </c>
      <c r="O41" s="441"/>
    </row>
    <row r="42" spans="1:15" s="85" customFormat="1" ht="15" customHeight="1">
      <c r="A42" s="175" t="s">
        <v>225</v>
      </c>
      <c r="B42" s="467">
        <v>0</v>
      </c>
      <c r="C42" s="467">
        <v>14</v>
      </c>
      <c r="D42" s="469">
        <v>20</v>
      </c>
      <c r="E42" s="466">
        <v>34</v>
      </c>
      <c r="F42" s="466">
        <v>6</v>
      </c>
      <c r="G42" s="466">
        <v>6</v>
      </c>
      <c r="H42" s="466">
        <v>6</v>
      </c>
      <c r="I42" s="466">
        <v>30</v>
      </c>
      <c r="J42" s="466">
        <v>27</v>
      </c>
      <c r="K42" s="466">
        <v>24</v>
      </c>
      <c r="L42" s="466">
        <v>43</v>
      </c>
      <c r="M42" s="85">
        <v>6</v>
      </c>
      <c r="O42" s="441"/>
    </row>
    <row r="43" spans="1:15" s="85" customFormat="1" ht="15" customHeight="1">
      <c r="A43" s="175" t="s">
        <v>249</v>
      </c>
      <c r="B43" s="467">
        <v>1</v>
      </c>
      <c r="C43" s="467">
        <v>1</v>
      </c>
      <c r="D43" s="469">
        <v>5</v>
      </c>
      <c r="E43" s="466">
        <v>12</v>
      </c>
      <c r="F43" s="466">
        <v>26</v>
      </c>
      <c r="G43" s="466">
        <v>42</v>
      </c>
      <c r="H43" s="466">
        <v>71</v>
      </c>
      <c r="I43" s="466">
        <v>121</v>
      </c>
      <c r="J43" s="466">
        <v>216</v>
      </c>
      <c r="K43" s="466">
        <v>282</v>
      </c>
      <c r="L43" s="466">
        <v>334</v>
      </c>
      <c r="M43" s="85">
        <v>342</v>
      </c>
      <c r="O43" s="441"/>
    </row>
    <row r="44" spans="1:15" s="85" customFormat="1" ht="15" customHeight="1">
      <c r="A44" s="175" t="s">
        <v>245</v>
      </c>
      <c r="B44" s="467">
        <v>5</v>
      </c>
      <c r="C44" s="467">
        <v>11</v>
      </c>
      <c r="D44" s="469">
        <v>15</v>
      </c>
      <c r="E44" s="466">
        <v>18</v>
      </c>
      <c r="F44" s="466">
        <v>17</v>
      </c>
      <c r="G44" s="466">
        <v>13</v>
      </c>
      <c r="H44" s="466">
        <v>15</v>
      </c>
      <c r="I44" s="466">
        <v>20</v>
      </c>
      <c r="J44" s="466">
        <v>29</v>
      </c>
      <c r="K44" s="466">
        <v>18</v>
      </c>
      <c r="L44" s="466">
        <v>23</v>
      </c>
      <c r="M44" s="85">
        <v>20</v>
      </c>
      <c r="O44" s="441"/>
    </row>
    <row r="45" spans="1:15" s="85" customFormat="1" ht="15" customHeight="1">
      <c r="A45" s="175" t="s">
        <v>418</v>
      </c>
      <c r="B45" s="467">
        <v>5</v>
      </c>
      <c r="C45" s="467">
        <v>16</v>
      </c>
      <c r="D45" s="469">
        <v>11</v>
      </c>
      <c r="E45" s="466">
        <v>8</v>
      </c>
      <c r="F45" s="466">
        <v>10</v>
      </c>
      <c r="G45" s="466">
        <v>13</v>
      </c>
      <c r="H45" s="466">
        <v>9</v>
      </c>
      <c r="I45" s="466">
        <v>12</v>
      </c>
      <c r="J45" s="466">
        <v>8</v>
      </c>
      <c r="K45" s="466">
        <v>13</v>
      </c>
      <c r="L45" s="466">
        <v>10</v>
      </c>
      <c r="M45" s="85">
        <v>19</v>
      </c>
      <c r="O45" s="441"/>
    </row>
    <row r="46" spans="1:15" s="85" customFormat="1" ht="15" customHeight="1">
      <c r="A46" s="175" t="s">
        <v>247</v>
      </c>
      <c r="B46" s="467">
        <v>6</v>
      </c>
      <c r="C46" s="467">
        <v>3</v>
      </c>
      <c r="D46" s="469">
        <v>6</v>
      </c>
      <c r="E46" s="466">
        <v>7</v>
      </c>
      <c r="F46" s="466">
        <v>11</v>
      </c>
      <c r="G46" s="466">
        <v>13</v>
      </c>
      <c r="H46" s="466">
        <v>16</v>
      </c>
      <c r="I46" s="466">
        <v>16</v>
      </c>
      <c r="J46" s="466">
        <v>19</v>
      </c>
      <c r="K46" s="466">
        <v>10</v>
      </c>
      <c r="L46" s="466">
        <v>11</v>
      </c>
      <c r="M46" s="85">
        <v>15</v>
      </c>
      <c r="O46" s="441"/>
    </row>
    <row r="47" spans="1:15" s="85" customFormat="1" ht="15" customHeight="1">
      <c r="A47" s="89" t="s">
        <v>83</v>
      </c>
      <c r="B47" s="467">
        <v>40</v>
      </c>
      <c r="C47" s="467">
        <v>34</v>
      </c>
      <c r="D47" s="469">
        <v>48</v>
      </c>
      <c r="E47" s="466">
        <v>64</v>
      </c>
      <c r="F47" s="466">
        <v>38</v>
      </c>
      <c r="G47" s="466">
        <v>53</v>
      </c>
      <c r="H47" s="466">
        <v>64</v>
      </c>
      <c r="I47" s="466">
        <v>60</v>
      </c>
      <c r="J47" s="466">
        <v>57</v>
      </c>
      <c r="K47" s="466">
        <v>57</v>
      </c>
      <c r="L47" s="466">
        <v>69</v>
      </c>
      <c r="M47" s="85">
        <v>58</v>
      </c>
      <c r="O47" s="441"/>
    </row>
    <row r="48" spans="1:15" s="85" customFormat="1" ht="15" customHeight="1">
      <c r="A48" s="175" t="s">
        <v>436</v>
      </c>
      <c r="B48" s="467">
        <v>13</v>
      </c>
      <c r="C48" s="467">
        <v>12</v>
      </c>
      <c r="D48" s="469">
        <v>11</v>
      </c>
      <c r="E48" s="466">
        <v>7</v>
      </c>
      <c r="F48" s="466">
        <v>7</v>
      </c>
      <c r="G48" s="466">
        <v>12</v>
      </c>
      <c r="H48" s="466">
        <v>9</v>
      </c>
      <c r="I48" s="466">
        <v>14</v>
      </c>
      <c r="J48" s="466">
        <v>19</v>
      </c>
      <c r="K48" s="466">
        <v>17</v>
      </c>
      <c r="L48" s="466">
        <v>10</v>
      </c>
      <c r="M48" s="85">
        <v>12</v>
      </c>
      <c r="O48" s="441"/>
    </row>
    <row r="49" spans="1:16" s="85" customFormat="1" ht="15" customHeight="1">
      <c r="A49" s="175" t="s">
        <v>246</v>
      </c>
      <c r="B49" s="467">
        <v>12</v>
      </c>
      <c r="C49" s="467">
        <v>14</v>
      </c>
      <c r="D49" s="469">
        <v>16</v>
      </c>
      <c r="E49" s="466">
        <v>16</v>
      </c>
      <c r="F49" s="466">
        <v>9</v>
      </c>
      <c r="G49" s="466">
        <v>20</v>
      </c>
      <c r="H49" s="466">
        <v>22</v>
      </c>
      <c r="I49" s="466">
        <v>29</v>
      </c>
      <c r="J49" s="466">
        <v>24</v>
      </c>
      <c r="K49" s="466">
        <v>20</v>
      </c>
      <c r="L49" s="466">
        <v>26</v>
      </c>
      <c r="M49" s="85">
        <v>36</v>
      </c>
      <c r="O49" s="441"/>
    </row>
    <row r="50" spans="1:16" s="85" customFormat="1" ht="15" customHeight="1">
      <c r="A50" s="175" t="s">
        <v>446</v>
      </c>
      <c r="B50" s="467">
        <v>40</v>
      </c>
      <c r="C50" s="467">
        <v>28</v>
      </c>
      <c r="D50" s="469">
        <v>30</v>
      </c>
      <c r="E50" s="466">
        <v>22</v>
      </c>
      <c r="F50" s="466">
        <v>37</v>
      </c>
      <c r="G50" s="466">
        <v>32</v>
      </c>
      <c r="H50" s="466">
        <v>40</v>
      </c>
      <c r="I50" s="466">
        <v>27</v>
      </c>
      <c r="J50" s="466">
        <v>35</v>
      </c>
      <c r="K50" s="466">
        <v>53</v>
      </c>
      <c r="L50" s="466">
        <v>27</v>
      </c>
      <c r="M50" s="85">
        <v>28</v>
      </c>
      <c r="O50" s="441"/>
    </row>
    <row r="51" spans="1:16" s="85" customFormat="1" ht="15" customHeight="1">
      <c r="A51" s="175"/>
      <c r="B51" s="467"/>
      <c r="C51" s="467"/>
      <c r="D51" s="469"/>
      <c r="E51" s="466"/>
      <c r="F51" s="466"/>
      <c r="G51" s="466"/>
      <c r="H51" s="466"/>
      <c r="I51" s="466"/>
      <c r="J51" s="466"/>
      <c r="K51" s="466"/>
      <c r="L51" s="466"/>
      <c r="O51" s="441"/>
    </row>
    <row r="52" spans="1:16" s="85" customFormat="1" ht="15" customHeight="1">
      <c r="A52" s="89" t="s">
        <v>38</v>
      </c>
      <c r="B52" s="467">
        <v>151</v>
      </c>
      <c r="C52" s="469">
        <v>148</v>
      </c>
      <c r="D52" s="469">
        <v>136</v>
      </c>
      <c r="E52" s="466">
        <v>129</v>
      </c>
      <c r="F52" s="466">
        <v>116</v>
      </c>
      <c r="G52" s="466">
        <v>123</v>
      </c>
      <c r="H52" s="466">
        <v>135</v>
      </c>
      <c r="I52" s="466">
        <v>107</v>
      </c>
      <c r="J52" s="466">
        <v>172</v>
      </c>
      <c r="K52" s="466">
        <v>158</v>
      </c>
      <c r="L52" s="466">
        <v>183</v>
      </c>
      <c r="M52" s="85">
        <v>162</v>
      </c>
      <c r="O52" s="441"/>
    </row>
    <row r="53" spans="1:16" s="85" customFormat="1" ht="13.2">
      <c r="A53" s="90"/>
      <c r="B53" s="90"/>
      <c r="C53" s="90"/>
      <c r="D53" s="90"/>
      <c r="E53" s="90"/>
      <c r="F53" s="90"/>
      <c r="G53" s="90"/>
      <c r="H53" s="90"/>
      <c r="I53" s="90"/>
      <c r="J53" s="90"/>
      <c r="K53" s="90"/>
      <c r="L53" s="90"/>
      <c r="M53" s="90"/>
      <c r="N53" s="74"/>
      <c r="O53" s="74"/>
      <c r="P53" s="516"/>
    </row>
    <row r="54" spans="1:16" ht="15">
      <c r="A54" s="91"/>
      <c r="B54" s="26"/>
      <c r="C54" s="26"/>
    </row>
    <row r="55" spans="1:16" s="92" customFormat="1" ht="11.25" customHeight="1">
      <c r="A55" s="95" t="s">
        <v>127</v>
      </c>
      <c r="B55" s="96"/>
      <c r="C55" s="96"/>
    </row>
    <row r="56" spans="1:16" s="92" customFormat="1" ht="11.25" customHeight="1">
      <c r="A56" s="1500" t="s">
        <v>200</v>
      </c>
      <c r="B56" s="1500"/>
      <c r="C56" s="1500"/>
      <c r="D56" s="1500"/>
      <c r="E56" s="1500"/>
      <c r="F56" s="1500"/>
      <c r="G56" s="1500"/>
      <c r="H56" s="1500"/>
      <c r="I56" s="1500"/>
      <c r="J56" s="1500"/>
      <c r="K56" s="1500"/>
      <c r="L56" s="1500"/>
      <c r="M56" s="1500"/>
    </row>
    <row r="57" spans="1:16" s="92" customFormat="1">
      <c r="A57" s="1500"/>
      <c r="B57" s="1500"/>
      <c r="C57" s="1500"/>
      <c r="D57" s="1500"/>
      <c r="E57" s="1500"/>
      <c r="F57" s="1500"/>
      <c r="G57" s="1500"/>
      <c r="H57" s="1500"/>
      <c r="I57" s="1500"/>
      <c r="J57" s="1500"/>
      <c r="K57" s="1500"/>
      <c r="L57" s="1500"/>
      <c r="M57" s="1500"/>
    </row>
    <row r="58" spans="1:16" s="92" customFormat="1">
      <c r="A58" s="1500"/>
      <c r="B58" s="1500"/>
      <c r="C58" s="1500"/>
      <c r="D58" s="1500"/>
      <c r="E58" s="1500"/>
      <c r="F58" s="1500"/>
      <c r="G58" s="1500"/>
      <c r="H58" s="1500"/>
      <c r="I58" s="1500"/>
      <c r="J58" s="1500"/>
      <c r="K58" s="1500"/>
      <c r="L58" s="1500"/>
      <c r="M58" s="1500"/>
    </row>
    <row r="59" spans="1:16" s="92" customFormat="1">
      <c r="A59" s="1500"/>
      <c r="B59" s="1500"/>
      <c r="C59" s="1500"/>
      <c r="D59" s="1500"/>
      <c r="E59" s="1500"/>
      <c r="F59" s="1500"/>
      <c r="G59" s="1500"/>
      <c r="H59" s="1500"/>
      <c r="I59" s="1500"/>
      <c r="J59" s="1500"/>
      <c r="K59" s="1500"/>
      <c r="L59" s="1500"/>
      <c r="M59" s="1500"/>
    </row>
    <row r="60" spans="1:16" s="92" customFormat="1" ht="11.25" customHeight="1">
      <c r="A60" s="1500" t="s">
        <v>313</v>
      </c>
      <c r="B60" s="1500"/>
      <c r="C60" s="1500"/>
      <c r="D60" s="1500"/>
      <c r="E60" s="1500"/>
      <c r="F60" s="1500"/>
      <c r="G60" s="1500"/>
      <c r="H60" s="1500"/>
      <c r="I60" s="1500"/>
      <c r="J60" s="1500"/>
      <c r="K60" s="1500"/>
      <c r="L60" s="1500"/>
      <c r="M60" s="1500"/>
    </row>
    <row r="61" spans="1:16" s="92" customFormat="1" ht="11.25" customHeight="1">
      <c r="A61" s="1500" t="s">
        <v>536</v>
      </c>
      <c r="B61" s="1500"/>
      <c r="C61" s="1500"/>
      <c r="D61" s="1500"/>
      <c r="E61" s="1500"/>
      <c r="F61" s="1500"/>
      <c r="G61" s="1500"/>
      <c r="H61" s="1500"/>
      <c r="I61" s="1500"/>
      <c r="J61" s="1500"/>
      <c r="K61" s="1500"/>
      <c r="L61" s="1500"/>
      <c r="M61" s="1500"/>
    </row>
    <row r="62" spans="1:16" s="92" customFormat="1" ht="11.25" customHeight="1">
      <c r="A62" s="1500" t="s">
        <v>539</v>
      </c>
      <c r="B62" s="1500"/>
      <c r="C62" s="1500"/>
      <c r="D62" s="1500"/>
      <c r="E62" s="1500"/>
      <c r="F62" s="1500"/>
      <c r="G62" s="1500"/>
      <c r="H62" s="1500"/>
      <c r="I62" s="1500"/>
      <c r="J62" s="1500"/>
      <c r="K62" s="1500"/>
      <c r="L62" s="1500"/>
      <c r="M62" s="1500"/>
    </row>
    <row r="63" spans="1:16" s="92" customFormat="1" ht="11.25" customHeight="1">
      <c r="A63" s="1500"/>
      <c r="B63" s="1500"/>
      <c r="C63" s="1500"/>
      <c r="D63" s="1500"/>
      <c r="E63" s="1500"/>
      <c r="F63" s="1500"/>
      <c r="G63" s="1500"/>
      <c r="H63" s="1500"/>
      <c r="I63" s="1500"/>
      <c r="J63" s="1500"/>
      <c r="K63" s="1500"/>
      <c r="L63" s="1500"/>
      <c r="M63" s="1500"/>
    </row>
    <row r="64" spans="1:16" s="92" customFormat="1" ht="11.25" customHeight="1">
      <c r="A64" s="1501" t="s">
        <v>314</v>
      </c>
      <c r="B64" s="1501"/>
      <c r="C64" s="1501"/>
      <c r="D64" s="1501"/>
      <c r="E64" s="1501"/>
      <c r="F64" s="1501"/>
      <c r="G64" s="1501"/>
      <c r="H64" s="1501"/>
      <c r="I64" s="1501"/>
      <c r="J64" s="1501"/>
      <c r="K64" s="1501"/>
      <c r="L64" s="1501"/>
      <c r="M64" s="1501"/>
      <c r="N64" s="498"/>
    </row>
    <row r="65" spans="1:19" s="92" customFormat="1" ht="11.25" customHeight="1">
      <c r="A65" s="1501" t="s">
        <v>315</v>
      </c>
      <c r="B65" s="1501"/>
      <c r="C65" s="1501"/>
      <c r="D65" s="1501"/>
      <c r="E65" s="1501"/>
      <c r="F65" s="1501"/>
      <c r="G65" s="1501"/>
      <c r="H65" s="1501"/>
      <c r="I65" s="1501"/>
      <c r="J65" s="1501"/>
      <c r="K65" s="1501"/>
      <c r="L65" s="1501"/>
      <c r="M65" s="1501"/>
      <c r="N65" s="496"/>
    </row>
    <row r="66" spans="1:19" s="92" customFormat="1" ht="11.25" customHeight="1">
      <c r="A66" s="1501" t="s">
        <v>323</v>
      </c>
      <c r="B66" s="1501"/>
      <c r="C66" s="1501"/>
      <c r="D66" s="1501"/>
      <c r="E66" s="1501"/>
      <c r="F66" s="1501"/>
      <c r="G66" s="1501"/>
      <c r="H66" s="1501"/>
      <c r="I66" s="1501"/>
      <c r="J66" s="1501"/>
      <c r="K66" s="1501"/>
      <c r="L66" s="1501"/>
      <c r="M66" s="1501"/>
    </row>
    <row r="67" spans="1:19" s="92" customFormat="1" ht="11.25" customHeight="1">
      <c r="A67" s="1499" t="s">
        <v>449</v>
      </c>
      <c r="B67" s="1499"/>
      <c r="C67" s="1499"/>
      <c r="D67" s="1499"/>
      <c r="E67" s="1499"/>
      <c r="F67" s="1499"/>
      <c r="G67" s="1499"/>
      <c r="H67" s="1499"/>
      <c r="I67" s="1499"/>
      <c r="J67" s="1499"/>
      <c r="K67" s="1499"/>
      <c r="L67" s="1499"/>
      <c r="M67" s="1499"/>
    </row>
    <row r="68" spans="1:19" s="92" customFormat="1" ht="11.25" customHeight="1">
      <c r="A68" s="1499"/>
      <c r="B68" s="1499"/>
      <c r="C68" s="1499"/>
      <c r="D68" s="1499"/>
      <c r="E68" s="1499"/>
      <c r="F68" s="1499"/>
      <c r="G68" s="1499"/>
      <c r="H68" s="1499"/>
      <c r="I68" s="1499"/>
      <c r="J68" s="1499"/>
      <c r="K68" s="1499"/>
      <c r="L68" s="1499"/>
      <c r="M68" s="1499"/>
    </row>
    <row r="69" spans="1:19" s="92" customFormat="1" ht="11.25" customHeight="1">
      <c r="A69" s="1501" t="s">
        <v>395</v>
      </c>
      <c r="B69" s="1501"/>
      <c r="C69" s="1501"/>
      <c r="D69" s="1501"/>
      <c r="E69" s="1501"/>
      <c r="F69" s="1501"/>
      <c r="G69" s="1501"/>
      <c r="H69" s="1501"/>
      <c r="I69" s="1501"/>
      <c r="J69" s="1501"/>
      <c r="K69" s="1501"/>
      <c r="L69" s="1501"/>
      <c r="M69" s="1501"/>
    </row>
    <row r="70" spans="1:19" s="92" customFormat="1" ht="11.25" customHeight="1">
      <c r="A70" s="1331" t="s">
        <v>432</v>
      </c>
      <c r="B70" s="1331"/>
      <c r="C70" s="1331"/>
      <c r="D70" s="1331"/>
      <c r="E70" s="1331"/>
      <c r="F70" s="1331"/>
      <c r="G70" s="1331"/>
      <c r="H70" s="1331"/>
      <c r="I70" s="1331"/>
      <c r="J70" s="1331"/>
      <c r="K70" s="1331"/>
      <c r="L70" s="1331"/>
      <c r="M70" s="1331"/>
    </row>
    <row r="71" spans="1:19" s="92" customFormat="1" ht="11.25" customHeight="1">
      <c r="A71" s="1501" t="s">
        <v>433</v>
      </c>
      <c r="B71" s="1501"/>
      <c r="C71" s="1501"/>
      <c r="D71" s="1501"/>
      <c r="E71" s="1501"/>
      <c r="F71" s="1501"/>
      <c r="G71" s="1501"/>
      <c r="H71" s="1501"/>
      <c r="I71" s="1501"/>
      <c r="J71" s="1501"/>
      <c r="K71" s="1501"/>
      <c r="L71" s="1501"/>
      <c r="M71" s="1501"/>
    </row>
    <row r="72" spans="1:19" s="92" customFormat="1" ht="11.25" customHeight="1">
      <c r="A72" s="1499" t="s">
        <v>535</v>
      </c>
      <c r="B72" s="1499"/>
      <c r="C72" s="1499"/>
      <c r="D72" s="1499"/>
      <c r="E72" s="1499"/>
      <c r="F72" s="1499"/>
      <c r="G72" s="1499"/>
      <c r="H72" s="1499"/>
      <c r="I72" s="1499"/>
      <c r="J72" s="1499"/>
      <c r="K72" s="1499"/>
      <c r="L72" s="1499"/>
      <c r="M72" s="1499"/>
    </row>
    <row r="73" spans="1:19" s="92" customFormat="1">
      <c r="A73" s="1499"/>
      <c r="B73" s="1499"/>
      <c r="C73" s="1499"/>
      <c r="D73" s="1499"/>
      <c r="E73" s="1499"/>
      <c r="F73" s="1499"/>
      <c r="G73" s="1499"/>
      <c r="H73" s="1499"/>
      <c r="I73" s="1499"/>
      <c r="J73" s="1499"/>
      <c r="K73" s="1499"/>
      <c r="L73" s="1499"/>
      <c r="M73" s="1499"/>
      <c r="N73" s="593"/>
      <c r="O73" s="593"/>
      <c r="P73" s="593"/>
      <c r="Q73" s="593"/>
      <c r="R73" s="593"/>
      <c r="S73" s="593"/>
    </row>
    <row r="74" spans="1:19" s="92" customFormat="1" ht="11.25" customHeight="1">
      <c r="A74" s="1331" t="s">
        <v>396</v>
      </c>
      <c r="B74" s="1331"/>
      <c r="C74" s="1331"/>
      <c r="D74" s="1331"/>
      <c r="E74" s="1331"/>
      <c r="F74" s="1331"/>
      <c r="G74" s="1331"/>
      <c r="H74" s="1331"/>
      <c r="I74" s="1331"/>
      <c r="J74" s="1331"/>
      <c r="K74" s="1331"/>
      <c r="L74" s="1331"/>
      <c r="M74" s="1331"/>
    </row>
    <row r="75" spans="1:19" s="92" customFormat="1" ht="11.25" customHeight="1">
      <c r="A75" s="1331" t="s">
        <v>397</v>
      </c>
      <c r="B75" s="1331"/>
      <c r="C75" s="1331"/>
      <c r="D75" s="1331"/>
      <c r="E75" s="1331"/>
      <c r="F75" s="1331"/>
      <c r="G75" s="1331"/>
      <c r="H75" s="1331"/>
      <c r="I75" s="1331"/>
      <c r="J75" s="1331"/>
      <c r="K75" s="1331"/>
      <c r="L75" s="1331"/>
      <c r="M75" s="1331"/>
    </row>
    <row r="76" spans="1:19" s="92" customFormat="1" ht="11.25" customHeight="1">
      <c r="A76" s="1500" t="s">
        <v>421</v>
      </c>
      <c r="B76" s="1500"/>
      <c r="C76" s="1500"/>
      <c r="D76" s="1500"/>
      <c r="E76" s="1500"/>
      <c r="F76" s="1500"/>
      <c r="G76" s="1500"/>
      <c r="H76" s="1500"/>
      <c r="I76" s="1500"/>
      <c r="J76" s="1500"/>
      <c r="K76" s="1500"/>
      <c r="L76" s="1500"/>
      <c r="M76" s="1500"/>
    </row>
    <row r="77" spans="1:19" s="92" customFormat="1" ht="11.25" customHeight="1">
      <c r="A77" s="433" t="s">
        <v>143</v>
      </c>
      <c r="B77" s="96"/>
      <c r="C77" s="96"/>
    </row>
    <row r="78" spans="1:19" s="92" customFormat="1" ht="11.25" customHeight="1">
      <c r="A78" s="172" t="s">
        <v>1657</v>
      </c>
      <c r="B78" s="96"/>
      <c r="C78" s="96"/>
    </row>
    <row r="79" spans="1:19" s="92" customFormat="1">
      <c r="A79" s="93"/>
    </row>
    <row r="80" spans="1:19" s="92" customFormat="1">
      <c r="A80" s="93"/>
    </row>
    <row r="81" spans="1:1" s="92" customFormat="1">
      <c r="A81" s="93"/>
    </row>
    <row r="82" spans="1:1" s="92" customFormat="1">
      <c r="A82" s="93"/>
    </row>
    <row r="83" spans="1:1" s="92" customFormat="1">
      <c r="A83" s="93"/>
    </row>
    <row r="84" spans="1:1" s="92" customFormat="1">
      <c r="A84" s="93"/>
    </row>
    <row r="85" spans="1:1" s="92" customFormat="1">
      <c r="A85" s="93"/>
    </row>
    <row r="86" spans="1:1" s="92" customFormat="1">
      <c r="A86" s="93"/>
    </row>
    <row r="87" spans="1:1" ht="15">
      <c r="A87" s="94"/>
    </row>
    <row r="88" spans="1:1" ht="15">
      <c r="A88" s="94"/>
    </row>
    <row r="89" spans="1:1" ht="15">
      <c r="A89" s="94"/>
    </row>
    <row r="90" spans="1:1" ht="15">
      <c r="A90" s="94"/>
    </row>
    <row r="91" spans="1:1" ht="15">
      <c r="A91" s="94"/>
    </row>
    <row r="92" spans="1:1" ht="15">
      <c r="A92" s="94"/>
    </row>
    <row r="93" spans="1:1" ht="15">
      <c r="A93" s="94"/>
    </row>
    <row r="94" spans="1:1" ht="15">
      <c r="A94" s="94"/>
    </row>
    <row r="95" spans="1:1" ht="15">
      <c r="A95" s="94"/>
    </row>
    <row r="96" spans="1:1" ht="15">
      <c r="A96" s="94"/>
    </row>
    <row r="97" spans="1:1" ht="15">
      <c r="A97" s="94"/>
    </row>
    <row r="98" spans="1:1" ht="15">
      <c r="A98" s="94"/>
    </row>
    <row r="99" spans="1:1" ht="15">
      <c r="A99" s="94"/>
    </row>
    <row r="100" spans="1:1" ht="15">
      <c r="A100" s="94"/>
    </row>
    <row r="101" spans="1:1" ht="15">
      <c r="A101" s="94"/>
    </row>
    <row r="102" spans="1:1" ht="15">
      <c r="A102" s="94"/>
    </row>
    <row r="103" spans="1:1" ht="15">
      <c r="A103" s="94"/>
    </row>
    <row r="104" spans="1:1" ht="15">
      <c r="A104" s="94"/>
    </row>
    <row r="105" spans="1:1" ht="15">
      <c r="A105" s="94"/>
    </row>
    <row r="106" spans="1:1" ht="15">
      <c r="A106" s="94"/>
    </row>
  </sheetData>
  <mergeCells count="30">
    <mergeCell ref="A1:I1"/>
    <mergeCell ref="M3:M5"/>
    <mergeCell ref="K3:K5"/>
    <mergeCell ref="F3:F5"/>
    <mergeCell ref="D3:D5"/>
    <mergeCell ref="E3:E5"/>
    <mergeCell ref="H3:H5"/>
    <mergeCell ref="G3:G5"/>
    <mergeCell ref="L3:L5"/>
    <mergeCell ref="B3:B5"/>
    <mergeCell ref="C3:C5"/>
    <mergeCell ref="I3:I5"/>
    <mergeCell ref="J3:J5"/>
    <mergeCell ref="A3:A5"/>
    <mergeCell ref="A72:M73"/>
    <mergeCell ref="K1:M1"/>
    <mergeCell ref="A74:M74"/>
    <mergeCell ref="A75:M75"/>
    <mergeCell ref="A76:M76"/>
    <mergeCell ref="A56:M59"/>
    <mergeCell ref="A60:M60"/>
    <mergeCell ref="A61:M61"/>
    <mergeCell ref="A62:M63"/>
    <mergeCell ref="A64:M64"/>
    <mergeCell ref="A65:M65"/>
    <mergeCell ref="A66:M66"/>
    <mergeCell ref="A67:M68"/>
    <mergeCell ref="A69:M69"/>
    <mergeCell ref="A70:M70"/>
    <mergeCell ref="A71:M71"/>
  </mergeCells>
  <phoneticPr fontId="25" type="noConversion"/>
  <hyperlinks>
    <hyperlink ref="K1" location="Contents!A1" display="back to contents"/>
  </hyperlinks>
  <pageMargins left="0.25" right="0.25" top="0.75" bottom="0.75" header="0.3" footer="0.3"/>
  <pageSetup paperSize="9" scale="72"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U63"/>
  <sheetViews>
    <sheetView showGridLines="0" zoomScaleNormal="100" workbookViewId="0">
      <selection sqref="A1:L2"/>
    </sheetView>
  </sheetViews>
  <sheetFormatPr defaultColWidth="9.28515625" defaultRowHeight="10.199999999999999"/>
  <cols>
    <col min="1" max="2" width="4.28515625" style="97" customWidth="1"/>
    <col min="3" max="3" width="5.42578125" style="97" customWidth="1"/>
    <col min="4" max="4" width="28.7109375" style="97" customWidth="1"/>
    <col min="5" max="5" width="42.42578125" style="97" customWidth="1"/>
    <col min="6" max="12" width="6.7109375" style="97" customWidth="1"/>
    <col min="13" max="13" width="10" style="97" customWidth="1"/>
    <col min="14" max="14" width="9.42578125" style="97" customWidth="1"/>
    <col min="15" max="17" width="9.28515625" style="97" customWidth="1"/>
    <col min="18" max="18" width="1.7109375" style="97" customWidth="1"/>
    <col min="19" max="16384" width="9.28515625" style="97"/>
  </cols>
  <sheetData>
    <row r="1" spans="1:21" ht="18" customHeight="1">
      <c r="A1" s="1516" t="s">
        <v>1734</v>
      </c>
      <c r="B1" s="1516"/>
      <c r="C1" s="1516"/>
      <c r="D1" s="1516"/>
      <c r="E1" s="1516"/>
      <c r="F1" s="1516"/>
      <c r="G1" s="1516"/>
      <c r="H1" s="1516"/>
      <c r="I1" s="1516"/>
      <c r="J1" s="1516"/>
      <c r="K1" s="1516"/>
      <c r="L1" s="1516"/>
      <c r="M1" s="995"/>
      <c r="N1" s="1515" t="s">
        <v>425</v>
      </c>
      <c r="O1" s="1515"/>
      <c r="P1" s="1515"/>
      <c r="Q1" s="1515"/>
      <c r="R1" s="1515"/>
      <c r="S1" s="1515"/>
      <c r="T1" s="996"/>
      <c r="U1" s="996"/>
    </row>
    <row r="2" spans="1:21" ht="18" customHeight="1">
      <c r="A2" s="1516"/>
      <c r="B2" s="1516"/>
      <c r="C2" s="1516"/>
      <c r="D2" s="1516"/>
      <c r="E2" s="1516"/>
      <c r="F2" s="1516"/>
      <c r="G2" s="1516"/>
      <c r="H2" s="1516"/>
      <c r="I2" s="1516"/>
      <c r="J2" s="1516"/>
      <c r="K2" s="1516"/>
      <c r="L2" s="1516"/>
      <c r="M2" s="995"/>
      <c r="N2" s="995"/>
      <c r="O2" s="995"/>
      <c r="P2" s="1046"/>
      <c r="Q2" s="995"/>
      <c r="R2" s="995"/>
      <c r="S2" s="990"/>
      <c r="T2" s="990"/>
      <c r="U2" s="990"/>
    </row>
    <row r="3" spans="1:21" ht="15" customHeight="1" thickBot="1">
      <c r="A3" s="163" t="s">
        <v>141</v>
      </c>
      <c r="B3" s="163"/>
      <c r="C3" s="163"/>
      <c r="D3" s="163"/>
      <c r="E3" s="163"/>
      <c r="F3" s="164"/>
      <c r="G3" s="164"/>
      <c r="H3" s="164"/>
      <c r="I3" s="164"/>
      <c r="J3" s="164"/>
      <c r="K3" s="209"/>
      <c r="L3" s="209"/>
      <c r="M3" s="209"/>
      <c r="N3" s="209"/>
      <c r="O3" s="209"/>
      <c r="P3" s="209"/>
      <c r="Q3" s="209"/>
      <c r="R3" s="209"/>
    </row>
    <row r="4" spans="1:21" ht="13.2">
      <c r="A4" s="1508" t="s">
        <v>95</v>
      </c>
      <c r="B4" s="1508"/>
      <c r="C4" s="1508"/>
      <c r="D4" s="1508"/>
      <c r="E4" s="1508"/>
      <c r="F4" s="1502">
        <v>2010</v>
      </c>
      <c r="G4" s="1505">
        <v>2011</v>
      </c>
      <c r="H4" s="1505">
        <v>2012</v>
      </c>
      <c r="I4" s="1502">
        <v>2013</v>
      </c>
      <c r="J4" s="1502">
        <v>2014</v>
      </c>
      <c r="K4" s="1505">
        <v>2015</v>
      </c>
      <c r="L4" s="1505">
        <v>2016</v>
      </c>
      <c r="M4" s="1505">
        <v>2017</v>
      </c>
      <c r="N4" s="1505">
        <v>2018</v>
      </c>
      <c r="O4" s="1505">
        <v>2019</v>
      </c>
      <c r="P4" s="1505">
        <v>2020</v>
      </c>
      <c r="Q4" s="1505">
        <v>2021</v>
      </c>
      <c r="R4" s="994"/>
      <c r="U4" s="858"/>
    </row>
    <row r="5" spans="1:21" s="98" customFormat="1" ht="13.2">
      <c r="A5" s="1445"/>
      <c r="B5" s="1445"/>
      <c r="C5" s="1445"/>
      <c r="D5" s="1445"/>
      <c r="E5" s="1445"/>
      <c r="F5" s="1503"/>
      <c r="G5" s="1506"/>
      <c r="H5" s="1506"/>
      <c r="I5" s="1503"/>
      <c r="J5" s="1503"/>
      <c r="K5" s="1506"/>
      <c r="L5" s="1506"/>
      <c r="M5" s="1506"/>
      <c r="N5" s="1506"/>
      <c r="O5" s="1506"/>
      <c r="P5" s="1506"/>
      <c r="Q5" s="1506"/>
      <c r="R5" s="994"/>
    </row>
    <row r="6" spans="1:21" s="98" customFormat="1" ht="13.2">
      <c r="A6" s="1509"/>
      <c r="B6" s="1509"/>
      <c r="C6" s="1509"/>
      <c r="D6" s="1509"/>
      <c r="E6" s="1509"/>
      <c r="F6" s="1504"/>
      <c r="G6" s="1507"/>
      <c r="H6" s="1507"/>
      <c r="I6" s="1504"/>
      <c r="J6" s="1504"/>
      <c r="K6" s="1507"/>
      <c r="L6" s="1507"/>
      <c r="M6" s="1507"/>
      <c r="N6" s="1507"/>
      <c r="O6" s="1507"/>
      <c r="P6" s="1507"/>
      <c r="Q6" s="1507"/>
      <c r="R6" s="994"/>
    </row>
    <row r="7" spans="1:21" s="98" customFormat="1" ht="13.2">
      <c r="A7" s="99"/>
      <c r="B7" s="99"/>
      <c r="C7" s="99"/>
      <c r="D7" s="99"/>
      <c r="E7" s="99"/>
      <c r="F7" s="56"/>
      <c r="G7" s="43"/>
      <c r="H7" s="43"/>
    </row>
    <row r="8" spans="1:21" s="98" customFormat="1" ht="15.75" customHeight="1">
      <c r="A8" s="1523" t="s">
        <v>710</v>
      </c>
      <c r="B8" s="1523"/>
      <c r="C8" s="1523"/>
      <c r="D8" s="1523"/>
      <c r="E8" s="1523"/>
      <c r="F8" s="71">
        <v>692</v>
      </c>
      <c r="G8" s="55">
        <v>749</v>
      </c>
      <c r="H8" s="55">
        <v>734</v>
      </c>
      <c r="I8" s="98">
        <v>685</v>
      </c>
      <c r="J8" s="98">
        <v>743</v>
      </c>
      <c r="K8" s="98">
        <v>813</v>
      </c>
      <c r="L8" s="98">
        <v>997</v>
      </c>
      <c r="M8" s="421">
        <v>1045</v>
      </c>
      <c r="N8" s="458">
        <v>1313</v>
      </c>
      <c r="O8" s="458">
        <v>1406</v>
      </c>
      <c r="P8" s="458">
        <v>1461</v>
      </c>
      <c r="Q8" s="458">
        <v>1444</v>
      </c>
    </row>
    <row r="9" spans="1:21" s="98" customFormat="1" ht="6" customHeight="1">
      <c r="A9" s="43"/>
      <c r="B9" s="43"/>
      <c r="C9" s="101"/>
      <c r="D9" s="101"/>
      <c r="E9" s="101"/>
      <c r="F9" s="71"/>
      <c r="G9" s="43"/>
      <c r="H9" s="43"/>
      <c r="N9" s="430"/>
      <c r="O9" s="430"/>
      <c r="P9" s="430"/>
      <c r="Q9" s="430"/>
    </row>
    <row r="10" spans="1:21" s="98" customFormat="1" ht="13.2">
      <c r="A10" s="1520" t="s">
        <v>80</v>
      </c>
      <c r="B10" s="1520"/>
      <c r="C10" s="1520"/>
      <c r="D10" s="1520"/>
      <c r="E10" s="101"/>
      <c r="F10" s="71"/>
      <c r="G10" s="43"/>
      <c r="H10" s="43"/>
      <c r="N10" s="430"/>
      <c r="O10" s="430"/>
      <c r="P10" s="430"/>
      <c r="Q10" s="430"/>
    </row>
    <row r="11" spans="1:21" s="98" customFormat="1" ht="42" customHeight="1">
      <c r="A11" s="43"/>
      <c r="B11" s="43"/>
      <c r="C11" s="1524" t="s">
        <v>711</v>
      </c>
      <c r="D11" s="1525"/>
      <c r="E11" s="1525"/>
      <c r="F11" s="69">
        <v>485</v>
      </c>
      <c r="G11" s="87">
        <v>584</v>
      </c>
      <c r="H11" s="87">
        <v>581</v>
      </c>
      <c r="I11" s="87">
        <v>527</v>
      </c>
      <c r="J11" s="87">
        <v>614</v>
      </c>
      <c r="K11" s="87">
        <v>706</v>
      </c>
      <c r="L11" s="87">
        <v>868</v>
      </c>
      <c r="M11" s="87">
        <v>934</v>
      </c>
      <c r="N11" s="473">
        <v>1187</v>
      </c>
      <c r="O11" s="473">
        <v>1280</v>
      </c>
      <c r="P11" s="473">
        <v>1339</v>
      </c>
      <c r="Q11" s="473">
        <v>1330</v>
      </c>
      <c r="R11" s="87"/>
    </row>
    <row r="12" spans="1:21" s="98" customFormat="1" ht="6" customHeight="1">
      <c r="A12" s="101"/>
      <c r="B12" s="101"/>
      <c r="C12" s="43"/>
      <c r="D12" s="43"/>
      <c r="E12" s="43"/>
      <c r="F12" s="88"/>
      <c r="G12" s="43"/>
      <c r="H12" s="43"/>
      <c r="N12" s="430"/>
      <c r="O12" s="430"/>
      <c r="P12" s="430"/>
      <c r="Q12" s="430"/>
    </row>
    <row r="13" spans="1:21" s="98" customFormat="1" ht="30.75" customHeight="1">
      <c r="A13" s="101"/>
      <c r="B13" s="101"/>
      <c r="C13" s="1526" t="s">
        <v>712</v>
      </c>
      <c r="D13" s="1525"/>
      <c r="E13" s="1525"/>
      <c r="F13" s="88"/>
      <c r="G13" s="43"/>
      <c r="H13" s="43"/>
      <c r="N13" s="430"/>
      <c r="O13" s="430"/>
      <c r="P13" s="430"/>
      <c r="Q13" s="430"/>
    </row>
    <row r="14" spans="1:21" s="98" customFormat="1" ht="30" customHeight="1">
      <c r="A14" s="101"/>
      <c r="B14" s="101"/>
      <c r="C14" s="1527" t="s">
        <v>7</v>
      </c>
      <c r="D14" s="1525"/>
      <c r="E14" s="1525"/>
      <c r="F14" s="71">
        <v>33</v>
      </c>
      <c r="G14" s="55">
        <v>16</v>
      </c>
      <c r="H14" s="55">
        <v>14</v>
      </c>
      <c r="I14" s="98">
        <v>22</v>
      </c>
      <c r="J14" s="98">
        <v>22</v>
      </c>
      <c r="K14" s="98">
        <v>23</v>
      </c>
      <c r="L14" s="98">
        <v>27</v>
      </c>
      <c r="M14" s="98">
        <v>21</v>
      </c>
      <c r="N14" s="430">
        <v>23</v>
      </c>
      <c r="O14" s="430">
        <v>23</v>
      </c>
      <c r="P14" s="430">
        <v>24</v>
      </c>
      <c r="Q14" s="430">
        <v>29</v>
      </c>
    </row>
    <row r="15" spans="1:21" s="98" customFormat="1" ht="30.75" customHeight="1">
      <c r="A15" s="50"/>
      <c r="B15" s="50"/>
      <c r="C15" s="1522" t="s">
        <v>5</v>
      </c>
      <c r="D15" s="1522"/>
      <c r="E15" s="1522"/>
      <c r="F15" s="71">
        <v>5</v>
      </c>
      <c r="G15" s="88">
        <v>4</v>
      </c>
      <c r="H15" s="88">
        <v>1</v>
      </c>
      <c r="I15" s="98">
        <v>4</v>
      </c>
      <c r="J15" s="98">
        <v>5</v>
      </c>
      <c r="K15" s="98">
        <v>4</v>
      </c>
      <c r="L15" s="98">
        <v>3</v>
      </c>
      <c r="M15" s="98">
        <v>10</v>
      </c>
      <c r="N15" s="430">
        <v>5</v>
      </c>
      <c r="O15" s="430">
        <v>7</v>
      </c>
      <c r="P15" s="430">
        <v>2</v>
      </c>
      <c r="Q15" s="430">
        <v>4</v>
      </c>
    </row>
    <row r="16" spans="1:21" s="98" customFormat="1" ht="6" customHeight="1">
      <c r="A16" s="50"/>
      <c r="B16" s="50"/>
      <c r="C16" s="1522"/>
      <c r="D16" s="1522"/>
      <c r="E16" s="1522"/>
      <c r="F16" s="71"/>
      <c r="G16" s="43"/>
      <c r="H16" s="43"/>
      <c r="N16" s="430"/>
      <c r="O16" s="430"/>
      <c r="P16" s="430"/>
      <c r="Q16" s="430"/>
    </row>
    <row r="17" spans="1:19" s="98" customFormat="1" ht="30" customHeight="1">
      <c r="A17" s="50"/>
      <c r="B17" s="50"/>
      <c r="C17" s="1521" t="s">
        <v>713</v>
      </c>
      <c r="D17" s="1522"/>
      <c r="E17" s="1522"/>
      <c r="F17" s="68">
        <f t="shared" ref="F17:O17" si="0">F8-F11-F14-F15</f>
        <v>169</v>
      </c>
      <c r="G17" s="68">
        <f t="shared" si="0"/>
        <v>145</v>
      </c>
      <c r="H17" s="68">
        <f t="shared" si="0"/>
        <v>138</v>
      </c>
      <c r="I17" s="68">
        <f t="shared" si="0"/>
        <v>132</v>
      </c>
      <c r="J17" s="68">
        <f t="shared" si="0"/>
        <v>102</v>
      </c>
      <c r="K17" s="68">
        <f t="shared" si="0"/>
        <v>80</v>
      </c>
      <c r="L17" s="68">
        <f t="shared" si="0"/>
        <v>99</v>
      </c>
      <c r="M17" s="68">
        <f t="shared" si="0"/>
        <v>80</v>
      </c>
      <c r="N17" s="68">
        <f t="shared" si="0"/>
        <v>98</v>
      </c>
      <c r="O17" s="68">
        <f t="shared" si="0"/>
        <v>96</v>
      </c>
      <c r="P17" s="68">
        <f t="shared" ref="P17:Q17" si="1">P8-P11-P14-P15</f>
        <v>96</v>
      </c>
      <c r="Q17" s="68">
        <f t="shared" si="1"/>
        <v>81</v>
      </c>
      <c r="R17" s="68"/>
      <c r="S17" s="1001"/>
    </row>
    <row r="18" spans="1:19" s="98" customFormat="1" ht="15.6" customHeight="1">
      <c r="A18" s="1528" t="s">
        <v>714</v>
      </c>
      <c r="B18" s="1528"/>
      <c r="C18" s="1528"/>
      <c r="D18" s="1528"/>
      <c r="E18" s="1528"/>
      <c r="F18" s="88"/>
      <c r="G18" s="43"/>
      <c r="H18" s="43"/>
      <c r="N18" s="430"/>
      <c r="O18" s="430"/>
      <c r="P18" s="430"/>
      <c r="Q18" s="430"/>
      <c r="S18" s="1001"/>
    </row>
    <row r="19" spans="1:19" s="98" customFormat="1" ht="13.2">
      <c r="A19" s="1528"/>
      <c r="B19" s="1528"/>
      <c r="C19" s="1528"/>
      <c r="D19" s="1528"/>
      <c r="E19" s="1528"/>
      <c r="F19" s="88"/>
      <c r="G19" s="43"/>
      <c r="H19" s="43"/>
      <c r="N19" s="430"/>
      <c r="O19" s="430"/>
      <c r="P19" s="430"/>
      <c r="Q19" s="430"/>
    </row>
    <row r="20" spans="1:19" s="98" customFormat="1" ht="13.2">
      <c r="A20" s="50"/>
      <c r="B20" s="50"/>
      <c r="C20" s="50"/>
      <c r="D20" s="50"/>
      <c r="E20" s="50"/>
      <c r="F20" s="88"/>
      <c r="G20" s="43"/>
      <c r="H20" s="43"/>
      <c r="N20" s="430"/>
      <c r="O20" s="430"/>
      <c r="P20" s="430"/>
      <c r="Q20" s="430"/>
    </row>
    <row r="21" spans="1:19" s="98" customFormat="1" ht="15.6">
      <c r="A21" s="50"/>
      <c r="B21" s="1518" t="s">
        <v>8</v>
      </c>
      <c r="C21" s="1518"/>
      <c r="D21" s="1518"/>
      <c r="E21" s="1518"/>
      <c r="F21" s="88"/>
      <c r="G21" s="43"/>
      <c r="H21" s="43"/>
      <c r="N21" s="430"/>
      <c r="O21" s="430"/>
      <c r="P21" s="430"/>
      <c r="Q21" s="430"/>
    </row>
    <row r="22" spans="1:19" s="98" customFormat="1" ht="6" customHeight="1">
      <c r="A22" s="50"/>
      <c r="B22" s="50"/>
      <c r="C22" s="50"/>
      <c r="D22" s="50"/>
      <c r="E22" s="50"/>
      <c r="F22" s="88"/>
      <c r="G22" s="43"/>
      <c r="H22" s="43"/>
      <c r="N22" s="430"/>
      <c r="O22" s="430"/>
      <c r="P22" s="430"/>
      <c r="Q22" s="430"/>
    </row>
    <row r="23" spans="1:19" s="98" customFormat="1" ht="13.2">
      <c r="A23" s="50"/>
      <c r="B23" s="50"/>
      <c r="C23" s="1518" t="s">
        <v>96</v>
      </c>
      <c r="D23" s="1518"/>
      <c r="E23" s="43" t="s">
        <v>97</v>
      </c>
      <c r="F23" s="88">
        <v>19</v>
      </c>
      <c r="G23" s="88">
        <v>25</v>
      </c>
      <c r="H23" s="88">
        <v>22</v>
      </c>
      <c r="I23" s="98">
        <v>23</v>
      </c>
      <c r="J23" s="98">
        <v>18</v>
      </c>
      <c r="K23" s="98">
        <v>45</v>
      </c>
      <c r="L23" s="98">
        <v>25</v>
      </c>
      <c r="M23" s="98">
        <v>21</v>
      </c>
      <c r="N23" s="430">
        <v>13</v>
      </c>
      <c r="O23" s="430">
        <v>15</v>
      </c>
      <c r="P23" s="430">
        <v>10</v>
      </c>
      <c r="Q23" s="430">
        <v>10</v>
      </c>
    </row>
    <row r="24" spans="1:19" s="98" customFormat="1" ht="13.2">
      <c r="A24" s="50"/>
      <c r="B24" s="50"/>
      <c r="C24" s="1518" t="s">
        <v>98</v>
      </c>
      <c r="D24" s="1518"/>
      <c r="E24" s="43" t="s">
        <v>99</v>
      </c>
      <c r="F24" s="88">
        <v>21</v>
      </c>
      <c r="G24" s="88">
        <v>16</v>
      </c>
      <c r="H24" s="88">
        <v>18</v>
      </c>
      <c r="I24" s="98">
        <v>14</v>
      </c>
      <c r="J24" s="98">
        <v>14</v>
      </c>
      <c r="K24" s="98">
        <v>12</v>
      </c>
      <c r="L24" s="98">
        <v>24</v>
      </c>
      <c r="M24" s="98">
        <v>6</v>
      </c>
      <c r="N24" s="430">
        <v>13</v>
      </c>
      <c r="O24" s="430">
        <v>12</v>
      </c>
      <c r="P24" s="430">
        <v>10</v>
      </c>
      <c r="Q24" s="430">
        <v>7</v>
      </c>
    </row>
    <row r="25" spans="1:19" s="98" customFormat="1" ht="6" customHeight="1">
      <c r="A25" s="50"/>
      <c r="B25" s="50"/>
      <c r="C25" s="1519"/>
      <c r="D25" s="1519"/>
      <c r="E25" s="50"/>
      <c r="F25" s="88"/>
      <c r="G25" s="43"/>
      <c r="H25" s="43"/>
      <c r="N25" s="430"/>
      <c r="O25" s="430"/>
      <c r="P25" s="430"/>
      <c r="Q25" s="430"/>
    </row>
    <row r="26" spans="1:19" s="98" customFormat="1" ht="15.75" customHeight="1">
      <c r="A26" s="50"/>
      <c r="B26" s="472"/>
      <c r="C26" s="1517" t="s">
        <v>721</v>
      </c>
      <c r="D26" s="1518"/>
      <c r="E26" s="102"/>
      <c r="F26" s="50">
        <f t="shared" ref="F26:O26" si="2">F23+F24</f>
        <v>40</v>
      </c>
      <c r="G26" s="50">
        <f t="shared" si="2"/>
        <v>41</v>
      </c>
      <c r="H26" s="50">
        <f t="shared" si="2"/>
        <v>40</v>
      </c>
      <c r="I26" s="50">
        <f t="shared" si="2"/>
        <v>37</v>
      </c>
      <c r="J26" s="50">
        <f t="shared" si="2"/>
        <v>32</v>
      </c>
      <c r="K26" s="50">
        <f t="shared" si="2"/>
        <v>57</v>
      </c>
      <c r="L26" s="50">
        <f t="shared" si="2"/>
        <v>49</v>
      </c>
      <c r="M26" s="50">
        <f t="shared" si="2"/>
        <v>27</v>
      </c>
      <c r="N26" s="50">
        <f t="shared" si="2"/>
        <v>26</v>
      </c>
      <c r="O26" s="50">
        <f t="shared" si="2"/>
        <v>27</v>
      </c>
      <c r="P26" s="50">
        <f t="shared" ref="P26:Q26" si="3">P23+P24</f>
        <v>20</v>
      </c>
      <c r="Q26" s="50">
        <f t="shared" si="3"/>
        <v>17</v>
      </c>
      <c r="R26" s="50"/>
    </row>
    <row r="27" spans="1:19" s="98" customFormat="1" ht="13.2">
      <c r="A27" s="50"/>
      <c r="B27" s="50"/>
      <c r="C27" s="35"/>
      <c r="D27" s="35"/>
      <c r="E27" s="35"/>
      <c r="F27" s="43"/>
      <c r="G27" s="43"/>
      <c r="H27" s="43"/>
      <c r="N27" s="430"/>
      <c r="O27" s="430"/>
      <c r="P27" s="430"/>
      <c r="Q27" s="430"/>
    </row>
    <row r="28" spans="1:19" s="98" customFormat="1" ht="6" customHeight="1">
      <c r="A28" s="999"/>
      <c r="B28" s="999"/>
      <c r="C28" s="1000"/>
      <c r="D28" s="1000"/>
      <c r="E28" s="1000"/>
      <c r="F28" s="103"/>
      <c r="G28" s="103"/>
      <c r="H28" s="103"/>
    </row>
    <row r="29" spans="1:19" ht="13.2">
      <c r="A29" s="105"/>
      <c r="B29" s="105"/>
      <c r="C29" s="105"/>
      <c r="D29" s="105"/>
      <c r="E29" s="105"/>
      <c r="F29" s="105"/>
      <c r="G29" s="105"/>
      <c r="H29" s="105"/>
      <c r="I29" s="105"/>
      <c r="J29" s="105"/>
      <c r="K29" s="105"/>
      <c r="L29" s="105"/>
      <c r="M29" s="105"/>
      <c r="N29" s="105"/>
      <c r="O29" s="105"/>
      <c r="P29" s="105"/>
      <c r="Q29" s="105"/>
      <c r="R29" s="209"/>
    </row>
    <row r="30" spans="1:19" ht="15">
      <c r="A30" s="91"/>
      <c r="B30" s="91"/>
      <c r="C30" s="91"/>
      <c r="D30" s="91"/>
      <c r="E30" s="91"/>
      <c r="F30" s="26"/>
      <c r="G30" s="26"/>
      <c r="H30" s="26"/>
      <c r="I30" s="26"/>
      <c r="J30" s="26"/>
      <c r="K30" s="26"/>
      <c r="L30" s="26"/>
      <c r="M30" s="26"/>
      <c r="N30" s="26"/>
      <c r="O30" s="26"/>
      <c r="P30" s="26"/>
      <c r="Q30" s="26"/>
      <c r="R30" s="26"/>
    </row>
    <row r="31" spans="1:19" s="106" customFormat="1" ht="11.25" customHeight="1">
      <c r="A31" s="1513" t="s">
        <v>127</v>
      </c>
      <c r="B31" s="1513"/>
      <c r="C31" s="1513"/>
      <c r="D31" s="109"/>
      <c r="E31" s="109"/>
      <c r="F31" s="96"/>
      <c r="G31" s="96"/>
      <c r="H31" s="96"/>
    </row>
    <row r="32" spans="1:19" s="106" customFormat="1" ht="11.25" customHeight="1">
      <c r="A32" s="1500" t="s">
        <v>332</v>
      </c>
      <c r="B32" s="1500"/>
      <c r="C32" s="1500"/>
      <c r="D32" s="1500"/>
      <c r="E32" s="1500"/>
      <c r="F32" s="1500"/>
      <c r="G32" s="1500"/>
      <c r="H32" s="1500"/>
      <c r="I32" s="1500"/>
      <c r="J32" s="1500"/>
      <c r="K32" s="1500"/>
      <c r="L32" s="1500"/>
      <c r="M32" s="1500"/>
      <c r="N32" s="1500"/>
      <c r="O32" s="992"/>
      <c r="P32" s="1047"/>
      <c r="Q32" s="992"/>
    </row>
    <row r="33" spans="1:17" s="106" customFormat="1" ht="11.25" customHeight="1">
      <c r="A33" s="1501" t="s">
        <v>317</v>
      </c>
      <c r="B33" s="1501"/>
      <c r="C33" s="1501"/>
      <c r="D33" s="1501"/>
      <c r="E33" s="1501"/>
      <c r="F33" s="1501"/>
      <c r="G33" s="1501"/>
      <c r="H33" s="1501"/>
      <c r="I33" s="1501"/>
      <c r="J33" s="1501"/>
      <c r="K33" s="1501"/>
      <c r="L33" s="1501"/>
      <c r="M33" s="1501"/>
      <c r="N33" s="1501"/>
      <c r="O33" s="993"/>
      <c r="P33" s="1048"/>
      <c r="Q33" s="993"/>
    </row>
    <row r="34" spans="1:17" s="106" customFormat="1" ht="11.25" customHeight="1">
      <c r="A34" s="1500" t="s">
        <v>318</v>
      </c>
      <c r="B34" s="1500"/>
      <c r="C34" s="1500"/>
      <c r="D34" s="1500"/>
      <c r="E34" s="1500"/>
      <c r="F34" s="1500"/>
      <c r="G34" s="1500"/>
      <c r="H34" s="1500"/>
      <c r="I34" s="1500"/>
      <c r="J34" s="1500"/>
      <c r="K34" s="1500"/>
      <c r="L34" s="1500"/>
      <c r="M34" s="1500"/>
      <c r="N34" s="1500"/>
      <c r="O34" s="992"/>
      <c r="P34" s="1047"/>
      <c r="Q34" s="992"/>
    </row>
    <row r="35" spans="1:17" s="106" customFormat="1" ht="11.25" customHeight="1">
      <c r="A35" s="1500"/>
      <c r="B35" s="1500"/>
      <c r="C35" s="1500"/>
      <c r="D35" s="1500"/>
      <c r="E35" s="1500"/>
      <c r="F35" s="1500"/>
      <c r="G35" s="1500"/>
      <c r="H35" s="1500"/>
      <c r="I35" s="1500"/>
      <c r="J35" s="1500"/>
      <c r="K35" s="1500"/>
      <c r="L35" s="1500"/>
      <c r="M35" s="1500"/>
      <c r="N35" s="1500"/>
      <c r="O35" s="992"/>
      <c r="P35" s="1047"/>
      <c r="Q35" s="992"/>
    </row>
    <row r="36" spans="1:17" s="106" customFormat="1" ht="11.25" customHeight="1">
      <c r="A36" s="1514" t="s">
        <v>6</v>
      </c>
      <c r="B36" s="1514"/>
      <c r="C36" s="1514"/>
      <c r="D36" s="1514"/>
      <c r="E36" s="1514"/>
      <c r="F36" s="1514"/>
      <c r="G36" s="1514"/>
      <c r="H36" s="1514"/>
      <c r="I36" s="1514"/>
      <c r="J36" s="1514"/>
      <c r="K36" s="1514"/>
      <c r="L36" s="1514"/>
      <c r="M36" s="1514"/>
      <c r="N36" s="1514"/>
      <c r="O36" s="997"/>
      <c r="P36" s="1049"/>
      <c r="Q36" s="997"/>
    </row>
    <row r="37" spans="1:17" s="106" customFormat="1" ht="11.25" customHeight="1">
      <c r="A37" s="1500" t="s">
        <v>205</v>
      </c>
      <c r="B37" s="1500"/>
      <c r="C37" s="1500"/>
      <c r="D37" s="1500"/>
      <c r="E37" s="1500"/>
      <c r="F37" s="1500"/>
      <c r="G37" s="1500"/>
      <c r="H37" s="1500"/>
      <c r="I37" s="1500"/>
      <c r="J37" s="1500"/>
      <c r="K37" s="1500"/>
      <c r="L37" s="1500"/>
      <c r="M37" s="1500"/>
      <c r="N37" s="1500"/>
      <c r="O37" s="992"/>
      <c r="P37" s="1047"/>
      <c r="Q37" s="992"/>
    </row>
    <row r="38" spans="1:17" s="106" customFormat="1">
      <c r="A38" s="1500" t="s">
        <v>365</v>
      </c>
      <c r="B38" s="1500"/>
      <c r="C38" s="1500"/>
      <c r="D38" s="1500"/>
      <c r="E38" s="1500"/>
      <c r="F38" s="1500"/>
      <c r="G38" s="1500"/>
      <c r="H38" s="1500"/>
      <c r="I38" s="1500"/>
      <c r="J38" s="1500"/>
      <c r="K38" s="1500"/>
      <c r="L38" s="1500"/>
      <c r="M38" s="1500"/>
      <c r="N38" s="1500"/>
      <c r="O38" s="992"/>
      <c r="P38" s="1047"/>
      <c r="Q38" s="992"/>
    </row>
    <row r="39" spans="1:17" s="106" customFormat="1">
      <c r="A39" s="1500"/>
      <c r="B39" s="1500"/>
      <c r="C39" s="1500"/>
      <c r="D39" s="1500"/>
      <c r="E39" s="1500"/>
      <c r="F39" s="1500"/>
      <c r="G39" s="1500"/>
      <c r="H39" s="1500"/>
      <c r="I39" s="1500"/>
      <c r="J39" s="1500"/>
      <c r="K39" s="1500"/>
      <c r="L39" s="1500"/>
      <c r="M39" s="1500"/>
      <c r="N39" s="1500"/>
      <c r="O39" s="992"/>
      <c r="P39" s="1047"/>
      <c r="Q39" s="992"/>
    </row>
    <row r="40" spans="1:17" s="106" customFormat="1" ht="11.25" customHeight="1">
      <c r="A40" s="1501" t="s">
        <v>374</v>
      </c>
      <c r="B40" s="1501"/>
      <c r="C40" s="1501"/>
      <c r="D40" s="1501"/>
      <c r="E40" s="1501"/>
      <c r="F40" s="1501"/>
      <c r="G40" s="1501"/>
      <c r="H40" s="1501"/>
      <c r="I40" s="1501"/>
      <c r="J40" s="1501"/>
      <c r="K40" s="1501"/>
      <c r="L40" s="1501"/>
      <c r="M40" s="1501"/>
      <c r="N40" s="1501"/>
      <c r="O40" s="993"/>
      <c r="P40" s="1048"/>
      <c r="Q40" s="993"/>
    </row>
    <row r="41" spans="1:17" s="106" customFormat="1" ht="11.25" customHeight="1">
      <c r="A41" s="991"/>
      <c r="B41" s="483"/>
      <c r="C41" s="483"/>
      <c r="D41" s="483"/>
      <c r="E41" s="483"/>
      <c r="F41" s="483"/>
      <c r="G41" s="483"/>
      <c r="H41" s="483"/>
    </row>
    <row r="42" spans="1:17" s="106" customFormat="1" ht="11.25" customHeight="1">
      <c r="A42" s="1511" t="s">
        <v>1657</v>
      </c>
      <c r="B42" s="1512"/>
      <c r="C42" s="1512"/>
      <c r="D42" s="1512"/>
      <c r="E42" s="483"/>
      <c r="F42" s="483"/>
      <c r="G42" s="483"/>
      <c r="H42" s="483"/>
    </row>
    <row r="43" spans="1:17" s="106" customFormat="1" ht="12.75" customHeight="1">
      <c r="A43" s="998" t="s">
        <v>143</v>
      </c>
      <c r="B43" s="109"/>
      <c r="C43" s="109"/>
      <c r="D43" s="109"/>
      <c r="E43" s="109"/>
      <c r="F43" s="96"/>
      <c r="G43" s="96"/>
      <c r="H43" s="96"/>
    </row>
    <row r="44" spans="1:17" s="106" customFormat="1">
      <c r="E44" s="109"/>
      <c r="F44" s="96"/>
      <c r="G44" s="96"/>
      <c r="H44" s="96"/>
    </row>
    <row r="45" spans="1:17" s="106" customFormat="1" ht="10.5" customHeight="1">
      <c r="A45" s="107"/>
      <c r="B45" s="107"/>
      <c r="C45" s="107"/>
      <c r="D45" s="107"/>
      <c r="E45" s="107"/>
    </row>
    <row r="46" spans="1:17" s="106" customFormat="1">
      <c r="A46" s="107"/>
      <c r="B46" s="107"/>
      <c r="C46" s="107"/>
      <c r="D46" s="107"/>
      <c r="E46" s="107"/>
    </row>
    <row r="47" spans="1:17" ht="15">
      <c r="A47" s="108"/>
      <c r="B47" s="108"/>
      <c r="C47" s="108"/>
      <c r="D47" s="108"/>
      <c r="E47" s="108"/>
    </row>
    <row r="48" spans="1:17" ht="15">
      <c r="A48" s="108"/>
      <c r="B48" s="108"/>
      <c r="C48" s="108"/>
      <c r="D48" s="108"/>
      <c r="E48" s="108"/>
    </row>
    <row r="49" spans="1:5" ht="15">
      <c r="A49" s="108"/>
      <c r="B49" s="108"/>
      <c r="C49" s="108"/>
      <c r="D49" s="108"/>
      <c r="E49" s="108"/>
    </row>
    <row r="50" spans="1:5" ht="15">
      <c r="A50" s="108"/>
      <c r="B50" s="108"/>
      <c r="C50" s="108"/>
      <c r="D50" s="108"/>
      <c r="E50" s="108"/>
    </row>
    <row r="51" spans="1:5" ht="15">
      <c r="A51" s="108"/>
      <c r="B51" s="108"/>
      <c r="C51" s="108"/>
      <c r="D51" s="108"/>
      <c r="E51" s="108"/>
    </row>
    <row r="52" spans="1:5" ht="15">
      <c r="A52" s="108"/>
      <c r="B52" s="108"/>
      <c r="C52" s="108"/>
      <c r="D52" s="108"/>
      <c r="E52" s="108"/>
    </row>
    <row r="53" spans="1:5" ht="15">
      <c r="A53" s="108"/>
      <c r="B53" s="108"/>
      <c r="C53" s="108"/>
      <c r="D53" s="108"/>
      <c r="E53" s="108"/>
    </row>
    <row r="54" spans="1:5" ht="15">
      <c r="A54" s="108"/>
      <c r="B54" s="108"/>
      <c r="C54" s="108"/>
      <c r="D54" s="108"/>
      <c r="E54" s="108"/>
    </row>
    <row r="55" spans="1:5" ht="15">
      <c r="A55" s="108"/>
      <c r="B55" s="108"/>
      <c r="C55" s="108"/>
      <c r="D55" s="108"/>
      <c r="E55" s="108"/>
    </row>
    <row r="56" spans="1:5" ht="15">
      <c r="A56" s="108"/>
      <c r="B56" s="108"/>
      <c r="C56" s="108"/>
      <c r="D56" s="108"/>
      <c r="E56" s="108"/>
    </row>
    <row r="57" spans="1:5" ht="15">
      <c r="A57" s="108"/>
      <c r="B57" s="108"/>
      <c r="C57" s="108"/>
      <c r="D57" s="108"/>
      <c r="E57" s="108"/>
    </row>
    <row r="58" spans="1:5" ht="15">
      <c r="A58" s="108"/>
      <c r="B58" s="108"/>
      <c r="C58" s="108"/>
      <c r="D58" s="108"/>
      <c r="E58" s="108"/>
    </row>
    <row r="59" spans="1:5" ht="15">
      <c r="A59" s="108"/>
      <c r="B59" s="108"/>
      <c r="C59" s="108"/>
      <c r="D59" s="108"/>
      <c r="E59" s="108"/>
    </row>
    <row r="60" spans="1:5" ht="15">
      <c r="A60" s="108"/>
      <c r="B60" s="108"/>
      <c r="C60" s="108"/>
      <c r="D60" s="108"/>
      <c r="E60" s="108"/>
    </row>
    <row r="61" spans="1:5" ht="15">
      <c r="A61" s="108"/>
      <c r="B61" s="108"/>
      <c r="C61" s="108"/>
      <c r="D61" s="108"/>
      <c r="E61" s="108"/>
    </row>
    <row r="62" spans="1:5" ht="15">
      <c r="A62" s="108"/>
      <c r="B62" s="108"/>
      <c r="C62" s="108"/>
      <c r="D62" s="108"/>
      <c r="E62" s="108"/>
    </row>
    <row r="63" spans="1:5" ht="15">
      <c r="A63" s="108"/>
      <c r="B63" s="108"/>
      <c r="C63" s="108"/>
      <c r="D63" s="108"/>
      <c r="E63" s="108"/>
    </row>
  </sheetData>
  <mergeCells count="37">
    <mergeCell ref="C26:D26"/>
    <mergeCell ref="C25:D25"/>
    <mergeCell ref="P4:P6"/>
    <mergeCell ref="A10:D10"/>
    <mergeCell ref="C17:E17"/>
    <mergeCell ref="B21:E21"/>
    <mergeCell ref="C23:D23"/>
    <mergeCell ref="C24:D24"/>
    <mergeCell ref="A8:E8"/>
    <mergeCell ref="C11:E11"/>
    <mergeCell ref="C13:E13"/>
    <mergeCell ref="C14:E14"/>
    <mergeCell ref="A18:E19"/>
    <mergeCell ref="C15:E16"/>
    <mergeCell ref="N1:S1"/>
    <mergeCell ref="A4:E6"/>
    <mergeCell ref="F4:F6"/>
    <mergeCell ref="G4:G6"/>
    <mergeCell ref="H4:H6"/>
    <mergeCell ref="I4:I6"/>
    <mergeCell ref="J4:J6"/>
    <mergeCell ref="K4:K6"/>
    <mergeCell ref="L4:L6"/>
    <mergeCell ref="M4:M6"/>
    <mergeCell ref="N4:N6"/>
    <mergeCell ref="O4:O6"/>
    <mergeCell ref="Q4:Q6"/>
    <mergeCell ref="A1:L2"/>
    <mergeCell ref="A38:N39"/>
    <mergeCell ref="A40:N40"/>
    <mergeCell ref="A42:D42"/>
    <mergeCell ref="A31:C31"/>
    <mergeCell ref="A32:N32"/>
    <mergeCell ref="A33:N33"/>
    <mergeCell ref="A34:N35"/>
    <mergeCell ref="A36:N36"/>
    <mergeCell ref="A37:N37"/>
  </mergeCells>
  <hyperlinks>
    <hyperlink ref="N1" location="Contents!A1" display="back to contents"/>
  </hyperlinks>
  <pageMargins left="0.51" right="0.47" top="0.71" bottom="0.73" header="0.5" footer="0.5"/>
  <pageSetup paperSize="9" scale="70"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O90"/>
  <sheetViews>
    <sheetView showGridLines="0" workbookViewId="0">
      <selection sqref="A1:K2"/>
    </sheetView>
  </sheetViews>
  <sheetFormatPr defaultColWidth="9.28515625" defaultRowHeight="10.199999999999999"/>
  <cols>
    <col min="1" max="1" width="5.140625" style="96" customWidth="1"/>
    <col min="2" max="2" width="69" style="96" customWidth="1"/>
    <col min="3" max="3" width="12.28515625" style="96" customWidth="1"/>
    <col min="4" max="4" width="9.140625" style="96" customWidth="1"/>
    <col min="5" max="5" width="12.140625" style="96" customWidth="1"/>
    <col min="6" max="6" width="8.7109375" style="96" customWidth="1"/>
    <col min="7" max="7" width="11.42578125" style="96" customWidth="1"/>
    <col min="8" max="8" width="8.7109375" style="96" customWidth="1"/>
    <col min="9" max="9" width="2.7109375" style="96" customWidth="1"/>
    <col min="10" max="11" width="8.7109375" style="96" customWidth="1"/>
    <col min="12" max="12" width="2" style="96" customWidth="1"/>
    <col min="13" max="16384" width="9.28515625" style="96"/>
  </cols>
  <sheetData>
    <row r="1" spans="1:15" ht="18" customHeight="1">
      <c r="A1" s="1516" t="s">
        <v>1784</v>
      </c>
      <c r="B1" s="1516"/>
      <c r="C1" s="1516"/>
      <c r="D1" s="1516"/>
      <c r="E1" s="1516"/>
      <c r="F1" s="1516"/>
      <c r="G1" s="1516"/>
      <c r="H1" s="1516"/>
      <c r="I1" s="1516"/>
      <c r="J1" s="1516"/>
      <c r="K1" s="1516"/>
      <c r="L1" s="111"/>
      <c r="M1" s="1240" t="s">
        <v>425</v>
      </c>
      <c r="N1" s="1240"/>
      <c r="O1" s="505"/>
    </row>
    <row r="2" spans="1:15" ht="18" customHeight="1">
      <c r="A2" s="1516"/>
      <c r="B2" s="1516"/>
      <c r="C2" s="1516"/>
      <c r="D2" s="1516"/>
      <c r="E2" s="1516"/>
      <c r="F2" s="1516"/>
      <c r="G2" s="1516"/>
      <c r="H2" s="1516"/>
      <c r="I2" s="1516"/>
      <c r="J2" s="1516"/>
      <c r="K2" s="1516"/>
      <c r="L2" s="483"/>
      <c r="M2" s="479"/>
      <c r="N2" s="479"/>
      <c r="O2" s="479"/>
    </row>
    <row r="3" spans="1:15" ht="15" customHeight="1" thickBot="1">
      <c r="A3" s="165"/>
      <c r="B3" s="165"/>
      <c r="C3" s="165"/>
      <c r="D3" s="165"/>
      <c r="E3" s="165"/>
      <c r="F3" s="165"/>
      <c r="G3" s="165"/>
      <c r="H3" s="165"/>
      <c r="I3" s="165"/>
      <c r="J3" s="165"/>
      <c r="K3" s="165"/>
    </row>
    <row r="4" spans="1:15" ht="13.2">
      <c r="A4" s="128"/>
      <c r="B4" s="121"/>
      <c r="C4" s="125"/>
      <c r="D4" s="125"/>
      <c r="E4" s="125"/>
      <c r="F4" s="125"/>
      <c r="G4" s="125"/>
      <c r="H4" s="125"/>
      <c r="I4" s="125"/>
      <c r="J4" s="125"/>
    </row>
    <row r="5" spans="1:15" ht="13.8">
      <c r="A5" s="1530" t="s">
        <v>206</v>
      </c>
      <c r="B5" s="1530"/>
      <c r="C5" s="1530"/>
      <c r="D5" s="1530"/>
      <c r="E5" s="1530"/>
      <c r="F5" s="1530"/>
      <c r="G5" s="1530"/>
      <c r="H5" s="1530"/>
      <c r="I5" s="1530"/>
      <c r="J5" s="1530"/>
    </row>
    <row r="6" spans="1:15" ht="15.6">
      <c r="A6" s="130"/>
      <c r="B6" s="129"/>
      <c r="C6" s="169"/>
      <c r="D6" s="169"/>
      <c r="E6" s="169"/>
      <c r="F6" s="168"/>
      <c r="G6" s="168"/>
      <c r="H6" s="168"/>
      <c r="I6" s="168"/>
      <c r="J6" s="168"/>
    </row>
    <row r="7" spans="1:15" ht="15.6">
      <c r="A7" s="130"/>
      <c r="B7" s="499"/>
      <c r="C7" s="1548" t="s">
        <v>158</v>
      </c>
      <c r="D7" s="1548"/>
      <c r="E7" s="1548"/>
      <c r="F7" s="1548"/>
      <c r="G7" s="1548"/>
      <c r="H7" s="1548"/>
      <c r="I7" s="1548"/>
      <c r="J7" s="1548"/>
    </row>
    <row r="8" spans="1:15" ht="13.8" thickBot="1">
      <c r="A8" s="129"/>
      <c r="B8" s="129"/>
      <c r="C8" s="1549"/>
      <c r="D8" s="1549"/>
      <c r="E8" s="1549"/>
      <c r="F8" s="1549"/>
      <c r="G8" s="1549"/>
      <c r="H8" s="1549"/>
      <c r="I8" s="1549"/>
      <c r="J8" s="1549"/>
    </row>
    <row r="9" spans="1:15" ht="13.2">
      <c r="A9" s="129"/>
      <c r="B9" s="129"/>
      <c r="C9" s="1546" t="s">
        <v>186</v>
      </c>
      <c r="D9" s="148"/>
      <c r="E9" s="1546" t="s">
        <v>187</v>
      </c>
      <c r="F9" s="148"/>
      <c r="G9" s="1546" t="s">
        <v>188</v>
      </c>
      <c r="J9" s="1547" t="s">
        <v>189</v>
      </c>
    </row>
    <row r="10" spans="1:15" ht="13.2">
      <c r="A10" s="129"/>
      <c r="B10" s="129"/>
      <c r="C10" s="1547"/>
      <c r="D10" s="148"/>
      <c r="E10" s="1547"/>
      <c r="F10" s="148"/>
      <c r="G10" s="1547"/>
      <c r="J10" s="1547"/>
    </row>
    <row r="11" spans="1:15" ht="13.2">
      <c r="A11" s="129"/>
      <c r="B11" s="129"/>
      <c r="C11" s="1547"/>
      <c r="D11" s="148"/>
      <c r="E11" s="1547"/>
      <c r="F11" s="148"/>
      <c r="G11" s="1547"/>
      <c r="J11" s="1547"/>
    </row>
    <row r="12" spans="1:15" ht="13.2">
      <c r="A12" s="129"/>
      <c r="B12" s="129"/>
      <c r="C12" s="1547"/>
      <c r="D12" s="148"/>
      <c r="E12" s="1547"/>
      <c r="F12" s="148"/>
      <c r="G12" s="1547"/>
      <c r="J12" s="1547"/>
    </row>
    <row r="13" spans="1:15" ht="13.2">
      <c r="A13" s="499"/>
      <c r="B13" s="499"/>
      <c r="C13" s="1547"/>
      <c r="D13" s="148"/>
      <c r="E13" s="1547"/>
      <c r="F13" s="148"/>
      <c r="G13" s="1547"/>
      <c r="J13" s="1547"/>
    </row>
    <row r="14" spans="1:15" ht="13.2">
      <c r="A14" s="499"/>
      <c r="B14" s="499"/>
      <c r="C14" s="1547"/>
      <c r="D14" s="148"/>
      <c r="E14" s="1547"/>
      <c r="F14" s="148"/>
      <c r="G14" s="1547"/>
      <c r="J14" s="1547"/>
    </row>
    <row r="15" spans="1:15" ht="13.2">
      <c r="A15" s="499"/>
      <c r="B15" s="499"/>
      <c r="C15" s="1547"/>
      <c r="D15" s="148"/>
      <c r="E15" s="1547"/>
      <c r="F15" s="148"/>
      <c r="G15" s="1547"/>
      <c r="J15" s="1547"/>
    </row>
    <row r="16" spans="1:15" ht="13.2">
      <c r="A16" s="499"/>
      <c r="B16" s="499"/>
      <c r="C16" s="1547"/>
      <c r="D16" s="148"/>
      <c r="E16" s="1547"/>
      <c r="F16" s="148"/>
      <c r="G16" s="1547"/>
      <c r="J16" s="1547"/>
    </row>
    <row r="17" spans="1:10" ht="13.2">
      <c r="A17" s="131"/>
      <c r="B17" s="131"/>
      <c r="C17" s="1547"/>
      <c r="D17" s="148"/>
      <c r="E17" s="1547"/>
      <c r="F17" s="148"/>
      <c r="G17" s="1547"/>
      <c r="J17" s="1547"/>
    </row>
    <row r="18" spans="1:10" ht="13.2">
      <c r="A18" s="132"/>
      <c r="B18" s="132"/>
      <c r="C18" s="168"/>
      <c r="D18" s="127"/>
      <c r="E18" s="168"/>
      <c r="F18" s="127"/>
      <c r="G18" s="168"/>
      <c r="H18" s="127"/>
      <c r="I18" s="127"/>
      <c r="J18" s="168"/>
    </row>
    <row r="19" spans="1:10" ht="13.2">
      <c r="A19" s="1531" t="s">
        <v>711</v>
      </c>
      <c r="B19" s="1532"/>
      <c r="C19" s="125"/>
      <c r="E19" s="125"/>
      <c r="G19" s="125"/>
      <c r="J19" s="125"/>
    </row>
    <row r="20" spans="1:10" ht="13.2">
      <c r="A20" s="129"/>
      <c r="B20" s="170" t="s">
        <v>172</v>
      </c>
      <c r="C20" s="621">
        <v>28</v>
      </c>
      <c r="D20" s="152"/>
      <c r="E20" s="621">
        <v>1</v>
      </c>
      <c r="F20" s="152"/>
      <c r="G20" s="621">
        <f>J20-E20-C20</f>
        <v>0</v>
      </c>
      <c r="H20" s="152"/>
      <c r="I20" s="152"/>
      <c r="J20" s="622">
        <v>29</v>
      </c>
    </row>
    <row r="21" spans="1:10" ht="13.2">
      <c r="A21" s="129"/>
      <c r="B21" s="1005" t="s">
        <v>719</v>
      </c>
      <c r="C21" s="621">
        <v>793</v>
      </c>
      <c r="D21" s="152"/>
      <c r="E21" s="621">
        <v>1</v>
      </c>
      <c r="F21" s="152"/>
      <c r="G21" s="1050">
        <f t="shared" ref="G21:G22" si="0">J21-E21-C21</f>
        <v>0</v>
      </c>
      <c r="H21" s="152"/>
      <c r="I21" s="152"/>
      <c r="J21" s="622">
        <v>794</v>
      </c>
    </row>
    <row r="22" spans="1:10" ht="13.2">
      <c r="A22" s="129"/>
      <c r="B22" s="132" t="s">
        <v>87</v>
      </c>
      <c r="C22" s="621">
        <v>821</v>
      </c>
      <c r="D22" s="152"/>
      <c r="E22" s="621">
        <v>2</v>
      </c>
      <c r="F22" s="152"/>
      <c r="G22" s="1050">
        <f t="shared" si="0"/>
        <v>0</v>
      </c>
      <c r="H22" s="152"/>
      <c r="I22" s="152"/>
      <c r="J22" s="622">
        <v>823</v>
      </c>
    </row>
    <row r="23" spans="1:10" ht="13.2">
      <c r="A23" s="151"/>
      <c r="B23" s="375"/>
      <c r="C23" s="530"/>
      <c r="D23" s="152"/>
      <c r="E23" s="530"/>
      <c r="F23" s="152"/>
      <c r="G23" s="530"/>
      <c r="H23" s="152"/>
      <c r="I23" s="152"/>
      <c r="J23" s="532"/>
    </row>
    <row r="24" spans="1:10" ht="13.2">
      <c r="A24" s="1533" t="s">
        <v>718</v>
      </c>
      <c r="B24" s="1534"/>
      <c r="C24" s="153"/>
      <c r="D24" s="152"/>
      <c r="E24" s="153"/>
      <c r="F24" s="152"/>
      <c r="G24" s="530"/>
      <c r="H24" s="152"/>
      <c r="I24" s="152"/>
      <c r="J24" s="396"/>
    </row>
    <row r="25" spans="1:10" ht="13.2">
      <c r="A25" s="153"/>
      <c r="B25" s="1006" t="s">
        <v>172</v>
      </c>
      <c r="C25" s="621">
        <v>1</v>
      </c>
      <c r="D25" s="152"/>
      <c r="E25" s="621">
        <v>0</v>
      </c>
      <c r="F25" s="152"/>
      <c r="G25" s="1050">
        <f>J25-E25-C25</f>
        <v>0</v>
      </c>
      <c r="H25" s="152"/>
      <c r="I25" s="152"/>
      <c r="J25" s="622">
        <v>1</v>
      </c>
    </row>
    <row r="26" spans="1:10" ht="13.2">
      <c r="A26" s="153"/>
      <c r="B26" s="1005" t="s">
        <v>719</v>
      </c>
      <c r="C26" s="621">
        <v>1</v>
      </c>
      <c r="D26" s="152"/>
      <c r="E26" s="621">
        <v>0</v>
      </c>
      <c r="F26" s="152"/>
      <c r="G26" s="1050">
        <f t="shared" ref="G26:G27" si="1">J26-E26-C26</f>
        <v>0</v>
      </c>
      <c r="H26" s="152"/>
      <c r="I26" s="152"/>
      <c r="J26" s="622">
        <v>1</v>
      </c>
    </row>
    <row r="27" spans="1:10" ht="13.2">
      <c r="A27" s="449"/>
      <c r="B27" s="1006" t="s">
        <v>87</v>
      </c>
      <c r="C27" s="621">
        <v>2</v>
      </c>
      <c r="D27" s="152"/>
      <c r="E27" s="621">
        <v>0</v>
      </c>
      <c r="F27" s="152"/>
      <c r="G27" s="1050">
        <f t="shared" si="1"/>
        <v>0</v>
      </c>
      <c r="H27" s="152"/>
      <c r="I27" s="152"/>
      <c r="J27" s="622">
        <v>2</v>
      </c>
    </row>
    <row r="28" spans="1:10" ht="13.2">
      <c r="A28" s="152"/>
      <c r="B28" s="152"/>
      <c r="C28" s="152"/>
      <c r="D28" s="152"/>
      <c r="E28" s="152"/>
      <c r="F28" s="152"/>
      <c r="G28" s="530"/>
      <c r="H28" s="152"/>
      <c r="I28" s="152"/>
      <c r="J28" s="548"/>
    </row>
    <row r="29" spans="1:10" ht="26.1" customHeight="1">
      <c r="A29" s="1553" t="s">
        <v>720</v>
      </c>
      <c r="B29" s="1553"/>
      <c r="C29" s="1004"/>
      <c r="D29" s="1004"/>
      <c r="E29" s="1004"/>
      <c r="F29" s="152"/>
      <c r="G29" s="449"/>
      <c r="H29" s="152"/>
      <c r="I29" s="152"/>
      <c r="J29" s="396"/>
    </row>
    <row r="30" spans="1:10" ht="13.2">
      <c r="A30" s="449"/>
      <c r="B30" s="1006" t="s">
        <v>172</v>
      </c>
      <c r="C30" s="621">
        <v>29</v>
      </c>
      <c r="D30" s="152"/>
      <c r="E30" s="621">
        <v>1</v>
      </c>
      <c r="F30" s="152"/>
      <c r="G30" s="1050">
        <f>J30-E30-C30</f>
        <v>0</v>
      </c>
      <c r="H30" s="152"/>
      <c r="I30" s="152"/>
      <c r="J30" s="622">
        <v>30</v>
      </c>
    </row>
    <row r="31" spans="1:10" ht="13.2">
      <c r="A31" s="449"/>
      <c r="B31" s="1005" t="s">
        <v>719</v>
      </c>
      <c r="C31" s="621">
        <v>794</v>
      </c>
      <c r="D31" s="152"/>
      <c r="E31" s="621">
        <v>1</v>
      </c>
      <c r="F31" s="152"/>
      <c r="G31" s="1050">
        <f t="shared" ref="G31:G32" si="2">J31-E31-C31</f>
        <v>0</v>
      </c>
      <c r="H31" s="152"/>
      <c r="I31" s="152"/>
      <c r="J31" s="622">
        <v>795</v>
      </c>
    </row>
    <row r="32" spans="1:10" ht="13.2">
      <c r="A32" s="449"/>
      <c r="B32" s="1006" t="s">
        <v>87</v>
      </c>
      <c r="C32" s="621">
        <v>823</v>
      </c>
      <c r="D32" s="152"/>
      <c r="E32" s="621">
        <v>2</v>
      </c>
      <c r="F32" s="152"/>
      <c r="G32" s="1050">
        <f t="shared" si="2"/>
        <v>0</v>
      </c>
      <c r="H32" s="152"/>
      <c r="I32" s="152"/>
      <c r="J32" s="622">
        <v>825</v>
      </c>
    </row>
    <row r="33" spans="1:14">
      <c r="A33" s="121"/>
      <c r="B33" s="121"/>
      <c r="C33" s="125"/>
      <c r="D33" s="125"/>
      <c r="E33" s="125"/>
      <c r="F33" s="125"/>
      <c r="G33" s="125"/>
      <c r="H33" s="125"/>
      <c r="I33" s="125"/>
      <c r="J33" s="125"/>
    </row>
    <row r="34" spans="1:14">
      <c r="A34" s="121"/>
      <c r="B34" s="121"/>
      <c r="C34" s="168"/>
      <c r="D34" s="168"/>
      <c r="E34" s="168"/>
      <c r="F34" s="168"/>
      <c r="G34" s="168"/>
      <c r="H34" s="168"/>
      <c r="I34" s="168"/>
      <c r="J34" s="168"/>
      <c r="K34" s="127"/>
    </row>
    <row r="35" spans="1:14" ht="13.2">
      <c r="A35" s="129"/>
      <c r="B35" s="129"/>
      <c r="C35" s="1550" t="s">
        <v>86</v>
      </c>
      <c r="D35" s="1550"/>
      <c r="E35" s="1550"/>
      <c r="F35" s="1550"/>
      <c r="G35" s="1550"/>
      <c r="H35" s="166"/>
      <c r="I35" s="166"/>
      <c r="J35" s="1550" t="s">
        <v>75</v>
      </c>
      <c r="K35" s="1550"/>
    </row>
    <row r="36" spans="1:14" ht="13.8" thickBot="1">
      <c r="A36" s="499"/>
      <c r="B36" s="499"/>
      <c r="C36" s="1551"/>
      <c r="D36" s="1551"/>
      <c r="E36" s="1551"/>
      <c r="F36" s="1551"/>
      <c r="G36" s="1551"/>
      <c r="H36" s="166"/>
      <c r="I36" s="166"/>
      <c r="J36" s="1551"/>
      <c r="K36" s="1551"/>
    </row>
    <row r="37" spans="1:14" ht="13.2">
      <c r="A37" s="129"/>
      <c r="B37" s="129"/>
      <c r="C37" s="1535" t="s">
        <v>190</v>
      </c>
      <c r="D37" s="1537" t="s">
        <v>90</v>
      </c>
      <c r="E37" s="1535" t="s">
        <v>191</v>
      </c>
      <c r="F37" s="1537" t="s">
        <v>92</v>
      </c>
      <c r="G37" s="1535" t="s">
        <v>134</v>
      </c>
      <c r="H37" s="1542" t="s">
        <v>87</v>
      </c>
      <c r="I37" s="167"/>
      <c r="J37" s="1545" t="s">
        <v>129</v>
      </c>
      <c r="K37" s="1545" t="s">
        <v>74</v>
      </c>
    </row>
    <row r="38" spans="1:14" ht="13.2">
      <c r="A38" s="132"/>
      <c r="B38" s="132"/>
      <c r="C38" s="1536"/>
      <c r="D38" s="1538"/>
      <c r="E38" s="1539"/>
      <c r="F38" s="1538"/>
      <c r="G38" s="1539"/>
      <c r="H38" s="1543"/>
      <c r="I38" s="168"/>
      <c r="J38" s="1543"/>
      <c r="K38" s="1543"/>
    </row>
    <row r="39" spans="1:14" ht="13.2">
      <c r="A39" s="1531" t="s">
        <v>711</v>
      </c>
      <c r="B39" s="1532"/>
      <c r="C39" s="125"/>
      <c r="D39" s="125"/>
      <c r="E39" s="125"/>
      <c r="F39" s="125"/>
      <c r="G39" s="125"/>
      <c r="H39" s="125"/>
      <c r="I39" s="125"/>
      <c r="J39" s="125"/>
      <c r="K39" s="125"/>
    </row>
    <row r="40" spans="1:14" ht="13.2">
      <c r="A40" s="1004"/>
      <c r="B40" s="375" t="s">
        <v>156</v>
      </c>
      <c r="C40" s="621">
        <v>45</v>
      </c>
      <c r="D40" s="621">
        <v>149</v>
      </c>
      <c r="E40" s="621">
        <v>280</v>
      </c>
      <c r="F40" s="621">
        <v>264</v>
      </c>
      <c r="G40" s="621">
        <v>83</v>
      </c>
      <c r="H40" s="622">
        <v>821</v>
      </c>
      <c r="I40" s="621"/>
      <c r="J40" s="621">
        <v>215</v>
      </c>
      <c r="K40" s="621">
        <v>606</v>
      </c>
      <c r="L40" s="152"/>
      <c r="M40" s="152"/>
    </row>
    <row r="41" spans="1:14" ht="13.2">
      <c r="A41" s="1004"/>
      <c r="B41" s="375" t="s">
        <v>157</v>
      </c>
      <c r="C41" s="621">
        <v>1</v>
      </c>
      <c r="D41" s="621">
        <v>0</v>
      </c>
      <c r="E41" s="621">
        <v>0</v>
      </c>
      <c r="F41" s="621">
        <v>0</v>
      </c>
      <c r="G41" s="621">
        <v>1</v>
      </c>
      <c r="H41" s="622">
        <v>2</v>
      </c>
      <c r="I41" s="621"/>
      <c r="J41" s="621">
        <v>1</v>
      </c>
      <c r="K41" s="621">
        <v>1</v>
      </c>
      <c r="L41" s="152"/>
      <c r="M41" s="152"/>
    </row>
    <row r="42" spans="1:14" ht="13.2">
      <c r="A42" s="1004"/>
      <c r="B42" s="375" t="s">
        <v>161</v>
      </c>
      <c r="C42" s="621">
        <f>C43-C41-C40</f>
        <v>0</v>
      </c>
      <c r="D42" s="1050">
        <f t="shared" ref="D42:K42" si="3">D43-D41-D40</f>
        <v>0</v>
      </c>
      <c r="E42" s="1050">
        <f t="shared" si="3"/>
        <v>0</v>
      </c>
      <c r="F42" s="1050">
        <f t="shared" si="3"/>
        <v>0</v>
      </c>
      <c r="G42" s="1050">
        <f t="shared" si="3"/>
        <v>0</v>
      </c>
      <c r="H42" s="1050">
        <f t="shared" si="3"/>
        <v>0</v>
      </c>
      <c r="I42" s="1050"/>
      <c r="J42" s="1050">
        <f t="shared" si="3"/>
        <v>0</v>
      </c>
      <c r="K42" s="1050">
        <f t="shared" si="3"/>
        <v>0</v>
      </c>
      <c r="L42" s="152"/>
      <c r="M42" s="152"/>
    </row>
    <row r="43" spans="1:14" ht="13.2">
      <c r="A43" s="621"/>
      <c r="B43" s="375" t="s">
        <v>87</v>
      </c>
      <c r="C43" s="621">
        <v>46</v>
      </c>
      <c r="D43" s="621">
        <v>149</v>
      </c>
      <c r="E43" s="621">
        <v>280</v>
      </c>
      <c r="F43" s="621">
        <v>264</v>
      </c>
      <c r="G43" s="621">
        <v>84</v>
      </c>
      <c r="H43" s="622">
        <v>823</v>
      </c>
      <c r="I43" s="621"/>
      <c r="J43" s="621">
        <v>216</v>
      </c>
      <c r="K43" s="621">
        <v>607</v>
      </c>
      <c r="L43" s="152"/>
      <c r="M43" s="152"/>
    </row>
    <row r="44" spans="1:14" ht="13.2">
      <c r="A44" s="621"/>
      <c r="B44" s="375"/>
      <c r="C44" s="621"/>
      <c r="D44" s="621"/>
      <c r="E44" s="621"/>
      <c r="F44" s="621"/>
      <c r="G44" s="621"/>
      <c r="H44" s="622"/>
      <c r="I44" s="621"/>
      <c r="J44" s="621"/>
      <c r="K44" s="621"/>
      <c r="L44" s="152"/>
      <c r="M44" s="152"/>
    </row>
    <row r="45" spans="1:14" ht="13.2">
      <c r="A45" s="1533" t="s">
        <v>718</v>
      </c>
      <c r="B45" s="1534"/>
      <c r="C45" s="153"/>
      <c r="D45" s="153"/>
      <c r="E45" s="153"/>
      <c r="F45" s="153"/>
      <c r="G45" s="153"/>
      <c r="H45" s="396"/>
      <c r="I45" s="153"/>
      <c r="J45" s="153"/>
      <c r="K45" s="153"/>
      <c r="L45" s="152"/>
      <c r="M45" s="152"/>
    </row>
    <row r="46" spans="1:14" ht="13.2">
      <c r="A46" s="153"/>
      <c r="B46" s="375" t="s">
        <v>156</v>
      </c>
      <c r="C46" s="621">
        <v>0</v>
      </c>
      <c r="D46" s="621">
        <v>0</v>
      </c>
      <c r="E46" s="621">
        <v>1</v>
      </c>
      <c r="F46" s="621">
        <v>1</v>
      </c>
      <c r="G46" s="621">
        <v>0</v>
      </c>
      <c r="H46" s="622">
        <v>2</v>
      </c>
      <c r="I46" s="621"/>
      <c r="J46" s="621">
        <v>0</v>
      </c>
      <c r="K46" s="621">
        <v>2</v>
      </c>
      <c r="L46" s="152"/>
      <c r="M46" s="152"/>
    </row>
    <row r="47" spans="1:14" ht="13.2">
      <c r="A47" s="621"/>
      <c r="B47" s="375" t="s">
        <v>157</v>
      </c>
      <c r="C47" s="621">
        <v>0</v>
      </c>
      <c r="D47" s="1050">
        <v>0</v>
      </c>
      <c r="E47" s="1050">
        <v>0</v>
      </c>
      <c r="F47" s="1050">
        <v>0</v>
      </c>
      <c r="G47" s="1050">
        <v>0</v>
      </c>
      <c r="H47" s="1050">
        <v>0</v>
      </c>
      <c r="I47" s="1050"/>
      <c r="J47" s="1050">
        <v>0</v>
      </c>
      <c r="K47" s="1050">
        <v>0</v>
      </c>
      <c r="L47" s="152"/>
      <c r="M47" s="152"/>
      <c r="N47" s="880"/>
    </row>
    <row r="48" spans="1:14" ht="13.2">
      <c r="A48" s="621"/>
      <c r="B48" s="375" t="s">
        <v>161</v>
      </c>
      <c r="C48" s="621">
        <v>0</v>
      </c>
      <c r="D48" s="621">
        <v>0</v>
      </c>
      <c r="E48" s="621">
        <v>0</v>
      </c>
      <c r="F48" s="621">
        <v>0</v>
      </c>
      <c r="G48" s="621">
        <v>0</v>
      </c>
      <c r="H48" s="622">
        <v>0</v>
      </c>
      <c r="I48" s="621"/>
      <c r="J48" s="621">
        <v>0</v>
      </c>
      <c r="K48" s="621">
        <v>0</v>
      </c>
      <c r="L48" s="152"/>
      <c r="M48" s="152"/>
    </row>
    <row r="49" spans="1:13" ht="13.2">
      <c r="A49" s="621"/>
      <c r="B49" s="375" t="s">
        <v>87</v>
      </c>
      <c r="C49" s="1050">
        <v>0</v>
      </c>
      <c r="D49" s="1050">
        <v>0</v>
      </c>
      <c r="E49" s="1050">
        <v>1</v>
      </c>
      <c r="F49" s="1050">
        <v>1</v>
      </c>
      <c r="G49" s="1050">
        <v>0</v>
      </c>
      <c r="H49" s="1052">
        <v>2</v>
      </c>
      <c r="I49" s="1050"/>
      <c r="J49" s="1050">
        <v>0</v>
      </c>
      <c r="K49" s="1050">
        <v>2</v>
      </c>
      <c r="L49" s="152"/>
      <c r="M49" s="152"/>
    </row>
    <row r="50" spans="1:13" ht="13.2">
      <c r="A50" s="621"/>
      <c r="B50" s="375"/>
      <c r="C50" s="621"/>
      <c r="D50" s="621"/>
      <c r="E50" s="621"/>
      <c r="F50" s="621"/>
      <c r="G50" s="621"/>
      <c r="H50" s="622"/>
      <c r="I50" s="621"/>
      <c r="J50" s="621"/>
      <c r="K50" s="621"/>
      <c r="L50" s="152"/>
      <c r="M50" s="152"/>
    </row>
    <row r="51" spans="1:13" ht="25.5" customHeight="1">
      <c r="A51" s="1552" t="s">
        <v>720</v>
      </c>
      <c r="B51" s="1552"/>
      <c r="C51" s="1004"/>
      <c r="D51" s="1004"/>
      <c r="E51" s="1004"/>
      <c r="F51" s="153"/>
      <c r="G51" s="153"/>
      <c r="H51" s="396"/>
      <c r="I51" s="153"/>
      <c r="J51" s="153"/>
      <c r="K51" s="153"/>
      <c r="L51" s="152"/>
      <c r="M51" s="152"/>
    </row>
    <row r="52" spans="1:13" ht="13.2">
      <c r="A52" s="621"/>
      <c r="B52" s="375" t="s">
        <v>156</v>
      </c>
      <c r="C52" s="621">
        <v>45</v>
      </c>
      <c r="D52" s="621">
        <v>149</v>
      </c>
      <c r="E52" s="621">
        <v>281</v>
      </c>
      <c r="F52" s="621">
        <v>265</v>
      </c>
      <c r="G52" s="621">
        <v>83</v>
      </c>
      <c r="H52" s="622">
        <v>823</v>
      </c>
      <c r="I52" s="621"/>
      <c r="J52" s="621">
        <v>215</v>
      </c>
      <c r="K52" s="621">
        <v>608</v>
      </c>
      <c r="L52" s="152"/>
      <c r="M52" s="152"/>
    </row>
    <row r="53" spans="1:13" ht="13.2">
      <c r="A53" s="621"/>
      <c r="B53" s="375" t="s">
        <v>157</v>
      </c>
      <c r="C53" s="621">
        <v>1</v>
      </c>
      <c r="D53" s="621">
        <v>0</v>
      </c>
      <c r="E53" s="621">
        <v>0</v>
      </c>
      <c r="F53" s="621">
        <v>0</v>
      </c>
      <c r="G53" s="621">
        <v>1</v>
      </c>
      <c r="H53" s="622">
        <v>2</v>
      </c>
      <c r="I53" s="621"/>
      <c r="J53" s="621">
        <v>1</v>
      </c>
      <c r="K53" s="621">
        <v>1</v>
      </c>
      <c r="L53" s="152"/>
      <c r="M53" s="152"/>
    </row>
    <row r="54" spans="1:13" ht="13.2">
      <c r="A54" s="621"/>
      <c r="B54" s="375" t="s">
        <v>161</v>
      </c>
      <c r="C54" s="621"/>
      <c r="D54" s="621"/>
      <c r="E54" s="621"/>
      <c r="F54" s="621"/>
      <c r="G54" s="621"/>
      <c r="H54" s="622"/>
      <c r="I54" s="621"/>
      <c r="J54" s="621"/>
      <c r="K54" s="621"/>
      <c r="L54" s="152"/>
      <c r="M54" s="152"/>
    </row>
    <row r="55" spans="1:13" ht="13.2">
      <c r="A55" s="621"/>
      <c r="B55" s="375" t="s">
        <v>87</v>
      </c>
      <c r="C55" s="622">
        <v>46</v>
      </c>
      <c r="D55" s="622">
        <v>149</v>
      </c>
      <c r="E55" s="622">
        <v>281</v>
      </c>
      <c r="F55" s="622">
        <v>265</v>
      </c>
      <c r="G55" s="622">
        <v>84</v>
      </c>
      <c r="H55" s="622">
        <v>825</v>
      </c>
      <c r="I55" s="622"/>
      <c r="J55" s="622">
        <v>216</v>
      </c>
      <c r="K55" s="622">
        <v>609</v>
      </c>
      <c r="L55" s="152"/>
      <c r="M55" s="152"/>
    </row>
    <row r="56" spans="1:13">
      <c r="A56" s="121"/>
      <c r="B56" s="121"/>
      <c r="C56" s="125"/>
      <c r="D56" s="125"/>
      <c r="E56" s="125"/>
      <c r="F56" s="125"/>
      <c r="G56" s="125"/>
      <c r="H56" s="125"/>
      <c r="I56" s="125"/>
      <c r="J56" s="125"/>
    </row>
    <row r="57" spans="1:13">
      <c r="A57" s="121"/>
      <c r="B57" s="121"/>
      <c r="C57" s="125"/>
      <c r="D57" s="125"/>
      <c r="E57" s="125"/>
      <c r="F57" s="125"/>
      <c r="G57" s="125"/>
      <c r="H57" s="125"/>
      <c r="I57" s="125"/>
      <c r="J57" s="125"/>
    </row>
    <row r="58" spans="1:13" ht="13.8">
      <c r="A58" s="1530" t="s">
        <v>207</v>
      </c>
      <c r="B58" s="1530"/>
      <c r="C58" s="1530"/>
      <c r="D58" s="1530"/>
      <c r="E58" s="1530"/>
      <c r="F58" s="1530"/>
      <c r="G58" s="1530"/>
      <c r="H58" s="1530"/>
      <c r="I58" s="125"/>
      <c r="J58" s="125"/>
    </row>
    <row r="59" spans="1:13">
      <c r="A59" s="121"/>
      <c r="B59" s="121"/>
      <c r="C59" s="168"/>
      <c r="D59" s="168"/>
      <c r="E59" s="168"/>
      <c r="F59" s="168"/>
      <c r="G59" s="168"/>
      <c r="H59" s="168"/>
      <c r="I59" s="168"/>
      <c r="J59" s="168"/>
      <c r="K59" s="127"/>
    </row>
    <row r="60" spans="1:13" ht="13.2">
      <c r="A60" s="129"/>
      <c r="B60" s="129"/>
      <c r="C60" s="1550" t="s">
        <v>86</v>
      </c>
      <c r="D60" s="1550"/>
      <c r="E60" s="1550"/>
      <c r="F60" s="1550"/>
      <c r="G60" s="1550"/>
      <c r="H60" s="166"/>
      <c r="I60" s="166"/>
      <c r="J60" s="1550" t="s">
        <v>75</v>
      </c>
      <c r="K60" s="1550"/>
    </row>
    <row r="61" spans="1:13" ht="13.8" thickBot="1">
      <c r="A61" s="499"/>
      <c r="B61" s="499"/>
      <c r="C61" s="1551"/>
      <c r="D61" s="1551"/>
      <c r="E61" s="1551"/>
      <c r="F61" s="1551"/>
      <c r="G61" s="1551"/>
      <c r="H61" s="166"/>
      <c r="I61" s="166"/>
      <c r="J61" s="1551"/>
      <c r="K61" s="1551"/>
    </row>
    <row r="62" spans="1:13" ht="13.2">
      <c r="A62" s="129"/>
      <c r="B62" s="129"/>
      <c r="C62" s="1535" t="s">
        <v>190</v>
      </c>
      <c r="D62" s="1537" t="s">
        <v>90</v>
      </c>
      <c r="E62" s="1535" t="s">
        <v>191</v>
      </c>
      <c r="F62" s="1537" t="s">
        <v>92</v>
      </c>
      <c r="G62" s="1535" t="s">
        <v>134</v>
      </c>
      <c r="H62" s="1542" t="s">
        <v>87</v>
      </c>
      <c r="I62" s="167"/>
      <c r="J62" s="1545" t="s">
        <v>129</v>
      </c>
      <c r="K62" s="1545" t="s">
        <v>74</v>
      </c>
    </row>
    <row r="63" spans="1:13" ht="12.6" customHeight="1">
      <c r="A63" s="132"/>
      <c r="B63" s="132"/>
      <c r="C63" s="1536"/>
      <c r="D63" s="1538"/>
      <c r="E63" s="1539"/>
      <c r="F63" s="1538"/>
      <c r="G63" s="1539"/>
      <c r="H63" s="1543"/>
      <c r="I63" s="168"/>
      <c r="J63" s="1543"/>
      <c r="K63" s="1543"/>
    </row>
    <row r="64" spans="1:13" ht="15.6">
      <c r="A64" s="1531" t="s">
        <v>565</v>
      </c>
      <c r="B64" s="1532"/>
      <c r="C64" s="125"/>
      <c r="D64" s="125"/>
      <c r="E64" s="125"/>
      <c r="F64" s="125"/>
      <c r="G64" s="125"/>
      <c r="H64" s="125"/>
      <c r="I64" s="125"/>
      <c r="J64" s="125"/>
      <c r="K64" s="125"/>
    </row>
    <row r="65" spans="1:11" ht="13.2">
      <c r="A65" s="153"/>
      <c r="B65" s="375" t="s">
        <v>156</v>
      </c>
      <c r="C65" s="621">
        <v>1</v>
      </c>
      <c r="D65" s="621">
        <v>9</v>
      </c>
      <c r="E65" s="621">
        <v>21</v>
      </c>
      <c r="F65" s="621">
        <v>19</v>
      </c>
      <c r="G65" s="621">
        <v>3</v>
      </c>
      <c r="H65" s="622">
        <v>53</v>
      </c>
      <c r="I65" s="621"/>
      <c r="J65" s="621">
        <v>10</v>
      </c>
      <c r="K65" s="621">
        <v>43</v>
      </c>
    </row>
    <row r="66" spans="1:11" ht="13.2">
      <c r="A66" s="391"/>
      <c r="B66" s="375" t="s">
        <v>157</v>
      </c>
      <c r="C66" s="621">
        <v>0</v>
      </c>
      <c r="D66" s="1050">
        <v>0</v>
      </c>
      <c r="E66" s="1050">
        <v>0</v>
      </c>
      <c r="F66" s="1050">
        <v>0</v>
      </c>
      <c r="G66" s="1050">
        <v>0</v>
      </c>
      <c r="H66" s="1050">
        <v>0</v>
      </c>
      <c r="I66" s="1050"/>
      <c r="J66" s="1050">
        <v>0</v>
      </c>
      <c r="K66" s="1050">
        <v>0</v>
      </c>
    </row>
    <row r="67" spans="1:11" ht="13.2">
      <c r="A67" s="391"/>
      <c r="B67" s="375" t="s">
        <v>161</v>
      </c>
      <c r="C67" s="1050">
        <v>0</v>
      </c>
      <c r="D67" s="1050">
        <v>0</v>
      </c>
      <c r="E67" s="1050">
        <v>0</v>
      </c>
      <c r="F67" s="1050">
        <v>0</v>
      </c>
      <c r="G67" s="1050">
        <v>0</v>
      </c>
      <c r="H67" s="1050">
        <v>0</v>
      </c>
      <c r="I67" s="1050"/>
      <c r="J67" s="1050">
        <v>0</v>
      </c>
      <c r="K67" s="1050">
        <v>0</v>
      </c>
    </row>
    <row r="68" spans="1:11" ht="13.2">
      <c r="A68" s="391"/>
      <c r="B68" s="375" t="s">
        <v>87</v>
      </c>
      <c r="C68" s="621">
        <v>1</v>
      </c>
      <c r="D68" s="621">
        <v>9</v>
      </c>
      <c r="E68" s="621">
        <v>21</v>
      </c>
      <c r="F68" s="621">
        <v>19</v>
      </c>
      <c r="G68" s="621">
        <v>3</v>
      </c>
      <c r="H68" s="622">
        <v>53</v>
      </c>
      <c r="I68" s="621"/>
      <c r="J68" s="621">
        <v>10</v>
      </c>
      <c r="K68" s="621">
        <v>43</v>
      </c>
    </row>
    <row r="69" spans="1:11" ht="13.2">
      <c r="A69" s="391"/>
      <c r="B69" s="375"/>
      <c r="C69" s="621"/>
      <c r="D69" s="621"/>
      <c r="E69" s="621"/>
      <c r="F69" s="621"/>
      <c r="G69" s="621"/>
      <c r="H69" s="622"/>
      <c r="I69" s="621"/>
      <c r="J69" s="621"/>
      <c r="K69" s="621"/>
    </row>
    <row r="70" spans="1:11" ht="13.2">
      <c r="A70" s="1533" t="s">
        <v>568</v>
      </c>
      <c r="B70" s="1534"/>
      <c r="C70" s="621"/>
      <c r="D70" s="153"/>
      <c r="E70" s="621"/>
      <c r="F70" s="621"/>
      <c r="G70" s="621"/>
      <c r="H70" s="622"/>
      <c r="I70" s="621"/>
      <c r="J70" s="621"/>
      <c r="K70" s="621"/>
    </row>
    <row r="71" spans="1:11" ht="13.2">
      <c r="A71" s="153"/>
      <c r="B71" s="375" t="s">
        <v>156</v>
      </c>
      <c r="C71" s="621">
        <v>0</v>
      </c>
      <c r="D71" s="621">
        <v>0</v>
      </c>
      <c r="E71" s="621">
        <v>3</v>
      </c>
      <c r="F71" s="621">
        <v>0</v>
      </c>
      <c r="G71" s="621">
        <v>0</v>
      </c>
      <c r="H71" s="622">
        <v>3</v>
      </c>
      <c r="I71" s="621"/>
      <c r="J71" s="621">
        <v>3</v>
      </c>
      <c r="K71" s="621">
        <v>0</v>
      </c>
    </row>
    <row r="72" spans="1:11" ht="13.2">
      <c r="A72" s="391"/>
      <c r="B72" s="375" t="s">
        <v>157</v>
      </c>
      <c r="C72" s="621">
        <v>0</v>
      </c>
      <c r="D72" s="621">
        <v>0</v>
      </c>
      <c r="E72" s="621">
        <v>0</v>
      </c>
      <c r="F72" s="621">
        <v>0</v>
      </c>
      <c r="G72" s="621">
        <v>0</v>
      </c>
      <c r="H72" s="622">
        <v>0</v>
      </c>
      <c r="I72" s="621"/>
      <c r="J72" s="621">
        <v>0</v>
      </c>
      <c r="K72" s="621">
        <v>0</v>
      </c>
    </row>
    <row r="73" spans="1:11" ht="13.2">
      <c r="A73" s="391"/>
      <c r="B73" s="375" t="s">
        <v>161</v>
      </c>
      <c r="C73" s="621">
        <v>0</v>
      </c>
      <c r="D73" s="621">
        <v>0</v>
      </c>
      <c r="E73" s="621">
        <v>0</v>
      </c>
      <c r="F73" s="621">
        <v>0</v>
      </c>
      <c r="G73" s="621">
        <v>0</v>
      </c>
      <c r="H73" s="622">
        <v>0</v>
      </c>
      <c r="I73" s="621"/>
      <c r="J73" s="621">
        <v>0</v>
      </c>
      <c r="K73" s="621">
        <v>0</v>
      </c>
    </row>
    <row r="74" spans="1:11" ht="13.2">
      <c r="A74" s="391"/>
      <c r="B74" s="375" t="s">
        <v>87</v>
      </c>
      <c r="C74" s="621">
        <v>0</v>
      </c>
      <c r="D74" s="621">
        <v>0</v>
      </c>
      <c r="E74" s="621">
        <v>3</v>
      </c>
      <c r="F74" s="621">
        <v>0</v>
      </c>
      <c r="G74" s="621">
        <v>0</v>
      </c>
      <c r="H74" s="622">
        <v>3</v>
      </c>
      <c r="I74" s="621"/>
      <c r="J74" s="621">
        <v>3</v>
      </c>
      <c r="K74" s="621">
        <v>0</v>
      </c>
    </row>
    <row r="75" spans="1:11" ht="13.2">
      <c r="A75" s="391"/>
      <c r="B75" s="375"/>
      <c r="C75" s="391"/>
      <c r="D75" s="391"/>
      <c r="E75" s="391"/>
      <c r="F75" s="391"/>
      <c r="G75" s="391"/>
      <c r="H75" s="394"/>
      <c r="I75" s="391"/>
      <c r="J75" s="391"/>
      <c r="K75" s="391"/>
    </row>
    <row r="76" spans="1:11" ht="13.2">
      <c r="A76" s="1534" t="s">
        <v>160</v>
      </c>
      <c r="B76" s="1534"/>
      <c r="C76" s="1534"/>
      <c r="D76" s="1534"/>
      <c r="E76" s="1534"/>
      <c r="F76" s="1534"/>
      <c r="G76" s="153"/>
      <c r="H76" s="396"/>
      <c r="I76" s="153"/>
      <c r="J76" s="153"/>
      <c r="K76" s="153"/>
    </row>
    <row r="77" spans="1:11" ht="13.2">
      <c r="A77" s="391"/>
      <c r="B77" s="375" t="s">
        <v>156</v>
      </c>
      <c r="C77" s="621">
        <v>1</v>
      </c>
      <c r="D77" s="621">
        <v>9</v>
      </c>
      <c r="E77" s="621">
        <v>24</v>
      </c>
      <c r="F77" s="621">
        <v>19</v>
      </c>
      <c r="G77" s="621">
        <v>3</v>
      </c>
      <c r="H77" s="622">
        <v>56</v>
      </c>
      <c r="I77" s="621"/>
      <c r="J77" s="621">
        <v>13</v>
      </c>
      <c r="K77" s="621">
        <v>43</v>
      </c>
    </row>
    <row r="78" spans="1:11" ht="13.2">
      <c r="A78" s="391"/>
      <c r="B78" s="375" t="s">
        <v>157</v>
      </c>
      <c r="C78" s="621">
        <v>0</v>
      </c>
      <c r="D78" s="621">
        <v>0</v>
      </c>
      <c r="E78" s="621">
        <v>0</v>
      </c>
      <c r="F78" s="621">
        <v>0</v>
      </c>
      <c r="G78" s="621">
        <v>0</v>
      </c>
      <c r="H78" s="622">
        <v>0</v>
      </c>
      <c r="I78" s="621"/>
      <c r="J78" s="621">
        <v>0</v>
      </c>
      <c r="K78" s="621">
        <v>0</v>
      </c>
    </row>
    <row r="79" spans="1:11" ht="13.2">
      <c r="A79" s="391"/>
      <c r="B79" s="375" t="s">
        <v>161</v>
      </c>
      <c r="C79" s="621">
        <v>0</v>
      </c>
      <c r="D79" s="621">
        <v>0</v>
      </c>
      <c r="E79" s="621">
        <v>0</v>
      </c>
      <c r="F79" s="621">
        <v>0</v>
      </c>
      <c r="G79" s="621">
        <v>0</v>
      </c>
      <c r="H79" s="622">
        <v>0</v>
      </c>
      <c r="I79" s="621"/>
      <c r="J79" s="621">
        <v>0</v>
      </c>
      <c r="K79" s="621">
        <v>0</v>
      </c>
    </row>
    <row r="80" spans="1:11" ht="13.2">
      <c r="A80" s="391"/>
      <c r="B80" s="375" t="s">
        <v>87</v>
      </c>
      <c r="C80" s="641">
        <v>1</v>
      </c>
      <c r="D80" s="641">
        <v>9</v>
      </c>
      <c r="E80" s="641">
        <v>24</v>
      </c>
      <c r="F80" s="641">
        <v>19</v>
      </c>
      <c r="G80" s="641">
        <v>3</v>
      </c>
      <c r="H80" s="642">
        <v>56</v>
      </c>
      <c r="I80" s="643"/>
      <c r="J80" s="641">
        <v>13</v>
      </c>
      <c r="K80" s="641">
        <v>43</v>
      </c>
    </row>
    <row r="81" spans="1:15">
      <c r="A81" s="127"/>
      <c r="B81" s="127"/>
      <c r="C81" s="127"/>
      <c r="D81" s="127"/>
      <c r="E81" s="127"/>
      <c r="F81" s="127"/>
      <c r="G81" s="127"/>
      <c r="H81" s="127"/>
      <c r="I81" s="127"/>
      <c r="J81" s="127"/>
      <c r="K81" s="127"/>
    </row>
    <row r="82" spans="1:15" ht="9.75" customHeight="1"/>
    <row r="83" spans="1:15" ht="11.25" customHeight="1">
      <c r="A83" s="1513" t="s">
        <v>127</v>
      </c>
      <c r="B83" s="1513"/>
      <c r="C83" s="1513"/>
      <c r="D83" s="109"/>
      <c r="E83" s="109"/>
    </row>
    <row r="84" spans="1:15" ht="11.25" customHeight="1">
      <c r="A84" s="1405" t="s">
        <v>159</v>
      </c>
      <c r="B84" s="1405"/>
      <c r="C84" s="1405"/>
      <c r="D84" s="1405"/>
      <c r="E84" s="1405"/>
      <c r="F84" s="1405"/>
      <c r="G84" s="1405"/>
      <c r="H84" s="1405"/>
      <c r="I84" s="1405"/>
      <c r="J84" s="1405"/>
      <c r="K84" s="1405"/>
      <c r="L84" s="23"/>
      <c r="M84" s="23"/>
      <c r="N84" s="23"/>
      <c r="O84" s="23"/>
    </row>
    <row r="85" spans="1:15" ht="11.25" customHeight="1">
      <c r="A85" s="1544" t="s">
        <v>389</v>
      </c>
      <c r="B85" s="1544"/>
      <c r="C85" s="1544"/>
      <c r="D85" s="1544"/>
      <c r="E85" s="1544"/>
      <c r="F85" s="1544"/>
      <c r="G85" s="1544"/>
      <c r="H85" s="1544"/>
      <c r="I85" s="1544"/>
      <c r="J85" s="1544"/>
      <c r="K85" s="1544"/>
      <c r="L85" s="125"/>
      <c r="M85" s="125"/>
      <c r="N85" s="125"/>
      <c r="O85" s="125"/>
    </row>
    <row r="86" spans="1:15">
      <c r="A86" s="1540" t="s">
        <v>390</v>
      </c>
      <c r="B86" s="1540"/>
      <c r="C86" s="1540"/>
      <c r="D86" s="1540"/>
      <c r="E86" s="1540"/>
      <c r="F86" s="1540"/>
      <c r="G86" s="1540"/>
      <c r="H86" s="1540"/>
      <c r="I86" s="1540"/>
      <c r="J86" s="1540"/>
      <c r="K86" s="1540"/>
      <c r="L86" s="125"/>
      <c r="M86" s="125"/>
      <c r="N86" s="125"/>
      <c r="O86" s="125"/>
    </row>
    <row r="87" spans="1:15" ht="11.25" customHeight="1">
      <c r="A87" s="1540"/>
      <c r="B87" s="1540"/>
      <c r="C87" s="1540"/>
      <c r="D87" s="1540"/>
      <c r="E87" s="1540"/>
      <c r="F87" s="1540"/>
      <c r="G87" s="1540"/>
      <c r="H87" s="1540"/>
      <c r="I87" s="1540"/>
      <c r="J87" s="1540"/>
      <c r="K87" s="1540"/>
      <c r="L87" s="125"/>
      <c r="M87" s="125"/>
      <c r="N87" s="125"/>
      <c r="O87" s="125"/>
    </row>
    <row r="88" spans="1:15" ht="11.25" customHeight="1">
      <c r="A88" s="1541" t="s">
        <v>192</v>
      </c>
      <c r="B88" s="1541"/>
      <c r="C88" s="1541"/>
      <c r="D88" s="1541"/>
      <c r="E88" s="1541"/>
      <c r="F88" s="1541"/>
      <c r="G88" s="1541"/>
      <c r="H88" s="1541"/>
      <c r="I88" s="1541"/>
      <c r="J88" s="1541"/>
      <c r="K88" s="1541"/>
      <c r="L88" s="125"/>
      <c r="M88" s="125"/>
      <c r="N88" s="125"/>
      <c r="O88" s="125"/>
    </row>
    <row r="90" spans="1:15">
      <c r="A90" s="1237" t="s">
        <v>1657</v>
      </c>
      <c r="B90" s="1529"/>
      <c r="C90" s="126"/>
      <c r="D90" s="126"/>
    </row>
  </sheetData>
  <mergeCells count="44">
    <mergeCell ref="J62:J63"/>
    <mergeCell ref="K62:K63"/>
    <mergeCell ref="A1:K2"/>
    <mergeCell ref="C7:J8"/>
    <mergeCell ref="C35:G36"/>
    <mergeCell ref="J35:K36"/>
    <mergeCell ref="C60:G61"/>
    <mergeCell ref="J60:K61"/>
    <mergeCell ref="A19:B19"/>
    <mergeCell ref="A24:B24"/>
    <mergeCell ref="A39:B39"/>
    <mergeCell ref="A45:B45"/>
    <mergeCell ref="D37:D38"/>
    <mergeCell ref="E37:E38"/>
    <mergeCell ref="A51:B51"/>
    <mergeCell ref="A29:B29"/>
    <mergeCell ref="M1:N1"/>
    <mergeCell ref="A5:J5"/>
    <mergeCell ref="E9:E17"/>
    <mergeCell ref="G9:G17"/>
    <mergeCell ref="J9:J17"/>
    <mergeCell ref="C9:C17"/>
    <mergeCell ref="K37:K38"/>
    <mergeCell ref="F37:F38"/>
    <mergeCell ref="G37:G38"/>
    <mergeCell ref="H37:H38"/>
    <mergeCell ref="C37:C38"/>
    <mergeCell ref="J37:J38"/>
    <mergeCell ref="A90:B90"/>
    <mergeCell ref="A58:H58"/>
    <mergeCell ref="A64:B64"/>
    <mergeCell ref="A70:B70"/>
    <mergeCell ref="A76:F76"/>
    <mergeCell ref="A83:C83"/>
    <mergeCell ref="C62:C63"/>
    <mergeCell ref="D62:D63"/>
    <mergeCell ref="E62:E63"/>
    <mergeCell ref="F62:F63"/>
    <mergeCell ref="A86:K87"/>
    <mergeCell ref="A88:K88"/>
    <mergeCell ref="G62:G63"/>
    <mergeCell ref="H62:H63"/>
    <mergeCell ref="A85:K85"/>
    <mergeCell ref="A84:K84"/>
  </mergeCells>
  <hyperlinks>
    <hyperlink ref="M1" location="Contents!A1" display="back to contents"/>
  </hyperlinks>
  <pageMargins left="0.70866141732283472" right="0.70866141732283472" top="0.74803149606299213" bottom="0.74803149606299213" header="0.31496062992125984" footer="0.31496062992125984"/>
  <pageSetup paperSize="9" scale="70"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U79"/>
  <sheetViews>
    <sheetView showGridLines="0" workbookViewId="0">
      <selection sqref="A1:L2"/>
    </sheetView>
  </sheetViews>
  <sheetFormatPr defaultColWidth="9.28515625" defaultRowHeight="10.199999999999999"/>
  <cols>
    <col min="1" max="3" width="2.7109375" style="97" customWidth="1"/>
    <col min="4" max="4" width="28.7109375" style="97" customWidth="1"/>
    <col min="5" max="5" width="38.7109375" style="97" customWidth="1"/>
    <col min="6" max="12" width="6.28515625" style="97" customWidth="1"/>
    <col min="13" max="13" width="8" style="97" customWidth="1"/>
    <col min="14" max="17" width="8.7109375" style="97" customWidth="1"/>
    <col min="18" max="18" width="3" style="97" customWidth="1"/>
    <col min="19" max="16384" width="9.28515625" style="97"/>
  </cols>
  <sheetData>
    <row r="1" spans="1:21" ht="18" customHeight="1">
      <c r="A1" s="1510" t="s">
        <v>781</v>
      </c>
      <c r="B1" s="1510"/>
      <c r="C1" s="1510"/>
      <c r="D1" s="1510"/>
      <c r="E1" s="1510"/>
      <c r="F1" s="1510"/>
      <c r="G1" s="1510"/>
      <c r="H1" s="1510"/>
      <c r="I1" s="1510"/>
      <c r="J1" s="1510"/>
      <c r="K1" s="1510"/>
      <c r="L1" s="1510"/>
      <c r="M1" s="417"/>
      <c r="N1" s="1554" t="s">
        <v>425</v>
      </c>
      <c r="O1" s="1554"/>
      <c r="P1" s="1554"/>
      <c r="Q1" s="1554"/>
      <c r="R1" s="814"/>
      <c r="S1" s="814"/>
      <c r="T1" s="517"/>
      <c r="U1" s="517"/>
    </row>
    <row r="2" spans="1:21" ht="18" customHeight="1">
      <c r="A2" s="1510"/>
      <c r="B2" s="1510"/>
      <c r="C2" s="1510"/>
      <c r="D2" s="1510"/>
      <c r="E2" s="1510"/>
      <c r="F2" s="1510"/>
      <c r="G2" s="1510"/>
      <c r="H2" s="1510"/>
      <c r="I2" s="1510"/>
      <c r="J2" s="1510"/>
      <c r="K2" s="1510"/>
      <c r="L2" s="1510"/>
      <c r="M2" s="497"/>
      <c r="N2" s="497"/>
      <c r="O2" s="523"/>
      <c r="P2" s="1046"/>
      <c r="Q2" s="573"/>
      <c r="S2" s="479"/>
      <c r="T2" s="479"/>
      <c r="U2" s="479"/>
    </row>
    <row r="3" spans="1:21" ht="15" customHeight="1" thickBot="1">
      <c r="A3" s="211"/>
      <c r="B3" s="163"/>
      <c r="C3" s="163"/>
      <c r="D3" s="163"/>
      <c r="E3" s="163"/>
      <c r="F3" s="164"/>
      <c r="G3" s="164"/>
      <c r="H3" s="164"/>
      <c r="I3" s="164"/>
      <c r="J3" s="164"/>
      <c r="K3" s="209"/>
      <c r="L3" s="209"/>
      <c r="M3" s="209"/>
      <c r="N3" s="209"/>
      <c r="O3" s="209"/>
      <c r="P3" s="209"/>
      <c r="Q3" s="209"/>
      <c r="R3" s="209"/>
    </row>
    <row r="4" spans="1:21" ht="15.6">
      <c r="A4" s="162"/>
      <c r="B4" s="162"/>
      <c r="C4" s="162"/>
      <c r="D4" s="162"/>
      <c r="E4" s="162"/>
      <c r="F4" s="1502">
        <v>2010</v>
      </c>
      <c r="G4" s="1505">
        <v>2011</v>
      </c>
      <c r="H4" s="1505">
        <v>2012</v>
      </c>
      <c r="I4" s="1502">
        <v>2013</v>
      </c>
      <c r="J4" s="1502">
        <v>2014</v>
      </c>
      <c r="K4" s="1505">
        <v>2015</v>
      </c>
      <c r="L4" s="1505">
        <v>2016</v>
      </c>
      <c r="M4" s="1505">
        <v>2017</v>
      </c>
      <c r="N4" s="1505">
        <v>2018</v>
      </c>
      <c r="O4" s="1505">
        <v>2019</v>
      </c>
      <c r="P4" s="1505">
        <v>2020</v>
      </c>
      <c r="Q4" s="1505">
        <v>2021</v>
      </c>
      <c r="R4" s="201"/>
    </row>
    <row r="5" spans="1:21" s="98" customFormat="1" ht="13.2">
      <c r="A5" s="1558"/>
      <c r="B5" s="1558"/>
      <c r="C5" s="1558"/>
      <c r="D5" s="1558"/>
      <c r="E5" s="1558"/>
      <c r="F5" s="1503"/>
      <c r="G5" s="1506"/>
      <c r="H5" s="1506"/>
      <c r="I5" s="1503"/>
      <c r="J5" s="1503"/>
      <c r="K5" s="1506"/>
      <c r="L5" s="1506"/>
      <c r="M5" s="1506"/>
      <c r="N5" s="1506"/>
      <c r="O5" s="1506"/>
      <c r="P5" s="1506"/>
      <c r="Q5" s="1506"/>
      <c r="R5" s="201"/>
    </row>
    <row r="6" spans="1:21" s="98" customFormat="1" ht="13.2">
      <c r="A6" s="161"/>
      <c r="B6" s="161"/>
      <c r="C6" s="161"/>
      <c r="D6" s="161"/>
      <c r="E6" s="161"/>
      <c r="F6" s="1504"/>
      <c r="G6" s="1507"/>
      <c r="H6" s="1507"/>
      <c r="I6" s="1504"/>
      <c r="J6" s="1504"/>
      <c r="K6" s="1507"/>
      <c r="L6" s="1507"/>
      <c r="M6" s="1507"/>
      <c r="N6" s="1507"/>
      <c r="O6" s="1507"/>
      <c r="P6" s="1507"/>
      <c r="Q6" s="1507"/>
      <c r="R6" s="201"/>
    </row>
    <row r="7" spans="1:21" s="98" customFormat="1" ht="13.2">
      <c r="A7" s="99"/>
      <c r="B7" s="99"/>
      <c r="C7" s="99"/>
      <c r="D7" s="99"/>
      <c r="E7" s="99"/>
      <c r="F7" s="56"/>
      <c r="G7" s="43"/>
      <c r="H7" s="43"/>
    </row>
    <row r="8" spans="1:21" s="98" customFormat="1" ht="13.2">
      <c r="A8" s="1523" t="s">
        <v>494</v>
      </c>
      <c r="B8" s="1523"/>
      <c r="C8" s="1523"/>
      <c r="D8" s="1523"/>
      <c r="E8" s="1523"/>
      <c r="F8" s="71">
        <v>692</v>
      </c>
      <c r="G8" s="55">
        <v>749</v>
      </c>
      <c r="H8" s="55">
        <v>734</v>
      </c>
      <c r="I8" s="98">
        <v>685</v>
      </c>
      <c r="J8" s="98">
        <v>743</v>
      </c>
      <c r="K8" s="98">
        <v>813</v>
      </c>
      <c r="L8" s="98">
        <v>997</v>
      </c>
      <c r="M8" s="422">
        <v>1045</v>
      </c>
      <c r="N8" s="470">
        <v>1313</v>
      </c>
      <c r="O8" s="470">
        <v>1406</v>
      </c>
      <c r="P8" s="470">
        <v>1461</v>
      </c>
      <c r="Q8" s="1055">
        <v>1444</v>
      </c>
    </row>
    <row r="9" spans="1:21" s="98" customFormat="1" ht="13.2">
      <c r="A9" s="50"/>
      <c r="B9" s="112"/>
      <c r="C9" s="112"/>
      <c r="D9" s="112"/>
      <c r="E9" s="112"/>
      <c r="F9" s="104"/>
      <c r="G9" s="104"/>
      <c r="H9" s="104"/>
      <c r="N9" s="430"/>
      <c r="O9" s="430"/>
      <c r="P9" s="430"/>
      <c r="Q9" s="430"/>
    </row>
    <row r="10" spans="1:21" s="98" customFormat="1" ht="15.6">
      <c r="A10" s="1556" t="s">
        <v>193</v>
      </c>
      <c r="B10" s="1556"/>
      <c r="C10" s="1556"/>
      <c r="D10" s="1556"/>
      <c r="E10" s="1556"/>
      <c r="F10" s="116">
        <f t="shared" ref="F10:M10" si="0">F14+F33</f>
        <v>11</v>
      </c>
      <c r="G10" s="116">
        <f t="shared" si="0"/>
        <v>47</v>
      </c>
      <c r="H10" s="116">
        <f t="shared" si="0"/>
        <v>47</v>
      </c>
      <c r="I10" s="116">
        <f t="shared" si="0"/>
        <v>113</v>
      </c>
      <c r="J10" s="116">
        <f t="shared" si="0"/>
        <v>114</v>
      </c>
      <c r="K10" s="116">
        <f t="shared" si="0"/>
        <v>112</v>
      </c>
      <c r="L10" s="116">
        <f t="shared" si="0"/>
        <v>345</v>
      </c>
      <c r="M10" s="116">
        <f t="shared" si="0"/>
        <v>363</v>
      </c>
      <c r="N10" s="116">
        <f>N14+N33</f>
        <v>588</v>
      </c>
      <c r="O10" s="116">
        <f>O14+O33</f>
        <v>805</v>
      </c>
      <c r="P10" s="116">
        <f>P14+P33</f>
        <v>907</v>
      </c>
      <c r="Q10" s="116">
        <f>Q14+Q33</f>
        <v>881</v>
      </c>
    </row>
    <row r="11" spans="1:21" s="98" customFormat="1" ht="13.2">
      <c r="A11" s="115"/>
      <c r="B11" s="115"/>
      <c r="C11" s="114"/>
      <c r="D11" s="114"/>
      <c r="E11" s="114"/>
      <c r="F11" s="103"/>
      <c r="G11" s="103"/>
      <c r="H11" s="103"/>
      <c r="N11" s="430"/>
      <c r="O11" s="430"/>
      <c r="P11" s="430"/>
      <c r="Q11" s="430"/>
    </row>
    <row r="12" spans="1:21" s="98" customFormat="1" ht="13.2">
      <c r="A12" s="115"/>
      <c r="B12" s="1557" t="s">
        <v>80</v>
      </c>
      <c r="C12" s="1557"/>
      <c r="D12" s="1557"/>
      <c r="E12" s="114"/>
      <c r="F12" s="103"/>
      <c r="G12" s="103"/>
      <c r="H12" s="103"/>
      <c r="N12" s="430"/>
      <c r="O12" s="430"/>
      <c r="P12" s="430"/>
      <c r="Q12" s="430"/>
    </row>
    <row r="13" spans="1:21" s="98" customFormat="1" ht="13.2">
      <c r="A13" s="115"/>
      <c r="B13" s="419" t="s">
        <v>145</v>
      </c>
      <c r="C13" s="419"/>
      <c r="D13" s="419"/>
      <c r="E13" s="419"/>
      <c r="F13" s="103"/>
      <c r="G13" s="103"/>
      <c r="H13" s="103"/>
      <c r="N13" s="430"/>
      <c r="O13" s="430"/>
      <c r="P13" s="430"/>
      <c r="Q13" s="430"/>
    </row>
    <row r="14" spans="1:21" s="98" customFormat="1" ht="13.2">
      <c r="A14" s="115"/>
      <c r="B14" s="115"/>
      <c r="C14" s="1555" t="s">
        <v>144</v>
      </c>
      <c r="D14" s="1555"/>
      <c r="E14" s="1555"/>
      <c r="F14" s="549">
        <v>9</v>
      </c>
      <c r="G14" s="549">
        <v>28</v>
      </c>
      <c r="H14" s="549">
        <v>32</v>
      </c>
      <c r="I14" s="549">
        <v>60</v>
      </c>
      <c r="J14" s="549">
        <v>62</v>
      </c>
      <c r="K14" s="549">
        <v>74</v>
      </c>
      <c r="L14" s="549">
        <v>286</v>
      </c>
      <c r="M14" s="549">
        <v>337</v>
      </c>
      <c r="N14" s="549">
        <v>575</v>
      </c>
      <c r="O14" s="549">
        <v>785</v>
      </c>
      <c r="P14" s="549">
        <v>872</v>
      </c>
      <c r="Q14" s="549">
        <v>825</v>
      </c>
    </row>
    <row r="15" spans="1:21" s="98" customFormat="1" ht="13.2">
      <c r="A15" s="115"/>
      <c r="B15" s="70"/>
      <c r="C15" s="115"/>
      <c r="D15" s="115"/>
      <c r="E15" s="115"/>
      <c r="F15" s="103"/>
      <c r="G15" s="103"/>
      <c r="H15" s="103"/>
      <c r="N15" s="430"/>
      <c r="O15" s="430"/>
      <c r="P15" s="430"/>
      <c r="Q15" s="430"/>
    </row>
    <row r="16" spans="1:21" s="98" customFormat="1" ht="13.2">
      <c r="A16" s="115"/>
      <c r="B16" s="115"/>
      <c r="C16" s="1559" t="s">
        <v>777</v>
      </c>
      <c r="D16" s="1555"/>
      <c r="E16" s="1555"/>
      <c r="F16" s="549">
        <v>6</v>
      </c>
      <c r="G16" s="549">
        <v>26</v>
      </c>
      <c r="H16" s="549">
        <v>30</v>
      </c>
      <c r="I16" s="549">
        <v>58</v>
      </c>
      <c r="J16" s="549">
        <v>56</v>
      </c>
      <c r="K16" s="549">
        <v>72</v>
      </c>
      <c r="L16" s="549">
        <v>281</v>
      </c>
      <c r="M16" s="549">
        <v>335</v>
      </c>
      <c r="N16" s="549">
        <v>572</v>
      </c>
      <c r="O16" s="549">
        <v>780</v>
      </c>
      <c r="P16" s="549">
        <v>864</v>
      </c>
      <c r="Q16" s="549">
        <v>823</v>
      </c>
    </row>
    <row r="17" spans="1:17" s="98" customFormat="1" ht="13.2">
      <c r="A17" s="115"/>
      <c r="B17" s="115"/>
      <c r="C17" s="1560"/>
      <c r="D17" s="1560"/>
      <c r="E17" s="1560"/>
      <c r="F17" s="103"/>
      <c r="G17" s="103"/>
      <c r="H17" s="103"/>
      <c r="N17" s="430"/>
      <c r="O17" s="430"/>
      <c r="P17" s="430"/>
      <c r="Q17" s="430"/>
    </row>
    <row r="18" spans="1:17" s="98" customFormat="1" ht="13.2">
      <c r="A18" s="115"/>
      <c r="B18" s="115"/>
      <c r="C18" s="1557" t="s">
        <v>80</v>
      </c>
      <c r="D18" s="1557"/>
      <c r="E18" s="115"/>
      <c r="F18" s="103"/>
      <c r="G18" s="103"/>
      <c r="H18" s="103"/>
      <c r="N18" s="430"/>
      <c r="O18" s="430"/>
      <c r="P18" s="430"/>
      <c r="Q18" s="430"/>
    </row>
    <row r="19" spans="1:17" s="98" customFormat="1" ht="15.6">
      <c r="A19" s="115"/>
      <c r="B19" s="115"/>
      <c r="C19" s="115"/>
      <c r="D19" s="1559" t="s">
        <v>170</v>
      </c>
      <c r="E19" s="1559"/>
      <c r="F19" s="103">
        <v>4</v>
      </c>
      <c r="G19" s="103">
        <v>0</v>
      </c>
      <c r="H19" s="103">
        <v>3</v>
      </c>
      <c r="I19" s="430">
        <v>4</v>
      </c>
      <c r="J19" s="430">
        <v>3</v>
      </c>
      <c r="K19" s="430">
        <v>2</v>
      </c>
      <c r="L19" s="430">
        <v>2</v>
      </c>
      <c r="M19" s="430">
        <v>4</v>
      </c>
      <c r="N19" s="430">
        <v>8</v>
      </c>
      <c r="O19" s="430">
        <v>9</v>
      </c>
      <c r="P19" s="430">
        <v>18</v>
      </c>
      <c r="Q19" s="430">
        <v>29</v>
      </c>
    </row>
    <row r="20" spans="1:17" s="98" customFormat="1" ht="15.6">
      <c r="A20" s="115"/>
      <c r="B20" s="115"/>
      <c r="C20" s="115"/>
      <c r="D20" s="1559" t="s">
        <v>173</v>
      </c>
      <c r="E20" s="1559"/>
      <c r="F20" s="103">
        <v>2</v>
      </c>
      <c r="G20" s="103">
        <v>26</v>
      </c>
      <c r="H20" s="103">
        <v>27</v>
      </c>
      <c r="I20" s="430">
        <v>54</v>
      </c>
      <c r="J20" s="430">
        <v>53</v>
      </c>
      <c r="K20" s="430">
        <v>70</v>
      </c>
      <c r="L20" s="430">
        <v>279</v>
      </c>
      <c r="M20" s="430">
        <v>331</v>
      </c>
      <c r="N20" s="430">
        <v>564</v>
      </c>
      <c r="O20" s="430">
        <v>771</v>
      </c>
      <c r="P20" s="430">
        <v>846</v>
      </c>
      <c r="Q20" s="430">
        <v>794</v>
      </c>
    </row>
    <row r="21" spans="1:17" s="98" customFormat="1" ht="13.2">
      <c r="A21" s="115"/>
      <c r="B21" s="115"/>
      <c r="C21" s="115"/>
      <c r="D21" s="115"/>
      <c r="E21" s="115"/>
      <c r="F21" s="103"/>
      <c r="G21" s="103"/>
      <c r="H21" s="103"/>
      <c r="N21" s="430"/>
      <c r="O21" s="430"/>
      <c r="P21" s="430"/>
      <c r="Q21" s="430"/>
    </row>
    <row r="22" spans="1:17" s="98" customFormat="1" ht="13.2">
      <c r="A22" s="115"/>
      <c r="B22" s="115"/>
      <c r="C22" s="1559" t="s">
        <v>779</v>
      </c>
      <c r="D22" s="1555"/>
      <c r="E22" s="1555"/>
      <c r="F22" s="549">
        <f t="shared" ref="F22:M22" si="1">F24+F25</f>
        <v>3</v>
      </c>
      <c r="G22" s="549">
        <f t="shared" si="1"/>
        <v>2</v>
      </c>
      <c r="H22" s="549">
        <f t="shared" si="1"/>
        <v>2</v>
      </c>
      <c r="I22" s="549">
        <f t="shared" si="1"/>
        <v>2</v>
      </c>
      <c r="J22" s="549">
        <f t="shared" si="1"/>
        <v>6</v>
      </c>
      <c r="K22" s="549">
        <f t="shared" si="1"/>
        <v>2</v>
      </c>
      <c r="L22" s="549">
        <f t="shared" si="1"/>
        <v>5</v>
      </c>
      <c r="M22" s="549">
        <f t="shared" si="1"/>
        <v>2</v>
      </c>
      <c r="N22" s="549">
        <f>N24+N25</f>
        <v>3</v>
      </c>
      <c r="O22" s="549">
        <f>O24+O25</f>
        <v>5</v>
      </c>
      <c r="P22" s="549">
        <f>P24+P25</f>
        <v>8</v>
      </c>
      <c r="Q22" s="549">
        <v>2</v>
      </c>
    </row>
    <row r="23" spans="1:17" s="98" customFormat="1" ht="13.2">
      <c r="A23" s="115"/>
      <c r="B23" s="115"/>
      <c r="C23" s="1557" t="s">
        <v>80</v>
      </c>
      <c r="D23" s="1557"/>
      <c r="E23" s="115"/>
      <c r="F23" s="103"/>
      <c r="G23" s="103"/>
      <c r="H23" s="103"/>
      <c r="N23" s="430"/>
      <c r="O23" s="430"/>
      <c r="P23" s="430"/>
      <c r="Q23" s="430"/>
    </row>
    <row r="24" spans="1:17" s="98" customFormat="1" ht="15.6">
      <c r="A24" s="115"/>
      <c r="B24" s="115"/>
      <c r="C24" s="115"/>
      <c r="D24" s="1559" t="s">
        <v>171</v>
      </c>
      <c r="E24" s="1559"/>
      <c r="F24" s="103">
        <v>3</v>
      </c>
      <c r="G24" s="103">
        <v>1</v>
      </c>
      <c r="H24" s="103">
        <v>2</v>
      </c>
      <c r="I24" s="430">
        <v>2</v>
      </c>
      <c r="J24" s="430">
        <v>4</v>
      </c>
      <c r="K24" s="430">
        <v>1</v>
      </c>
      <c r="L24" s="430">
        <v>2</v>
      </c>
      <c r="M24" s="430">
        <v>1</v>
      </c>
      <c r="N24" s="430">
        <v>1</v>
      </c>
      <c r="O24" s="430">
        <v>0</v>
      </c>
      <c r="P24" s="430">
        <v>1</v>
      </c>
      <c r="Q24" s="430">
        <v>1</v>
      </c>
    </row>
    <row r="25" spans="1:17" s="98" customFormat="1" ht="15.6">
      <c r="A25" s="115"/>
      <c r="B25" s="115"/>
      <c r="C25" s="115"/>
      <c r="D25" s="1559" t="s">
        <v>174</v>
      </c>
      <c r="E25" s="1559"/>
      <c r="F25" s="103">
        <v>0</v>
      </c>
      <c r="G25" s="103">
        <v>1</v>
      </c>
      <c r="H25" s="103">
        <v>0</v>
      </c>
      <c r="I25" s="430">
        <v>0</v>
      </c>
      <c r="J25" s="430">
        <v>2</v>
      </c>
      <c r="K25" s="430">
        <v>1</v>
      </c>
      <c r="L25" s="430">
        <v>3</v>
      </c>
      <c r="M25" s="430">
        <v>1</v>
      </c>
      <c r="N25" s="430">
        <v>2</v>
      </c>
      <c r="O25" s="430">
        <v>5</v>
      </c>
      <c r="P25" s="430">
        <v>7</v>
      </c>
      <c r="Q25" s="430">
        <v>1</v>
      </c>
    </row>
    <row r="26" spans="1:17" s="98" customFormat="1" ht="13.2">
      <c r="A26" s="203"/>
      <c r="B26" s="203"/>
      <c r="C26" s="203"/>
      <c r="D26" s="202"/>
      <c r="E26" s="202"/>
      <c r="F26" s="103"/>
      <c r="G26" s="103"/>
      <c r="H26" s="103"/>
      <c r="N26" s="430"/>
      <c r="O26" s="430"/>
      <c r="P26" s="430"/>
      <c r="Q26" s="430"/>
    </row>
    <row r="27" spans="1:17" s="98" customFormat="1" ht="13.2">
      <c r="A27" s="203"/>
      <c r="B27" s="203"/>
      <c r="C27" s="1560" t="s">
        <v>227</v>
      </c>
      <c r="D27" s="1560"/>
      <c r="E27" s="230"/>
      <c r="F27" s="103"/>
      <c r="G27" s="103"/>
      <c r="H27" s="103"/>
      <c r="N27" s="430"/>
      <c r="O27" s="430"/>
      <c r="P27" s="430"/>
      <c r="Q27" s="430"/>
    </row>
    <row r="28" spans="1:17" s="98" customFormat="1" ht="13.2">
      <c r="A28" s="203"/>
      <c r="B28" s="203"/>
      <c r="C28" s="203"/>
      <c r="D28" s="1559" t="s">
        <v>172</v>
      </c>
      <c r="E28" s="1559"/>
      <c r="F28" s="549">
        <f t="shared" ref="F28:M28" si="2">F19+F24</f>
        <v>7</v>
      </c>
      <c r="G28" s="549">
        <f t="shared" si="2"/>
        <v>1</v>
      </c>
      <c r="H28" s="549">
        <f t="shared" si="2"/>
        <v>5</v>
      </c>
      <c r="I28" s="549">
        <f t="shared" si="2"/>
        <v>6</v>
      </c>
      <c r="J28" s="549">
        <f t="shared" si="2"/>
        <v>7</v>
      </c>
      <c r="K28" s="549">
        <f t="shared" si="2"/>
        <v>3</v>
      </c>
      <c r="L28" s="549">
        <f t="shared" si="2"/>
        <v>4</v>
      </c>
      <c r="M28" s="549">
        <f t="shared" si="2"/>
        <v>5</v>
      </c>
      <c r="N28" s="549">
        <f t="shared" ref="N28:O29" si="3">N19+N24</f>
        <v>9</v>
      </c>
      <c r="O28" s="549">
        <f t="shared" si="3"/>
        <v>9</v>
      </c>
      <c r="P28" s="549">
        <f t="shared" ref="P28" si="4">P19+P24</f>
        <v>19</v>
      </c>
      <c r="Q28" s="549">
        <f>Q19+Q24</f>
        <v>30</v>
      </c>
    </row>
    <row r="29" spans="1:17" s="98" customFormat="1" ht="13.2">
      <c r="A29" s="203"/>
      <c r="B29" s="203"/>
      <c r="C29" s="203"/>
      <c r="D29" s="1559" t="s">
        <v>226</v>
      </c>
      <c r="E29" s="1559"/>
      <c r="F29" s="549">
        <f t="shared" ref="F29:M29" si="5">F20+F25</f>
        <v>2</v>
      </c>
      <c r="G29" s="549">
        <f t="shared" si="5"/>
        <v>27</v>
      </c>
      <c r="H29" s="549">
        <f t="shared" si="5"/>
        <v>27</v>
      </c>
      <c r="I29" s="549">
        <f t="shared" si="5"/>
        <v>54</v>
      </c>
      <c r="J29" s="549">
        <f t="shared" si="5"/>
        <v>55</v>
      </c>
      <c r="K29" s="549">
        <f t="shared" si="5"/>
        <v>71</v>
      </c>
      <c r="L29" s="549">
        <f t="shared" si="5"/>
        <v>282</v>
      </c>
      <c r="M29" s="549">
        <f t="shared" si="5"/>
        <v>332</v>
      </c>
      <c r="N29" s="549">
        <f t="shared" si="3"/>
        <v>566</v>
      </c>
      <c r="O29" s="549">
        <f t="shared" si="3"/>
        <v>776</v>
      </c>
      <c r="P29" s="549">
        <f t="shared" ref="P29" si="6">P20+P25</f>
        <v>853</v>
      </c>
      <c r="Q29" s="549">
        <f>Q20+Q25</f>
        <v>795</v>
      </c>
    </row>
    <row r="30" spans="1:17" s="98" customFormat="1" ht="13.2">
      <c r="A30" s="203"/>
      <c r="B30" s="203"/>
      <c r="C30" s="203"/>
      <c r="D30" s="202"/>
      <c r="E30" s="202"/>
      <c r="F30" s="103"/>
      <c r="G30" s="103"/>
      <c r="H30" s="103"/>
      <c r="N30" s="430"/>
      <c r="O30" s="430"/>
      <c r="P30" s="430"/>
      <c r="Q30" s="430"/>
    </row>
    <row r="31" spans="1:17" s="98" customFormat="1" ht="13.2">
      <c r="A31" s="115"/>
      <c r="B31" s="115"/>
      <c r="C31" s="115"/>
      <c r="D31" s="115"/>
      <c r="E31" s="115"/>
      <c r="F31" s="103"/>
      <c r="G31" s="103"/>
      <c r="H31" s="103"/>
      <c r="N31" s="430"/>
      <c r="O31" s="430"/>
      <c r="P31" s="430"/>
      <c r="Q31" s="430"/>
    </row>
    <row r="32" spans="1:17" s="98" customFormat="1" ht="13.2">
      <c r="A32" s="115"/>
      <c r="B32" s="419" t="s">
        <v>146</v>
      </c>
      <c r="C32" s="419"/>
      <c r="D32" s="419"/>
      <c r="E32" s="419"/>
      <c r="F32" s="103"/>
      <c r="G32" s="103"/>
      <c r="H32" s="103"/>
      <c r="N32" s="430"/>
      <c r="O32" s="430"/>
      <c r="P32" s="430"/>
      <c r="Q32" s="430"/>
    </row>
    <row r="33" spans="1:18" s="98" customFormat="1" ht="13.2">
      <c r="A33" s="115"/>
      <c r="B33" s="115"/>
      <c r="C33" s="1555" t="s">
        <v>147</v>
      </c>
      <c r="D33" s="1555"/>
      <c r="E33" s="1555"/>
      <c r="F33" s="549">
        <f t="shared" ref="F33:N33" si="7">F35+F36</f>
        <v>2</v>
      </c>
      <c r="G33" s="549">
        <f t="shared" si="7"/>
        <v>19</v>
      </c>
      <c r="H33" s="549">
        <f t="shared" si="7"/>
        <v>15</v>
      </c>
      <c r="I33" s="549">
        <f t="shared" si="7"/>
        <v>53</v>
      </c>
      <c r="J33" s="549">
        <f t="shared" si="7"/>
        <v>52</v>
      </c>
      <c r="K33" s="549">
        <f t="shared" si="7"/>
        <v>38</v>
      </c>
      <c r="L33" s="549">
        <f t="shared" si="7"/>
        <v>59</v>
      </c>
      <c r="M33" s="549">
        <f t="shared" si="7"/>
        <v>26</v>
      </c>
      <c r="N33" s="549">
        <f t="shared" si="7"/>
        <v>13</v>
      </c>
      <c r="O33" s="549">
        <f>O35+O36</f>
        <v>20</v>
      </c>
      <c r="P33" s="549">
        <f>P35+P36</f>
        <v>35</v>
      </c>
      <c r="Q33" s="549">
        <f t="shared" ref="Q33" si="8">Q35+Q36</f>
        <v>56</v>
      </c>
      <c r="R33" s="549"/>
    </row>
    <row r="34" spans="1:18" s="98" customFormat="1" ht="13.2">
      <c r="A34" s="115"/>
      <c r="B34" s="115"/>
      <c r="C34" s="1557" t="s">
        <v>80</v>
      </c>
      <c r="D34" s="1557"/>
      <c r="E34" s="115"/>
      <c r="F34" s="103"/>
      <c r="G34" s="103"/>
      <c r="H34" s="103"/>
      <c r="N34" s="430"/>
      <c r="O34" s="430"/>
      <c r="P34" s="430"/>
      <c r="Q34" s="430"/>
    </row>
    <row r="35" spans="1:18" s="98" customFormat="1" ht="15" customHeight="1">
      <c r="A35" s="115"/>
      <c r="B35" s="115"/>
      <c r="C35" s="115"/>
      <c r="D35" s="1559" t="s">
        <v>778</v>
      </c>
      <c r="E35" s="1559"/>
      <c r="F35" s="103">
        <v>2</v>
      </c>
      <c r="G35" s="103">
        <v>19</v>
      </c>
      <c r="H35" s="103">
        <v>15</v>
      </c>
      <c r="I35" s="430">
        <v>52</v>
      </c>
      <c r="J35" s="430">
        <v>51</v>
      </c>
      <c r="K35" s="430">
        <v>36</v>
      </c>
      <c r="L35" s="430">
        <v>58</v>
      </c>
      <c r="M35" s="430">
        <v>25</v>
      </c>
      <c r="N35" s="430">
        <v>13</v>
      </c>
      <c r="O35" s="430">
        <v>20</v>
      </c>
      <c r="P35" s="430">
        <v>34</v>
      </c>
      <c r="Q35" s="430">
        <v>53</v>
      </c>
    </row>
    <row r="36" spans="1:18" s="98" customFormat="1" ht="15" customHeight="1">
      <c r="A36" s="115"/>
      <c r="B36" s="115"/>
      <c r="C36" s="115"/>
      <c r="D36" s="1559" t="s">
        <v>780</v>
      </c>
      <c r="E36" s="1559"/>
      <c r="F36" s="103">
        <v>0</v>
      </c>
      <c r="G36" s="103">
        <v>0</v>
      </c>
      <c r="H36" s="103">
        <v>0</v>
      </c>
      <c r="I36" s="98">
        <v>1</v>
      </c>
      <c r="J36" s="98">
        <v>1</v>
      </c>
      <c r="K36" s="98">
        <v>2</v>
      </c>
      <c r="L36" s="98">
        <v>1</v>
      </c>
      <c r="M36" s="98">
        <v>1</v>
      </c>
      <c r="N36" s="430">
        <v>0</v>
      </c>
      <c r="O36" s="430">
        <v>0</v>
      </c>
      <c r="P36" s="430">
        <v>1</v>
      </c>
      <c r="Q36" s="430">
        <v>3</v>
      </c>
    </row>
    <row r="37" spans="1:18" s="98" customFormat="1" ht="15" customHeight="1">
      <c r="A37" s="115"/>
      <c r="B37" s="115"/>
      <c r="C37" s="115"/>
      <c r="D37" s="124"/>
      <c r="E37" s="115"/>
      <c r="F37" s="103"/>
      <c r="G37" s="103"/>
      <c r="H37" s="103"/>
      <c r="N37" s="430"/>
      <c r="O37" s="430"/>
      <c r="P37" s="430"/>
      <c r="Q37" s="430"/>
    </row>
    <row r="38" spans="1:18" s="98" customFormat="1" ht="15" customHeight="1">
      <c r="A38" s="115"/>
      <c r="B38" s="1559" t="s">
        <v>179</v>
      </c>
      <c r="C38" s="1559"/>
      <c r="D38" s="1559"/>
      <c r="E38" s="1559"/>
      <c r="F38" s="549">
        <f t="shared" ref="F38:M38" si="9">F10</f>
        <v>11</v>
      </c>
      <c r="G38" s="549">
        <f t="shared" si="9"/>
        <v>47</v>
      </c>
      <c r="H38" s="549">
        <f t="shared" si="9"/>
        <v>47</v>
      </c>
      <c r="I38" s="549">
        <f t="shared" si="9"/>
        <v>113</v>
      </c>
      <c r="J38" s="549">
        <f t="shared" si="9"/>
        <v>114</v>
      </c>
      <c r="K38" s="549">
        <f t="shared" si="9"/>
        <v>112</v>
      </c>
      <c r="L38" s="549">
        <f t="shared" si="9"/>
        <v>345</v>
      </c>
      <c r="M38" s="549">
        <f t="shared" si="9"/>
        <v>363</v>
      </c>
      <c r="N38" s="549">
        <f>N10</f>
        <v>588</v>
      </c>
      <c r="O38" s="549">
        <f>O10</f>
        <v>805</v>
      </c>
      <c r="P38" s="549">
        <f>P10</f>
        <v>907</v>
      </c>
      <c r="Q38" s="549">
        <f>Q10</f>
        <v>881</v>
      </c>
    </row>
    <row r="39" spans="1:18" s="98" customFormat="1" ht="15" customHeight="1">
      <c r="A39" s="115"/>
      <c r="B39" s="1557" t="s">
        <v>80</v>
      </c>
      <c r="C39" s="1557"/>
      <c r="D39" s="1557"/>
      <c r="E39" s="115"/>
      <c r="F39" s="103"/>
      <c r="G39" s="103"/>
      <c r="H39" s="103"/>
      <c r="I39" s="103"/>
      <c r="N39" s="430"/>
      <c r="O39" s="430"/>
      <c r="P39" s="430"/>
      <c r="Q39" s="430"/>
    </row>
    <row r="40" spans="1:18" s="98" customFormat="1" ht="15" customHeight="1">
      <c r="A40" s="115"/>
      <c r="B40" s="115"/>
      <c r="C40" s="115"/>
      <c r="D40" s="1559" t="s">
        <v>566</v>
      </c>
      <c r="E40" s="1559"/>
      <c r="F40" s="549">
        <f t="shared" ref="F40:M40" si="10">F16+F35</f>
        <v>8</v>
      </c>
      <c r="G40" s="549">
        <f t="shared" si="10"/>
        <v>45</v>
      </c>
      <c r="H40" s="549">
        <f t="shared" si="10"/>
        <v>45</v>
      </c>
      <c r="I40" s="549">
        <f t="shared" si="10"/>
        <v>110</v>
      </c>
      <c r="J40" s="549">
        <f t="shared" si="10"/>
        <v>107</v>
      </c>
      <c r="K40" s="549">
        <f t="shared" si="10"/>
        <v>108</v>
      </c>
      <c r="L40" s="549">
        <f t="shared" si="10"/>
        <v>339</v>
      </c>
      <c r="M40" s="549">
        <f t="shared" si="10"/>
        <v>360</v>
      </c>
      <c r="N40" s="549">
        <f>N16+N35</f>
        <v>585</v>
      </c>
      <c r="O40" s="549">
        <f>O16+O35</f>
        <v>800</v>
      </c>
      <c r="P40" s="549">
        <f>P16+P35</f>
        <v>898</v>
      </c>
      <c r="Q40" s="549">
        <f>Q16+Q35</f>
        <v>876</v>
      </c>
    </row>
    <row r="41" spans="1:18" s="98" customFormat="1" ht="15" customHeight="1">
      <c r="A41" s="115"/>
      <c r="B41" s="115"/>
      <c r="C41" s="115"/>
      <c r="D41" s="1559" t="s">
        <v>567</v>
      </c>
      <c r="E41" s="1559"/>
      <c r="F41" s="549">
        <f t="shared" ref="F41:M41" si="11">F22+F36</f>
        <v>3</v>
      </c>
      <c r="G41" s="549">
        <f t="shared" si="11"/>
        <v>2</v>
      </c>
      <c r="H41" s="549">
        <f t="shared" si="11"/>
        <v>2</v>
      </c>
      <c r="I41" s="549">
        <f t="shared" si="11"/>
        <v>3</v>
      </c>
      <c r="J41" s="549">
        <f t="shared" si="11"/>
        <v>7</v>
      </c>
      <c r="K41" s="549">
        <f t="shared" si="11"/>
        <v>4</v>
      </c>
      <c r="L41" s="549">
        <f t="shared" si="11"/>
        <v>6</v>
      </c>
      <c r="M41" s="549">
        <f t="shared" si="11"/>
        <v>3</v>
      </c>
      <c r="N41" s="549">
        <f>N22+N36</f>
        <v>3</v>
      </c>
      <c r="O41" s="549">
        <f>O22+O36</f>
        <v>5</v>
      </c>
      <c r="P41" s="549">
        <f>P22+P36</f>
        <v>9</v>
      </c>
      <c r="Q41" s="549">
        <f>Q22+Q36</f>
        <v>5</v>
      </c>
      <c r="R41" s="103"/>
    </row>
    <row r="42" spans="1:18" ht="13.2">
      <c r="A42" s="105"/>
      <c r="B42" s="105"/>
      <c r="C42" s="105"/>
      <c r="D42" s="105"/>
      <c r="E42" s="105"/>
      <c r="F42" s="105"/>
      <c r="G42" s="105"/>
      <c r="H42" s="105"/>
      <c r="I42" s="105"/>
      <c r="J42" s="105"/>
      <c r="K42" s="105"/>
      <c r="L42" s="105"/>
      <c r="M42" s="105"/>
      <c r="N42" s="105"/>
      <c r="O42" s="105"/>
      <c r="P42" s="105"/>
      <c r="Q42" s="105"/>
    </row>
    <row r="43" spans="1:18" ht="15">
      <c r="A43" s="91"/>
      <c r="B43" s="91"/>
      <c r="C43" s="91"/>
      <c r="D43" s="91"/>
      <c r="E43" s="91"/>
      <c r="F43" s="26"/>
      <c r="G43" s="26"/>
      <c r="H43" s="26"/>
      <c r="I43" s="26"/>
    </row>
    <row r="44" spans="1:18" s="106" customFormat="1" ht="11.25" customHeight="1">
      <c r="A44" s="1513" t="s">
        <v>127</v>
      </c>
      <c r="B44" s="1513"/>
      <c r="C44" s="1513"/>
      <c r="D44" s="1513"/>
      <c r="E44" s="109"/>
      <c r="F44" s="96"/>
      <c r="G44" s="96"/>
      <c r="H44" s="96"/>
    </row>
    <row r="45" spans="1:18" s="106" customFormat="1" ht="11.25" customHeight="1">
      <c r="A45" s="1281" t="s">
        <v>194</v>
      </c>
      <c r="B45" s="1281"/>
      <c r="C45" s="1281"/>
      <c r="D45" s="1281"/>
      <c r="E45" s="1281"/>
      <c r="F45" s="1281"/>
      <c r="G45" s="1281"/>
      <c r="H45" s="1281"/>
      <c r="I45" s="1281"/>
      <c r="J45" s="1281"/>
      <c r="K45" s="1281"/>
      <c r="L45" s="1281"/>
      <c r="M45" s="1281"/>
      <c r="N45" s="1281"/>
      <c r="O45" s="518"/>
      <c r="P45" s="1044"/>
      <c r="Q45" s="568"/>
    </row>
    <row r="46" spans="1:18" s="106" customFormat="1" ht="11.25" customHeight="1">
      <c r="A46" s="1281" t="s">
        <v>333</v>
      </c>
      <c r="B46" s="1281"/>
      <c r="C46" s="1281"/>
      <c r="D46" s="1281"/>
      <c r="E46" s="1281"/>
      <c r="F46" s="1281"/>
      <c r="G46" s="1281"/>
      <c r="H46" s="1281"/>
      <c r="I46" s="1281"/>
      <c r="J46" s="1281"/>
      <c r="K46" s="1281"/>
      <c r="L46" s="1281"/>
      <c r="M46" s="1281"/>
      <c r="N46" s="1281"/>
      <c r="O46" s="518"/>
      <c r="P46" s="1044"/>
      <c r="Q46" s="568"/>
    </row>
    <row r="47" spans="1:18" s="106" customFormat="1" ht="11.25" customHeight="1">
      <c r="A47" s="1281" t="s">
        <v>334</v>
      </c>
      <c r="B47" s="1281"/>
      <c r="C47" s="1281"/>
      <c r="D47" s="1281"/>
      <c r="E47" s="1281"/>
      <c r="F47" s="1281"/>
      <c r="G47" s="1281"/>
      <c r="H47" s="1281"/>
      <c r="I47" s="1281"/>
      <c r="J47" s="1281"/>
      <c r="K47" s="1281"/>
      <c r="L47" s="1281"/>
      <c r="M47" s="1281"/>
      <c r="N47" s="1281"/>
      <c r="O47" s="518"/>
      <c r="P47" s="1044"/>
      <c r="Q47" s="568"/>
    </row>
    <row r="48" spans="1:18" s="106" customFormat="1" ht="11.25" customHeight="1">
      <c r="A48" s="1281" t="s">
        <v>195</v>
      </c>
      <c r="B48" s="1281"/>
      <c r="C48" s="1281"/>
      <c r="D48" s="1281"/>
      <c r="E48" s="1281"/>
      <c r="F48" s="1281"/>
      <c r="G48" s="1281"/>
      <c r="H48" s="1281"/>
      <c r="I48" s="1281"/>
      <c r="J48" s="1281"/>
      <c r="K48" s="1281"/>
      <c r="L48" s="1281"/>
      <c r="M48" s="1281"/>
      <c r="N48" s="1281"/>
      <c r="O48" s="518"/>
      <c r="P48" s="1044"/>
      <c r="Q48" s="568"/>
    </row>
    <row r="49" spans="1:17" s="106" customFormat="1" ht="11.25" customHeight="1">
      <c r="A49" s="1281" t="s">
        <v>335</v>
      </c>
      <c r="B49" s="1281"/>
      <c r="C49" s="1281"/>
      <c r="D49" s="1281"/>
      <c r="E49" s="1281"/>
      <c r="F49" s="1281"/>
      <c r="G49" s="1281"/>
      <c r="H49" s="1281"/>
      <c r="I49" s="1281"/>
      <c r="J49" s="1281"/>
      <c r="K49" s="1281"/>
      <c r="L49" s="1281"/>
      <c r="M49" s="1281"/>
      <c r="N49" s="1281"/>
      <c r="O49" s="1281"/>
      <c r="P49" s="1044"/>
      <c r="Q49" s="568"/>
    </row>
    <row r="50" spans="1:17" s="106" customFormat="1" ht="11.25" customHeight="1">
      <c r="A50" s="1361" t="s">
        <v>336</v>
      </c>
      <c r="B50" s="1361"/>
      <c r="C50" s="1361"/>
      <c r="D50" s="1361"/>
      <c r="E50" s="1361"/>
      <c r="F50" s="1361"/>
      <c r="G50" s="1361"/>
      <c r="H50" s="1361"/>
      <c r="I50" s="1361"/>
      <c r="J50" s="1361"/>
      <c r="K50" s="1361"/>
      <c r="L50" s="1361"/>
      <c r="M50" s="1361"/>
      <c r="N50" s="1361"/>
      <c r="O50" s="519"/>
      <c r="P50" s="1045"/>
      <c r="Q50" s="569"/>
    </row>
    <row r="51" spans="1:17" s="106" customFormat="1" ht="11.25" customHeight="1">
      <c r="A51" s="1361"/>
      <c r="B51" s="1361"/>
      <c r="C51" s="1361"/>
      <c r="D51" s="1361"/>
      <c r="E51" s="1361"/>
      <c r="F51" s="1361"/>
      <c r="G51" s="1361"/>
      <c r="H51" s="1361"/>
      <c r="I51" s="1361"/>
      <c r="J51" s="1361"/>
      <c r="K51" s="1361"/>
      <c r="L51" s="1361"/>
      <c r="M51" s="1361"/>
      <c r="N51" s="1361"/>
      <c r="O51" s="519"/>
      <c r="P51" s="1045"/>
      <c r="Q51" s="569"/>
    </row>
    <row r="52" spans="1:17" s="106" customFormat="1" ht="11.25" customHeight="1">
      <c r="A52" s="1281" t="s">
        <v>337</v>
      </c>
      <c r="B52" s="1281"/>
      <c r="C52" s="1281"/>
      <c r="D52" s="1281"/>
      <c r="E52" s="1281"/>
      <c r="F52" s="1281"/>
      <c r="G52" s="1281"/>
      <c r="H52" s="1281"/>
      <c r="I52" s="1281"/>
      <c r="J52" s="1281"/>
      <c r="K52" s="1281"/>
      <c r="L52" s="1281"/>
      <c r="M52" s="1281"/>
      <c r="N52" s="1281"/>
      <c r="O52" s="518"/>
      <c r="P52" s="1044"/>
      <c r="Q52" s="568"/>
    </row>
    <row r="53" spans="1:17" s="106" customFormat="1" ht="11.25" customHeight="1">
      <c r="A53" s="1361" t="s">
        <v>338</v>
      </c>
      <c r="B53" s="1361"/>
      <c r="C53" s="1361"/>
      <c r="D53" s="1361"/>
      <c r="E53" s="1361"/>
      <c r="F53" s="1361"/>
      <c r="G53" s="1361"/>
      <c r="H53" s="1361"/>
      <c r="I53" s="1361"/>
      <c r="J53" s="1361"/>
      <c r="K53" s="1361"/>
      <c r="L53" s="1361"/>
      <c r="M53" s="1361"/>
      <c r="N53" s="1361"/>
      <c r="O53" s="519"/>
      <c r="P53" s="1045"/>
      <c r="Q53" s="569"/>
    </row>
    <row r="54" spans="1:17" s="106" customFormat="1" ht="11.25" customHeight="1">
      <c r="A54" s="1361"/>
      <c r="B54" s="1361"/>
      <c r="C54" s="1361"/>
      <c r="D54" s="1361"/>
      <c r="E54" s="1361"/>
      <c r="F54" s="1361"/>
      <c r="G54" s="1361"/>
      <c r="H54" s="1361"/>
      <c r="I54" s="1361"/>
      <c r="J54" s="1361"/>
      <c r="K54" s="1361"/>
      <c r="L54" s="1361"/>
      <c r="M54" s="1361"/>
      <c r="N54" s="1361"/>
      <c r="O54" s="519"/>
      <c r="P54" s="1045"/>
      <c r="Q54" s="569"/>
    </row>
    <row r="55" spans="1:17" s="106" customFormat="1" ht="11.25" customHeight="1">
      <c r="A55" s="1281" t="s">
        <v>229</v>
      </c>
      <c r="B55" s="1281"/>
      <c r="C55" s="1281"/>
      <c r="D55" s="1281"/>
      <c r="E55" s="1281"/>
      <c r="F55" s="1281"/>
      <c r="G55" s="1281"/>
      <c r="H55" s="1281"/>
      <c r="I55" s="1281"/>
      <c r="J55" s="1281"/>
      <c r="K55" s="1281"/>
      <c r="L55" s="1281"/>
      <c r="M55" s="1281"/>
      <c r="N55" s="1281"/>
      <c r="O55" s="518"/>
      <c r="P55" s="1044"/>
      <c r="Q55" s="568"/>
    </row>
    <row r="56" spans="1:17" s="106" customFormat="1" ht="11.25" customHeight="1">
      <c r="A56" s="1281" t="s">
        <v>192</v>
      </c>
      <c r="B56" s="1281"/>
      <c r="C56" s="1281"/>
      <c r="D56" s="1281"/>
      <c r="E56" s="1281"/>
      <c r="F56" s="1281"/>
      <c r="G56" s="1281"/>
      <c r="H56" s="1281"/>
      <c r="I56" s="1281"/>
      <c r="J56" s="1281"/>
      <c r="K56" s="1281"/>
      <c r="L56" s="1281"/>
      <c r="M56" s="1281"/>
      <c r="N56" s="1281"/>
      <c r="O56" s="518"/>
      <c r="P56" s="1044"/>
      <c r="Q56" s="568"/>
    </row>
    <row r="57" spans="1:17" s="106" customFormat="1" ht="11.25" customHeight="1">
      <c r="A57" s="53"/>
      <c r="B57" s="111"/>
      <c r="C57" s="111"/>
      <c r="D57" s="111"/>
      <c r="E57" s="111"/>
      <c r="F57" s="111"/>
      <c r="G57" s="111"/>
      <c r="H57" s="111"/>
    </row>
    <row r="58" spans="1:17" s="106" customFormat="1" ht="11.25" customHeight="1">
      <c r="A58" s="1511" t="s">
        <v>1657</v>
      </c>
      <c r="B58" s="1512"/>
      <c r="C58" s="1512"/>
      <c r="D58" s="1512"/>
      <c r="E58" s="111"/>
      <c r="F58" s="111"/>
      <c r="G58" s="111"/>
      <c r="H58" s="111"/>
    </row>
    <row r="59" spans="1:17" s="106" customFormat="1">
      <c r="A59" s="23" t="s">
        <v>143</v>
      </c>
      <c r="B59" s="109"/>
      <c r="C59" s="109"/>
      <c r="D59" s="109"/>
      <c r="E59" s="109"/>
      <c r="F59" s="96"/>
      <c r="G59" s="96"/>
      <c r="H59" s="96"/>
    </row>
    <row r="60" spans="1:17" s="106" customFormat="1">
      <c r="E60" s="109"/>
      <c r="F60" s="96"/>
      <c r="G60" s="96"/>
      <c r="H60" s="96"/>
    </row>
    <row r="61" spans="1:17" s="106" customFormat="1">
      <c r="A61" s="107"/>
      <c r="B61" s="107"/>
      <c r="C61" s="107"/>
      <c r="D61" s="107"/>
      <c r="E61" s="107"/>
    </row>
    <row r="62" spans="1:17" s="106" customFormat="1">
      <c r="A62" s="107"/>
      <c r="B62" s="107"/>
      <c r="C62" s="107"/>
      <c r="D62" s="107"/>
      <c r="E62" s="107"/>
    </row>
    <row r="63" spans="1:17" ht="15">
      <c r="A63" s="108"/>
      <c r="B63" s="108"/>
      <c r="C63" s="108"/>
      <c r="D63" s="108"/>
      <c r="E63" s="108"/>
    </row>
    <row r="64" spans="1:17" ht="15">
      <c r="A64" s="108"/>
      <c r="B64" s="108"/>
      <c r="C64" s="108"/>
      <c r="D64" s="108"/>
      <c r="E64" s="108"/>
    </row>
    <row r="65" spans="1:5" ht="15">
      <c r="A65" s="108"/>
      <c r="B65" s="108"/>
      <c r="C65" s="108"/>
      <c r="D65" s="108"/>
      <c r="E65" s="108"/>
    </row>
    <row r="66" spans="1:5" ht="15">
      <c r="A66" s="108"/>
      <c r="B66" s="108"/>
      <c r="C66" s="108"/>
      <c r="D66" s="108"/>
      <c r="E66" s="108"/>
    </row>
    <row r="67" spans="1:5" ht="15">
      <c r="A67" s="108"/>
      <c r="B67" s="108"/>
      <c r="C67" s="108"/>
      <c r="D67" s="108"/>
      <c r="E67" s="108"/>
    </row>
    <row r="68" spans="1:5" ht="15">
      <c r="A68" s="108"/>
      <c r="B68" s="108"/>
      <c r="C68" s="108"/>
      <c r="D68" s="108"/>
      <c r="E68" s="108"/>
    </row>
    <row r="69" spans="1:5" ht="15">
      <c r="A69" s="108"/>
      <c r="B69" s="108"/>
      <c r="C69" s="108"/>
      <c r="D69" s="108"/>
      <c r="E69" s="108"/>
    </row>
    <row r="70" spans="1:5" ht="15">
      <c r="A70" s="108"/>
      <c r="B70" s="108"/>
      <c r="C70" s="108"/>
      <c r="D70" s="108"/>
      <c r="E70" s="108"/>
    </row>
    <row r="71" spans="1:5" ht="15">
      <c r="A71" s="108"/>
      <c r="B71" s="108"/>
      <c r="C71" s="108"/>
      <c r="D71" s="108"/>
      <c r="E71" s="108"/>
    </row>
    <row r="72" spans="1:5" ht="15">
      <c r="A72" s="108"/>
      <c r="B72" s="108"/>
      <c r="C72" s="108"/>
      <c r="D72" s="108"/>
      <c r="E72" s="108"/>
    </row>
    <row r="73" spans="1:5" ht="15">
      <c r="A73" s="108"/>
      <c r="B73" s="108"/>
      <c r="C73" s="108"/>
      <c r="D73" s="108"/>
      <c r="E73" s="108"/>
    </row>
    <row r="74" spans="1:5" ht="15">
      <c r="A74" s="108"/>
      <c r="B74" s="108"/>
      <c r="C74" s="108"/>
      <c r="D74" s="108"/>
      <c r="E74" s="108"/>
    </row>
    <row r="75" spans="1:5" ht="15">
      <c r="A75" s="108"/>
      <c r="B75" s="108"/>
      <c r="C75" s="108"/>
      <c r="D75" s="108"/>
      <c r="E75" s="108"/>
    </row>
    <row r="76" spans="1:5" ht="15">
      <c r="A76" s="108"/>
      <c r="B76" s="108"/>
      <c r="C76" s="108"/>
      <c r="D76" s="108"/>
      <c r="E76" s="108"/>
    </row>
    <row r="77" spans="1:5" ht="15">
      <c r="A77" s="108"/>
      <c r="B77" s="108"/>
      <c r="C77" s="108"/>
      <c r="D77" s="108"/>
      <c r="E77" s="108"/>
    </row>
    <row r="78" spans="1:5" ht="15">
      <c r="A78" s="108"/>
      <c r="B78" s="108"/>
      <c r="C78" s="108"/>
      <c r="D78" s="108"/>
      <c r="E78" s="108"/>
    </row>
    <row r="79" spans="1:5" ht="15">
      <c r="A79" s="108"/>
      <c r="B79" s="108"/>
      <c r="C79" s="108"/>
      <c r="D79" s="108"/>
      <c r="E79" s="108"/>
    </row>
  </sheetData>
  <mergeCells count="51">
    <mergeCell ref="A56:N56"/>
    <mergeCell ref="D41:E41"/>
    <mergeCell ref="A44:D44"/>
    <mergeCell ref="A45:N45"/>
    <mergeCell ref="A46:N46"/>
    <mergeCell ref="A47:N47"/>
    <mergeCell ref="A48:N48"/>
    <mergeCell ref="A50:N51"/>
    <mergeCell ref="A52:N52"/>
    <mergeCell ref="A53:N54"/>
    <mergeCell ref="A55:N55"/>
    <mergeCell ref="A49:O49"/>
    <mergeCell ref="C16:E16"/>
    <mergeCell ref="D35:E35"/>
    <mergeCell ref="C22:E22"/>
    <mergeCell ref="D28:E28"/>
    <mergeCell ref="D29:E29"/>
    <mergeCell ref="C17:E17"/>
    <mergeCell ref="C27:D27"/>
    <mergeCell ref="P4:P6"/>
    <mergeCell ref="A58:D58"/>
    <mergeCell ref="F4:F6"/>
    <mergeCell ref="G4:G6"/>
    <mergeCell ref="C18:D18"/>
    <mergeCell ref="D19:E19"/>
    <mergeCell ref="D20:E20"/>
    <mergeCell ref="D36:E36"/>
    <mergeCell ref="B38:E38"/>
    <mergeCell ref="B39:D39"/>
    <mergeCell ref="C23:D23"/>
    <mergeCell ref="D24:E24"/>
    <mergeCell ref="D25:E25"/>
    <mergeCell ref="C33:E33"/>
    <mergeCell ref="C34:D34"/>
    <mergeCell ref="D40:E40"/>
    <mergeCell ref="A1:L2"/>
    <mergeCell ref="O4:O6"/>
    <mergeCell ref="Q4:Q6"/>
    <mergeCell ref="N1:Q1"/>
    <mergeCell ref="C14:E14"/>
    <mergeCell ref="J4:J6"/>
    <mergeCell ref="K4:K6"/>
    <mergeCell ref="L4:L6"/>
    <mergeCell ref="M4:M6"/>
    <mergeCell ref="N4:N6"/>
    <mergeCell ref="I4:I6"/>
    <mergeCell ref="A10:E10"/>
    <mergeCell ref="B12:D12"/>
    <mergeCell ref="A5:E5"/>
    <mergeCell ref="A8:E8"/>
    <mergeCell ref="H4:H6"/>
  </mergeCells>
  <hyperlinks>
    <hyperlink ref="N1" location="Contents!A1" display="back to contents"/>
  </hyperlinks>
  <pageMargins left="0.70866141732283472" right="0.70866141732283472" top="0.74803149606299213" bottom="0.74803149606299213" header="0.31496062992125984" footer="0.31496062992125984"/>
  <pageSetup paperSize="9" scale="70"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L994"/>
  <sheetViews>
    <sheetView showGridLines="0" workbookViewId="0">
      <selection sqref="A1:E1"/>
    </sheetView>
  </sheetViews>
  <sheetFormatPr defaultColWidth="9.28515625" defaultRowHeight="10.199999999999999"/>
  <cols>
    <col min="1" max="2" width="4.7109375" style="25" customWidth="1"/>
    <col min="3" max="3" width="5.7109375" style="25" customWidth="1"/>
    <col min="4" max="5" width="80.7109375" style="25" customWidth="1"/>
    <col min="6" max="6" width="2.42578125" style="25" customWidth="1"/>
    <col min="7" max="16384" width="9.28515625" style="25"/>
  </cols>
  <sheetData>
    <row r="1" spans="1:12" ht="18" customHeight="1">
      <c r="A1" s="1570" t="s">
        <v>1785</v>
      </c>
      <c r="B1" s="1570"/>
      <c r="C1" s="1570"/>
      <c r="D1" s="1570"/>
      <c r="E1" s="1570"/>
      <c r="F1" s="560"/>
      <c r="G1" s="1285" t="s">
        <v>425</v>
      </c>
      <c r="H1" s="1285"/>
      <c r="I1" s="557"/>
      <c r="J1" s="566"/>
      <c r="K1" s="566"/>
      <c r="L1" s="566"/>
    </row>
    <row r="2" spans="1:12" ht="15" customHeight="1">
      <c r="A2" s="429"/>
      <c r="B2" s="429"/>
      <c r="C2" s="429"/>
      <c r="D2" s="429"/>
      <c r="E2" s="429"/>
      <c r="F2" s="567"/>
    </row>
    <row r="4" spans="1:12" ht="15.6">
      <c r="A4" s="1561" t="s">
        <v>209</v>
      </c>
      <c r="B4" s="1561"/>
      <c r="C4" s="1561"/>
      <c r="D4" s="1561"/>
      <c r="E4" s="1561"/>
      <c r="F4" s="563"/>
    </row>
    <row r="5" spans="1:12" ht="13.2">
      <c r="A5" s="133"/>
      <c r="B5" s="133"/>
      <c r="C5" s="133"/>
      <c r="D5" s="134"/>
      <c r="E5" s="134"/>
      <c r="F5" s="134"/>
    </row>
    <row r="6" spans="1:12" ht="15.6">
      <c r="A6" s="133"/>
      <c r="B6" s="1562" t="s">
        <v>210</v>
      </c>
      <c r="C6" s="1562"/>
      <c r="D6" s="1562"/>
      <c r="E6" s="554"/>
      <c r="F6" s="133"/>
    </row>
    <row r="7" spans="1:12" ht="13.2">
      <c r="A7" s="133"/>
      <c r="B7" s="133"/>
      <c r="C7" s="561"/>
      <c r="D7" s="133"/>
      <c r="E7" s="561"/>
      <c r="F7" s="561"/>
    </row>
    <row r="8" spans="1:12" ht="15.6">
      <c r="A8" s="133"/>
      <c r="B8" s="133"/>
      <c r="C8" s="1563" t="s">
        <v>782</v>
      </c>
      <c r="D8" s="1563"/>
      <c r="E8" s="561"/>
      <c r="F8" s="561"/>
    </row>
    <row r="9" spans="1:12" ht="13.2">
      <c r="A9" s="133"/>
      <c r="B9" s="133"/>
      <c r="C9" s="133"/>
      <c r="D9" s="134"/>
      <c r="E9" s="134"/>
      <c r="F9" s="134"/>
    </row>
    <row r="10" spans="1:12" ht="13.2">
      <c r="A10" s="133"/>
      <c r="B10" s="133"/>
      <c r="C10" s="1566" t="s">
        <v>162</v>
      </c>
      <c r="D10" s="1567" t="s">
        <v>163</v>
      </c>
      <c r="E10" s="1567" t="s">
        <v>164</v>
      </c>
      <c r="F10" s="559"/>
    </row>
    <row r="11" spans="1:12" ht="13.2">
      <c r="A11" s="133"/>
      <c r="B11" s="133"/>
      <c r="C11" s="1566"/>
      <c r="D11" s="1568"/>
      <c r="E11" s="1568"/>
      <c r="F11" s="559"/>
    </row>
    <row r="12" spans="1:12" ht="13.2">
      <c r="A12" s="133"/>
      <c r="B12" s="133"/>
      <c r="C12" s="135">
        <v>1</v>
      </c>
      <c r="D12" s="649" t="s">
        <v>256</v>
      </c>
      <c r="E12" s="649" t="s">
        <v>783</v>
      </c>
      <c r="F12" s="411"/>
    </row>
    <row r="13" spans="1:12" ht="13.2">
      <c r="A13" s="133"/>
      <c r="B13" s="133"/>
      <c r="C13" s="135">
        <v>2</v>
      </c>
      <c r="D13" s="649" t="s">
        <v>784</v>
      </c>
      <c r="E13" s="649" t="s">
        <v>785</v>
      </c>
      <c r="F13" s="411"/>
    </row>
    <row r="14" spans="1:12" ht="13.2">
      <c r="A14" s="133"/>
      <c r="B14" s="133"/>
      <c r="C14" s="135">
        <v>3</v>
      </c>
      <c r="D14" s="649" t="s">
        <v>272</v>
      </c>
      <c r="E14" s="649" t="s">
        <v>82</v>
      </c>
      <c r="F14" s="411"/>
    </row>
    <row r="15" spans="1:12" ht="26.4">
      <c r="A15" s="133"/>
      <c r="B15" s="133"/>
      <c r="C15" s="135">
        <v>4</v>
      </c>
      <c r="D15" s="649" t="s">
        <v>786</v>
      </c>
      <c r="E15" s="649" t="s">
        <v>787</v>
      </c>
      <c r="F15" s="411"/>
    </row>
    <row r="16" spans="1:12" ht="26.4">
      <c r="A16" s="133"/>
      <c r="B16" s="133"/>
      <c r="C16" s="135">
        <v>5</v>
      </c>
      <c r="D16" s="649" t="s">
        <v>788</v>
      </c>
      <c r="E16" s="649" t="s">
        <v>789</v>
      </c>
      <c r="F16" s="411"/>
    </row>
    <row r="17" spans="1:6" ht="26.4">
      <c r="A17" s="133"/>
      <c r="B17" s="133"/>
      <c r="C17" s="135">
        <v>6</v>
      </c>
      <c r="D17" s="649" t="s">
        <v>790</v>
      </c>
      <c r="E17" s="649" t="s">
        <v>38</v>
      </c>
      <c r="F17" s="411"/>
    </row>
    <row r="18" spans="1:6" ht="13.2">
      <c r="A18" s="133"/>
      <c r="B18" s="133"/>
      <c r="C18" s="135">
        <v>7</v>
      </c>
      <c r="D18" s="649" t="s">
        <v>603</v>
      </c>
      <c r="E18" s="649" t="s">
        <v>445</v>
      </c>
      <c r="F18" s="411"/>
    </row>
    <row r="19" spans="1:6" ht="26.4">
      <c r="A19" s="133"/>
      <c r="B19" s="133"/>
      <c r="C19" s="135">
        <v>8</v>
      </c>
      <c r="D19" s="649" t="s">
        <v>791</v>
      </c>
      <c r="E19" s="649" t="s">
        <v>38</v>
      </c>
      <c r="F19" s="411"/>
    </row>
    <row r="20" spans="1:6" ht="13.2">
      <c r="A20" s="133"/>
      <c r="B20" s="133"/>
      <c r="C20" s="135">
        <v>9</v>
      </c>
      <c r="D20" s="649" t="s">
        <v>792</v>
      </c>
      <c r="E20" s="649" t="s">
        <v>38</v>
      </c>
      <c r="F20" s="411"/>
    </row>
    <row r="21" spans="1:6" ht="13.2">
      <c r="A21" s="133"/>
      <c r="B21" s="133"/>
      <c r="C21" s="135">
        <v>10</v>
      </c>
      <c r="D21" s="649" t="s">
        <v>793</v>
      </c>
      <c r="E21" s="649" t="s">
        <v>82</v>
      </c>
      <c r="F21" s="411"/>
    </row>
    <row r="22" spans="1:6" ht="26.4">
      <c r="A22" s="133"/>
      <c r="B22" s="133"/>
      <c r="C22" s="135">
        <v>11</v>
      </c>
      <c r="D22" s="649" t="s">
        <v>794</v>
      </c>
      <c r="E22" s="649" t="s">
        <v>445</v>
      </c>
      <c r="F22" s="411"/>
    </row>
    <row r="23" spans="1:6" ht="13.2">
      <c r="A23" s="133"/>
      <c r="B23" s="133"/>
      <c r="C23" s="135">
        <v>12</v>
      </c>
      <c r="D23" s="649" t="s">
        <v>795</v>
      </c>
      <c r="E23" s="649" t="s">
        <v>796</v>
      </c>
      <c r="F23" s="411"/>
    </row>
    <row r="24" spans="1:6" ht="26.4">
      <c r="A24" s="133"/>
      <c r="B24" s="133"/>
      <c r="C24" s="135">
        <v>13</v>
      </c>
      <c r="D24" s="649" t="s">
        <v>797</v>
      </c>
      <c r="E24" s="649" t="s">
        <v>445</v>
      </c>
      <c r="F24" s="411"/>
    </row>
    <row r="25" spans="1:6" ht="13.2">
      <c r="A25" s="133"/>
      <c r="B25" s="133"/>
      <c r="C25" s="135">
        <v>14</v>
      </c>
      <c r="D25" s="649" t="s">
        <v>798</v>
      </c>
      <c r="E25" s="649" t="s">
        <v>275</v>
      </c>
      <c r="F25" s="411"/>
    </row>
    <row r="26" spans="1:6" ht="13.2">
      <c r="A26" s="133"/>
      <c r="B26" s="133"/>
      <c r="C26" s="135">
        <v>15</v>
      </c>
      <c r="D26" s="649" t="s">
        <v>799</v>
      </c>
      <c r="E26" s="649" t="s">
        <v>800</v>
      </c>
      <c r="F26" s="411"/>
    </row>
    <row r="27" spans="1:6" ht="13.2">
      <c r="A27" s="133"/>
      <c r="B27" s="133"/>
      <c r="C27" s="135">
        <v>16</v>
      </c>
      <c r="D27" s="649" t="s">
        <v>620</v>
      </c>
      <c r="E27" s="649" t="s">
        <v>801</v>
      </c>
      <c r="F27" s="411"/>
    </row>
    <row r="28" spans="1:6" ht="26.4">
      <c r="A28" s="133"/>
      <c r="B28" s="133"/>
      <c r="C28" s="135">
        <v>17</v>
      </c>
      <c r="D28" s="649" t="s">
        <v>252</v>
      </c>
      <c r="E28" s="649" t="s">
        <v>802</v>
      </c>
      <c r="F28" s="411"/>
    </row>
    <row r="29" spans="1:6" ht="13.2">
      <c r="A29" s="133"/>
      <c r="B29" s="133"/>
      <c r="C29" s="135">
        <v>18</v>
      </c>
      <c r="D29" s="649" t="s">
        <v>803</v>
      </c>
      <c r="E29" s="649" t="s">
        <v>445</v>
      </c>
      <c r="F29" s="411"/>
    </row>
    <row r="30" spans="1:6" ht="13.2">
      <c r="A30" s="133"/>
      <c r="B30" s="133"/>
      <c r="C30" s="135">
        <v>19</v>
      </c>
      <c r="D30" s="649" t="s">
        <v>264</v>
      </c>
      <c r="E30" s="649" t="s">
        <v>804</v>
      </c>
      <c r="F30" s="411"/>
    </row>
    <row r="31" spans="1:6" ht="13.2">
      <c r="A31" s="133"/>
      <c r="B31" s="133"/>
      <c r="C31" s="135">
        <v>20</v>
      </c>
      <c r="D31" s="649" t="s">
        <v>805</v>
      </c>
      <c r="E31" s="649" t="s">
        <v>806</v>
      </c>
      <c r="F31" s="411"/>
    </row>
    <row r="32" spans="1:6" ht="13.2">
      <c r="A32" s="133"/>
      <c r="B32" s="133"/>
      <c r="C32" s="135">
        <v>21</v>
      </c>
      <c r="D32" s="649" t="s">
        <v>807</v>
      </c>
      <c r="E32" s="649" t="s">
        <v>808</v>
      </c>
      <c r="F32" s="411"/>
    </row>
    <row r="33" spans="1:6" ht="26.4">
      <c r="A33" s="133"/>
      <c r="B33" s="133"/>
      <c r="C33" s="135">
        <v>22</v>
      </c>
      <c r="D33" s="649" t="s">
        <v>809</v>
      </c>
      <c r="E33" s="649" t="s">
        <v>445</v>
      </c>
      <c r="F33" s="411"/>
    </row>
    <row r="34" spans="1:6" ht="13.2">
      <c r="A34" s="133"/>
      <c r="B34" s="133"/>
      <c r="C34" s="135">
        <v>23</v>
      </c>
      <c r="D34" s="649" t="s">
        <v>810</v>
      </c>
      <c r="E34" s="649" t="s">
        <v>445</v>
      </c>
      <c r="F34" s="411"/>
    </row>
    <row r="35" spans="1:6" ht="26.4">
      <c r="A35" s="133"/>
      <c r="B35" s="133"/>
      <c r="C35" s="135">
        <v>24</v>
      </c>
      <c r="D35" s="649" t="s">
        <v>383</v>
      </c>
      <c r="E35" s="649" t="s">
        <v>811</v>
      </c>
      <c r="F35" s="411"/>
    </row>
    <row r="36" spans="1:6" ht="26.4">
      <c r="A36" s="133"/>
      <c r="B36" s="133"/>
      <c r="C36" s="135">
        <v>25</v>
      </c>
      <c r="D36" s="649" t="s">
        <v>812</v>
      </c>
      <c r="E36" s="649" t="s">
        <v>813</v>
      </c>
      <c r="F36" s="411"/>
    </row>
    <row r="37" spans="1:6" ht="13.2">
      <c r="A37" s="133"/>
      <c r="B37" s="133"/>
      <c r="C37" s="135">
        <v>26</v>
      </c>
      <c r="D37" s="649" t="s">
        <v>814</v>
      </c>
      <c r="E37" s="649" t="s">
        <v>445</v>
      </c>
      <c r="F37" s="411"/>
    </row>
    <row r="38" spans="1:6" ht="13.2">
      <c r="A38" s="133"/>
      <c r="B38" s="133"/>
      <c r="C38" s="135">
        <v>27</v>
      </c>
      <c r="D38" s="649" t="s">
        <v>815</v>
      </c>
      <c r="E38" s="649" t="s">
        <v>816</v>
      </c>
      <c r="F38" s="411"/>
    </row>
    <row r="39" spans="1:6" ht="26.4">
      <c r="A39" s="133"/>
      <c r="B39" s="133"/>
      <c r="C39" s="135">
        <v>28</v>
      </c>
      <c r="D39" s="649" t="s">
        <v>817</v>
      </c>
      <c r="E39" s="649" t="s">
        <v>818</v>
      </c>
      <c r="F39" s="411"/>
    </row>
    <row r="40" spans="1:6" ht="26.4">
      <c r="A40" s="133"/>
      <c r="B40" s="133"/>
      <c r="C40" s="135">
        <v>29</v>
      </c>
      <c r="D40" s="649" t="s">
        <v>819</v>
      </c>
      <c r="E40" s="649" t="s">
        <v>820</v>
      </c>
      <c r="F40" s="411"/>
    </row>
    <row r="41" spans="1:6" ht="26.4">
      <c r="A41" s="133"/>
      <c r="B41" s="133"/>
      <c r="C41" s="135">
        <v>30</v>
      </c>
      <c r="D41" s="649" t="s">
        <v>620</v>
      </c>
      <c r="E41" s="649" t="s">
        <v>821</v>
      </c>
      <c r="F41" s="411"/>
    </row>
    <row r="42" spans="1:6" ht="13.2">
      <c r="A42" s="133"/>
      <c r="B42" s="133"/>
      <c r="C42" s="135">
        <v>31</v>
      </c>
      <c r="D42" s="649" t="s">
        <v>270</v>
      </c>
      <c r="E42" s="649" t="s">
        <v>822</v>
      </c>
      <c r="F42" s="411"/>
    </row>
    <row r="43" spans="1:6" ht="13.2">
      <c r="A43" s="133"/>
      <c r="B43" s="133"/>
      <c r="C43" s="135">
        <v>32</v>
      </c>
      <c r="D43" s="649" t="s">
        <v>823</v>
      </c>
      <c r="E43" s="649" t="s">
        <v>824</v>
      </c>
      <c r="F43" s="411"/>
    </row>
    <row r="44" spans="1:6" ht="13.2">
      <c r="A44" s="133"/>
      <c r="B44" s="133"/>
      <c r="C44" s="135">
        <v>33</v>
      </c>
      <c r="D44" s="649" t="s">
        <v>825</v>
      </c>
      <c r="E44" s="649" t="s">
        <v>826</v>
      </c>
      <c r="F44" s="411"/>
    </row>
    <row r="45" spans="1:6" ht="13.2">
      <c r="A45" s="133"/>
      <c r="B45" s="133"/>
      <c r="C45" s="135">
        <v>34</v>
      </c>
      <c r="D45" s="649" t="s">
        <v>827</v>
      </c>
      <c r="E45" s="649" t="s">
        <v>828</v>
      </c>
      <c r="F45" s="411"/>
    </row>
    <row r="46" spans="1:6" ht="26.4">
      <c r="A46" s="133"/>
      <c r="B46" s="133"/>
      <c r="C46" s="135">
        <v>35</v>
      </c>
      <c r="D46" s="649" t="s">
        <v>623</v>
      </c>
      <c r="E46" s="649" t="s">
        <v>829</v>
      </c>
      <c r="F46" s="411"/>
    </row>
    <row r="47" spans="1:6" ht="26.4">
      <c r="A47" s="133"/>
      <c r="B47" s="133"/>
      <c r="C47" s="135">
        <v>36</v>
      </c>
      <c r="D47" s="649" t="s">
        <v>623</v>
      </c>
      <c r="E47" s="649" t="s">
        <v>830</v>
      </c>
      <c r="F47" s="411"/>
    </row>
    <row r="48" spans="1:6" ht="13.2">
      <c r="A48" s="133"/>
      <c r="B48" s="133"/>
      <c r="C48" s="135">
        <v>37</v>
      </c>
      <c r="D48" s="649" t="s">
        <v>623</v>
      </c>
      <c r="E48" s="649" t="s">
        <v>445</v>
      </c>
      <c r="F48" s="411"/>
    </row>
    <row r="49" spans="1:6" ht="13.2">
      <c r="A49" s="133"/>
      <c r="B49" s="133"/>
      <c r="C49" s="135">
        <v>38</v>
      </c>
      <c r="D49" s="649" t="s">
        <v>831</v>
      </c>
      <c r="E49" s="649" t="s">
        <v>832</v>
      </c>
      <c r="F49" s="411"/>
    </row>
    <row r="50" spans="1:6" ht="13.2">
      <c r="A50" s="133"/>
      <c r="B50" s="133"/>
      <c r="C50" s="135">
        <v>39</v>
      </c>
      <c r="D50" s="649" t="s">
        <v>833</v>
      </c>
      <c r="E50" s="649" t="s">
        <v>834</v>
      </c>
      <c r="F50" s="411"/>
    </row>
    <row r="51" spans="1:6" ht="13.2">
      <c r="A51" s="133"/>
      <c r="B51" s="133"/>
      <c r="C51" s="135">
        <v>40</v>
      </c>
      <c r="D51" s="649" t="s">
        <v>835</v>
      </c>
      <c r="E51" s="649" t="s">
        <v>82</v>
      </c>
      <c r="F51" s="411"/>
    </row>
    <row r="52" spans="1:6" ht="13.2">
      <c r="A52" s="133"/>
      <c r="B52" s="133"/>
      <c r="C52" s="135">
        <v>41</v>
      </c>
      <c r="D52" s="649" t="s">
        <v>836</v>
      </c>
      <c r="E52" s="649" t="s">
        <v>837</v>
      </c>
      <c r="F52" s="411"/>
    </row>
    <row r="53" spans="1:6" ht="26.4">
      <c r="A53" s="133"/>
      <c r="B53" s="133"/>
      <c r="C53" s="135">
        <v>42</v>
      </c>
      <c r="D53" s="649" t="s">
        <v>270</v>
      </c>
      <c r="E53" s="649" t="s">
        <v>838</v>
      </c>
      <c r="F53" s="411"/>
    </row>
    <row r="54" spans="1:6" ht="13.2">
      <c r="A54" s="133"/>
      <c r="B54" s="133"/>
      <c r="C54" s="135">
        <v>43</v>
      </c>
      <c r="D54" s="649" t="s">
        <v>839</v>
      </c>
      <c r="E54" s="649" t="s">
        <v>840</v>
      </c>
      <c r="F54" s="411"/>
    </row>
    <row r="55" spans="1:6" ht="13.2">
      <c r="A55" s="133"/>
      <c r="B55" s="133"/>
      <c r="C55" s="135">
        <v>44</v>
      </c>
      <c r="D55" s="649" t="s">
        <v>841</v>
      </c>
      <c r="E55" s="649" t="s">
        <v>842</v>
      </c>
      <c r="F55" s="411"/>
    </row>
    <row r="56" spans="1:6" ht="26.4">
      <c r="A56" s="133"/>
      <c r="B56" s="133"/>
      <c r="C56" s="135">
        <v>45</v>
      </c>
      <c r="D56" s="649" t="s">
        <v>843</v>
      </c>
      <c r="E56" s="649" t="s">
        <v>844</v>
      </c>
      <c r="F56" s="411"/>
    </row>
    <row r="57" spans="1:6" ht="13.2">
      <c r="A57" s="133"/>
      <c r="B57" s="133"/>
      <c r="C57" s="135">
        <v>46</v>
      </c>
      <c r="D57" s="649" t="s">
        <v>845</v>
      </c>
      <c r="E57" s="649" t="s">
        <v>846</v>
      </c>
      <c r="F57" s="411"/>
    </row>
    <row r="58" spans="1:6" ht="26.4">
      <c r="A58" s="133"/>
      <c r="B58" s="133"/>
      <c r="C58" s="135">
        <v>47</v>
      </c>
      <c r="D58" s="649" t="s">
        <v>847</v>
      </c>
      <c r="E58" s="649" t="s">
        <v>848</v>
      </c>
      <c r="F58" s="411"/>
    </row>
    <row r="59" spans="1:6" ht="13.2">
      <c r="A59" s="133"/>
      <c r="B59" s="133"/>
      <c r="C59" s="135">
        <v>48</v>
      </c>
      <c r="D59" s="649" t="s">
        <v>849</v>
      </c>
      <c r="E59" s="649" t="s">
        <v>850</v>
      </c>
      <c r="F59" s="411"/>
    </row>
    <row r="60" spans="1:6" ht="13.2">
      <c r="A60" s="133"/>
      <c r="B60" s="133"/>
      <c r="C60" s="135">
        <v>49</v>
      </c>
      <c r="D60" s="649" t="s">
        <v>851</v>
      </c>
      <c r="E60" s="649" t="s">
        <v>852</v>
      </c>
      <c r="F60" s="411"/>
    </row>
    <row r="61" spans="1:6" ht="13.2">
      <c r="A61" s="133"/>
      <c r="B61" s="133"/>
      <c r="C61" s="135">
        <v>50</v>
      </c>
      <c r="D61" s="649" t="s">
        <v>853</v>
      </c>
      <c r="E61" s="649" t="s">
        <v>854</v>
      </c>
      <c r="F61" s="411"/>
    </row>
    <row r="62" spans="1:6" ht="13.2">
      <c r="A62" s="133"/>
      <c r="B62" s="133"/>
      <c r="C62" s="135">
        <v>51</v>
      </c>
      <c r="D62" s="649" t="s">
        <v>855</v>
      </c>
      <c r="E62" s="649" t="s">
        <v>592</v>
      </c>
      <c r="F62" s="411"/>
    </row>
    <row r="63" spans="1:6" ht="13.2">
      <c r="A63" s="133"/>
      <c r="B63" s="133"/>
      <c r="C63" s="135">
        <v>52</v>
      </c>
      <c r="D63" s="649" t="s">
        <v>241</v>
      </c>
      <c r="E63" s="649" t="s">
        <v>856</v>
      </c>
      <c r="F63" s="411"/>
    </row>
    <row r="64" spans="1:6" ht="13.2">
      <c r="A64" s="133"/>
      <c r="B64" s="133"/>
      <c r="C64" s="135">
        <v>53</v>
      </c>
      <c r="D64" s="649" t="s">
        <v>270</v>
      </c>
      <c r="E64" s="649" t="s">
        <v>239</v>
      </c>
      <c r="F64" s="411"/>
    </row>
    <row r="65" spans="1:6" ht="13.2">
      <c r="A65" s="133"/>
      <c r="B65" s="133"/>
      <c r="C65" s="135">
        <v>54</v>
      </c>
      <c r="D65" s="649" t="s">
        <v>857</v>
      </c>
      <c r="E65" s="649" t="s">
        <v>858</v>
      </c>
      <c r="F65" s="411"/>
    </row>
    <row r="66" spans="1:6" ht="13.2">
      <c r="A66" s="133"/>
      <c r="B66" s="133"/>
      <c r="C66" s="135">
        <v>55</v>
      </c>
      <c r="D66" s="649" t="s">
        <v>859</v>
      </c>
      <c r="E66" s="649" t="s">
        <v>445</v>
      </c>
      <c r="F66" s="411"/>
    </row>
    <row r="67" spans="1:6" ht="13.2">
      <c r="A67" s="133"/>
      <c r="B67" s="133"/>
      <c r="C67" s="135">
        <v>56</v>
      </c>
      <c r="D67" s="649" t="s">
        <v>860</v>
      </c>
      <c r="E67" s="649" t="s">
        <v>445</v>
      </c>
      <c r="F67" s="411"/>
    </row>
    <row r="68" spans="1:6" ht="13.2">
      <c r="A68" s="133"/>
      <c r="B68" s="133"/>
      <c r="C68" s="135">
        <v>57</v>
      </c>
      <c r="D68" s="649" t="s">
        <v>576</v>
      </c>
      <c r="E68" s="649" t="s">
        <v>445</v>
      </c>
      <c r="F68" s="411"/>
    </row>
    <row r="69" spans="1:6" ht="13.2">
      <c r="A69" s="133"/>
      <c r="B69" s="133"/>
      <c r="C69" s="135">
        <v>58</v>
      </c>
      <c r="D69" s="649" t="s">
        <v>861</v>
      </c>
      <c r="E69" s="649" t="s">
        <v>445</v>
      </c>
      <c r="F69" s="411"/>
    </row>
    <row r="70" spans="1:6" ht="13.2">
      <c r="A70" s="133"/>
      <c r="B70" s="133"/>
      <c r="C70" s="135">
        <v>59</v>
      </c>
      <c r="D70" s="649" t="s">
        <v>862</v>
      </c>
      <c r="E70" s="649" t="s">
        <v>445</v>
      </c>
      <c r="F70" s="411"/>
    </row>
    <row r="71" spans="1:6" ht="13.2">
      <c r="A71" s="133"/>
      <c r="B71" s="133"/>
      <c r="C71" s="135">
        <v>60</v>
      </c>
      <c r="D71" s="649" t="s">
        <v>241</v>
      </c>
      <c r="E71" s="649" t="s">
        <v>445</v>
      </c>
      <c r="F71" s="411"/>
    </row>
    <row r="72" spans="1:6" ht="13.2">
      <c r="A72" s="133"/>
      <c r="B72" s="133"/>
      <c r="C72" s="135">
        <v>61</v>
      </c>
      <c r="D72" s="649" t="s">
        <v>863</v>
      </c>
      <c r="E72" s="649" t="s">
        <v>445</v>
      </c>
      <c r="F72" s="411"/>
    </row>
    <row r="73" spans="1:6" ht="13.2">
      <c r="A73" s="133"/>
      <c r="B73" s="133"/>
      <c r="C73" s="135">
        <v>62</v>
      </c>
      <c r="D73" s="649" t="s">
        <v>864</v>
      </c>
      <c r="E73" s="649" t="s">
        <v>445</v>
      </c>
      <c r="F73" s="411"/>
    </row>
    <row r="74" spans="1:6" ht="13.2">
      <c r="A74" s="133"/>
      <c r="B74" s="133"/>
      <c r="C74" s="135">
        <v>63</v>
      </c>
      <c r="D74" s="649" t="s">
        <v>865</v>
      </c>
      <c r="E74" s="649" t="s">
        <v>445</v>
      </c>
      <c r="F74" s="411"/>
    </row>
    <row r="75" spans="1:6" ht="13.2">
      <c r="A75" s="133"/>
      <c r="B75" s="133"/>
      <c r="C75" s="135">
        <v>64</v>
      </c>
      <c r="D75" s="649" t="s">
        <v>272</v>
      </c>
      <c r="E75" s="649" t="s">
        <v>445</v>
      </c>
      <c r="F75" s="411"/>
    </row>
    <row r="76" spans="1:6" ht="13.2">
      <c r="A76" s="133"/>
      <c r="B76" s="133"/>
      <c r="C76" s="135">
        <v>65</v>
      </c>
      <c r="D76" s="649" t="s">
        <v>378</v>
      </c>
      <c r="E76" s="649" t="s">
        <v>445</v>
      </c>
      <c r="F76" s="411"/>
    </row>
    <row r="77" spans="1:6" ht="13.2">
      <c r="A77" s="133"/>
      <c r="B77" s="133"/>
      <c r="C77" s="135">
        <v>66</v>
      </c>
      <c r="D77" s="649" t="s">
        <v>866</v>
      </c>
      <c r="E77" s="649" t="s">
        <v>445</v>
      </c>
      <c r="F77" s="411"/>
    </row>
    <row r="78" spans="1:6" ht="13.2">
      <c r="A78" s="133"/>
      <c r="B78" s="133"/>
      <c r="C78" s="135">
        <v>67</v>
      </c>
      <c r="D78" s="649" t="s">
        <v>867</v>
      </c>
      <c r="E78" s="649" t="s">
        <v>254</v>
      </c>
      <c r="F78" s="411"/>
    </row>
    <row r="79" spans="1:6" ht="13.2">
      <c r="A79" s="133"/>
      <c r="B79" s="133"/>
      <c r="C79" s="135">
        <v>68</v>
      </c>
      <c r="D79" s="649" t="s">
        <v>262</v>
      </c>
      <c r="E79" s="649" t="s">
        <v>445</v>
      </c>
      <c r="F79" s="411"/>
    </row>
    <row r="80" spans="1:6" ht="13.2">
      <c r="A80" s="133"/>
      <c r="B80" s="133"/>
      <c r="C80" s="135">
        <v>69</v>
      </c>
      <c r="D80" s="649" t="s">
        <v>868</v>
      </c>
      <c r="E80" s="649" t="s">
        <v>445</v>
      </c>
      <c r="F80" s="411"/>
    </row>
    <row r="81" spans="1:6" ht="13.2">
      <c r="A81" s="133"/>
      <c r="B81" s="133"/>
      <c r="C81" s="135">
        <v>70</v>
      </c>
      <c r="D81" s="649" t="s">
        <v>869</v>
      </c>
      <c r="E81" s="649" t="s">
        <v>445</v>
      </c>
      <c r="F81" s="411"/>
    </row>
    <row r="82" spans="1:6" ht="13.2">
      <c r="A82" s="133"/>
      <c r="B82" s="133"/>
      <c r="C82" s="135">
        <v>71</v>
      </c>
      <c r="D82" s="649" t="s">
        <v>414</v>
      </c>
      <c r="E82" s="649" t="s">
        <v>445</v>
      </c>
      <c r="F82" s="411"/>
    </row>
    <row r="83" spans="1:6" ht="13.2">
      <c r="A83" s="133"/>
      <c r="B83" s="133"/>
      <c r="C83" s="135">
        <v>72</v>
      </c>
      <c r="D83" s="649" t="s">
        <v>383</v>
      </c>
      <c r="E83" s="649" t="s">
        <v>445</v>
      </c>
      <c r="F83" s="411"/>
    </row>
    <row r="84" spans="1:6" ht="13.2">
      <c r="A84" s="133"/>
      <c r="B84" s="133"/>
      <c r="C84" s="135">
        <v>73</v>
      </c>
      <c r="D84" s="649" t="s">
        <v>870</v>
      </c>
      <c r="E84" s="649" t="s">
        <v>445</v>
      </c>
      <c r="F84" s="411"/>
    </row>
    <row r="85" spans="1:6" ht="13.2">
      <c r="A85" s="133"/>
      <c r="B85" s="133"/>
      <c r="C85" s="135">
        <v>74</v>
      </c>
      <c r="D85" s="649" t="s">
        <v>871</v>
      </c>
      <c r="E85" s="649" t="s">
        <v>445</v>
      </c>
      <c r="F85" s="411"/>
    </row>
    <row r="86" spans="1:6" ht="13.2">
      <c r="A86" s="133"/>
      <c r="B86" s="133"/>
      <c r="C86" s="135">
        <v>75</v>
      </c>
      <c r="D86" s="649" t="s">
        <v>872</v>
      </c>
      <c r="E86" s="649" t="s">
        <v>445</v>
      </c>
      <c r="F86" s="411"/>
    </row>
    <row r="87" spans="1:6" ht="13.2">
      <c r="A87" s="133"/>
      <c r="B87" s="133"/>
      <c r="C87" s="135">
        <v>76</v>
      </c>
      <c r="D87" s="649" t="s">
        <v>873</v>
      </c>
      <c r="E87" s="649" t="s">
        <v>445</v>
      </c>
      <c r="F87" s="411"/>
    </row>
    <row r="88" spans="1:6" ht="13.2">
      <c r="A88" s="133"/>
      <c r="B88" s="133"/>
      <c r="C88" s="135">
        <v>77</v>
      </c>
      <c r="D88" s="649" t="s">
        <v>272</v>
      </c>
      <c r="E88" s="649" t="s">
        <v>445</v>
      </c>
      <c r="F88" s="411"/>
    </row>
    <row r="89" spans="1:6" ht="13.2">
      <c r="A89" s="133"/>
      <c r="B89" s="133"/>
      <c r="C89" s="135">
        <v>78</v>
      </c>
      <c r="D89" s="649" t="s">
        <v>453</v>
      </c>
      <c r="E89" s="649" t="s">
        <v>445</v>
      </c>
      <c r="F89" s="411"/>
    </row>
    <row r="90" spans="1:6" ht="13.2">
      <c r="A90" s="133"/>
      <c r="B90" s="133"/>
      <c r="C90" s="135">
        <v>79</v>
      </c>
      <c r="D90" s="649" t="s">
        <v>276</v>
      </c>
      <c r="E90" s="649" t="s">
        <v>445</v>
      </c>
      <c r="F90" s="411"/>
    </row>
    <row r="91" spans="1:6" ht="13.2">
      <c r="A91" s="133"/>
      <c r="B91" s="133"/>
      <c r="C91" s="135">
        <v>80</v>
      </c>
      <c r="D91" s="649" t="s">
        <v>874</v>
      </c>
      <c r="E91" s="649" t="s">
        <v>445</v>
      </c>
      <c r="F91" s="411"/>
    </row>
    <row r="92" spans="1:6" ht="13.2">
      <c r="A92" s="133"/>
      <c r="B92" s="133"/>
      <c r="C92" s="135">
        <v>81</v>
      </c>
      <c r="D92" s="649" t="s">
        <v>875</v>
      </c>
      <c r="E92" s="649" t="s">
        <v>445</v>
      </c>
      <c r="F92" s="411"/>
    </row>
    <row r="93" spans="1:6" ht="13.2">
      <c r="A93" s="133"/>
      <c r="B93" s="133"/>
      <c r="C93" s="135">
        <v>82</v>
      </c>
      <c r="D93" s="649" t="s">
        <v>413</v>
      </c>
      <c r="E93" s="649" t="s">
        <v>445</v>
      </c>
      <c r="F93" s="411"/>
    </row>
    <row r="94" spans="1:6" ht="13.2">
      <c r="A94" s="133"/>
      <c r="B94" s="133"/>
      <c r="C94" s="135">
        <v>83</v>
      </c>
      <c r="D94" s="649" t="s">
        <v>876</v>
      </c>
      <c r="E94" s="649" t="s">
        <v>445</v>
      </c>
      <c r="F94" s="411"/>
    </row>
    <row r="95" spans="1:6" ht="13.2">
      <c r="A95" s="133"/>
      <c r="B95" s="133"/>
      <c r="C95" s="135">
        <v>84</v>
      </c>
      <c r="D95" s="649" t="s">
        <v>877</v>
      </c>
      <c r="E95" s="649" t="s">
        <v>445</v>
      </c>
      <c r="F95" s="411"/>
    </row>
    <row r="96" spans="1:6" ht="13.2">
      <c r="A96" s="133"/>
      <c r="B96" s="133"/>
      <c r="C96" s="135">
        <v>85</v>
      </c>
      <c r="D96" s="649" t="s">
        <v>878</v>
      </c>
      <c r="E96" s="649" t="s">
        <v>445</v>
      </c>
      <c r="F96" s="411"/>
    </row>
    <row r="97" spans="1:6" ht="13.2">
      <c r="A97" s="133"/>
      <c r="B97" s="133"/>
      <c r="C97" s="135">
        <v>86</v>
      </c>
      <c r="D97" s="649" t="s">
        <v>879</v>
      </c>
      <c r="E97" s="649" t="s">
        <v>445</v>
      </c>
      <c r="F97" s="411"/>
    </row>
    <row r="98" spans="1:6" ht="13.2">
      <c r="A98" s="133"/>
      <c r="B98" s="133"/>
      <c r="C98" s="135">
        <v>87</v>
      </c>
      <c r="D98" s="649" t="s">
        <v>880</v>
      </c>
      <c r="E98" s="649" t="s">
        <v>445</v>
      </c>
      <c r="F98" s="411"/>
    </row>
    <row r="99" spans="1:6" ht="13.2">
      <c r="A99" s="133"/>
      <c r="B99" s="133"/>
      <c r="C99" s="135">
        <v>88</v>
      </c>
      <c r="D99" s="649" t="s">
        <v>250</v>
      </c>
      <c r="E99" s="649" t="s">
        <v>445</v>
      </c>
      <c r="F99" s="411"/>
    </row>
    <row r="100" spans="1:6" ht="26.4">
      <c r="A100" s="133"/>
      <c r="B100" s="133"/>
      <c r="C100" s="135">
        <v>89</v>
      </c>
      <c r="D100" s="649" t="s">
        <v>881</v>
      </c>
      <c r="E100" s="649" t="s">
        <v>445</v>
      </c>
      <c r="F100" s="411"/>
    </row>
    <row r="101" spans="1:6" ht="13.2">
      <c r="A101" s="133"/>
      <c r="B101" s="133"/>
      <c r="C101" s="135">
        <v>90</v>
      </c>
      <c r="D101" s="649" t="s">
        <v>882</v>
      </c>
      <c r="E101" s="649" t="s">
        <v>445</v>
      </c>
      <c r="F101" s="411"/>
    </row>
    <row r="102" spans="1:6" ht="13.2">
      <c r="A102" s="133"/>
      <c r="B102" s="133"/>
      <c r="C102" s="135">
        <v>91</v>
      </c>
      <c r="D102" s="649" t="s">
        <v>883</v>
      </c>
      <c r="E102" s="649" t="s">
        <v>445</v>
      </c>
      <c r="F102" s="411"/>
    </row>
    <row r="103" spans="1:6" ht="13.2">
      <c r="A103" s="133"/>
      <c r="B103" s="133"/>
      <c r="C103" s="135">
        <v>92</v>
      </c>
      <c r="D103" s="649" t="s">
        <v>884</v>
      </c>
      <c r="E103" s="649" t="s">
        <v>445</v>
      </c>
      <c r="F103" s="411"/>
    </row>
    <row r="104" spans="1:6" ht="26.4">
      <c r="A104" s="133"/>
      <c r="B104" s="133"/>
      <c r="C104" s="135">
        <v>93</v>
      </c>
      <c r="D104" s="649" t="s">
        <v>885</v>
      </c>
      <c r="E104" s="649" t="s">
        <v>445</v>
      </c>
      <c r="F104" s="411"/>
    </row>
    <row r="105" spans="1:6" ht="13.2">
      <c r="A105" s="133"/>
      <c r="B105" s="133"/>
      <c r="C105" s="135">
        <v>94</v>
      </c>
      <c r="D105" s="649" t="s">
        <v>886</v>
      </c>
      <c r="E105" s="649" t="s">
        <v>445</v>
      </c>
      <c r="F105" s="411"/>
    </row>
    <row r="106" spans="1:6" ht="13.2">
      <c r="A106" s="133"/>
      <c r="B106" s="133"/>
      <c r="C106" s="135">
        <v>95</v>
      </c>
      <c r="D106" s="649" t="s">
        <v>453</v>
      </c>
      <c r="E106" s="649" t="s">
        <v>445</v>
      </c>
      <c r="F106" s="411"/>
    </row>
    <row r="107" spans="1:6" ht="13.2">
      <c r="A107" s="133"/>
      <c r="B107" s="133"/>
      <c r="C107" s="135">
        <v>96</v>
      </c>
      <c r="D107" s="649" t="s">
        <v>887</v>
      </c>
      <c r="E107" s="649" t="s">
        <v>445</v>
      </c>
      <c r="F107" s="411"/>
    </row>
    <row r="108" spans="1:6" ht="26.4">
      <c r="A108" s="133"/>
      <c r="B108" s="133"/>
      <c r="C108" s="135">
        <v>97</v>
      </c>
      <c r="D108" s="649" t="s">
        <v>888</v>
      </c>
      <c r="E108" s="649" t="s">
        <v>445</v>
      </c>
      <c r="F108" s="411"/>
    </row>
    <row r="109" spans="1:6" ht="13.2">
      <c r="A109" s="133"/>
      <c r="B109" s="133"/>
      <c r="C109" s="135">
        <v>98</v>
      </c>
      <c r="D109" s="649" t="s">
        <v>401</v>
      </c>
      <c r="E109" s="649" t="s">
        <v>445</v>
      </c>
      <c r="F109" s="411"/>
    </row>
    <row r="110" spans="1:6" ht="13.2">
      <c r="A110" s="133"/>
      <c r="B110" s="133"/>
      <c r="C110" s="135">
        <v>99</v>
      </c>
      <c r="D110" s="649" t="s">
        <v>889</v>
      </c>
      <c r="E110" s="649" t="s">
        <v>445</v>
      </c>
      <c r="F110" s="411"/>
    </row>
    <row r="111" spans="1:6" ht="13.2">
      <c r="A111" s="133"/>
      <c r="B111" s="133"/>
      <c r="C111" s="135">
        <v>100</v>
      </c>
      <c r="D111" s="649" t="s">
        <v>890</v>
      </c>
      <c r="E111" s="649" t="s">
        <v>445</v>
      </c>
      <c r="F111" s="411"/>
    </row>
    <row r="112" spans="1:6" ht="13.2">
      <c r="A112" s="133"/>
      <c r="B112" s="133"/>
      <c r="C112" s="135">
        <v>101</v>
      </c>
      <c r="D112" s="649" t="s">
        <v>593</v>
      </c>
      <c r="E112" s="649" t="s">
        <v>445</v>
      </c>
      <c r="F112" s="411"/>
    </row>
    <row r="113" spans="1:6" ht="13.2">
      <c r="A113" s="133"/>
      <c r="B113" s="133"/>
      <c r="C113" s="135">
        <v>102</v>
      </c>
      <c r="D113" s="649" t="s">
        <v>891</v>
      </c>
      <c r="E113" s="649" t="s">
        <v>445</v>
      </c>
      <c r="F113" s="411"/>
    </row>
    <row r="114" spans="1:6" ht="13.2">
      <c r="A114" s="133"/>
      <c r="B114" s="133"/>
      <c r="C114" s="135">
        <v>103</v>
      </c>
      <c r="D114" s="649" t="s">
        <v>892</v>
      </c>
      <c r="E114" s="649" t="s">
        <v>445</v>
      </c>
      <c r="F114" s="411"/>
    </row>
    <row r="115" spans="1:6" ht="26.4">
      <c r="A115" s="133"/>
      <c r="B115" s="133"/>
      <c r="C115" s="135">
        <v>104</v>
      </c>
      <c r="D115" s="649" t="s">
        <v>893</v>
      </c>
      <c r="E115" s="649" t="s">
        <v>445</v>
      </c>
      <c r="F115" s="411"/>
    </row>
    <row r="116" spans="1:6" ht="13.2">
      <c r="A116" s="133"/>
      <c r="B116" s="133"/>
      <c r="C116" s="135">
        <v>105</v>
      </c>
      <c r="D116" s="649" t="s">
        <v>894</v>
      </c>
      <c r="E116" s="649" t="s">
        <v>445</v>
      </c>
      <c r="F116" s="411"/>
    </row>
    <row r="117" spans="1:6" ht="13.2">
      <c r="A117" s="133"/>
      <c r="B117" s="133"/>
      <c r="C117" s="135">
        <v>106</v>
      </c>
      <c r="D117" s="649" t="s">
        <v>401</v>
      </c>
      <c r="E117" s="649" t="s">
        <v>445</v>
      </c>
      <c r="F117" s="411"/>
    </row>
    <row r="118" spans="1:6" ht="13.2">
      <c r="A118" s="133"/>
      <c r="B118" s="133"/>
      <c r="C118" s="135">
        <v>107</v>
      </c>
      <c r="D118" s="649" t="s">
        <v>260</v>
      </c>
      <c r="E118" s="649" t="s">
        <v>445</v>
      </c>
      <c r="F118" s="411"/>
    </row>
    <row r="119" spans="1:6" ht="13.2">
      <c r="A119" s="133"/>
      <c r="B119" s="133"/>
      <c r="C119" s="135">
        <v>108</v>
      </c>
      <c r="D119" s="649" t="s">
        <v>895</v>
      </c>
      <c r="E119" s="649" t="s">
        <v>254</v>
      </c>
      <c r="F119" s="411"/>
    </row>
    <row r="120" spans="1:6" ht="13.2">
      <c r="A120" s="133"/>
      <c r="B120" s="133"/>
      <c r="C120" s="135">
        <v>109</v>
      </c>
      <c r="D120" s="649" t="s">
        <v>594</v>
      </c>
      <c r="E120" s="649" t="s">
        <v>25</v>
      </c>
      <c r="F120" s="411"/>
    </row>
    <row r="121" spans="1:6" ht="13.2">
      <c r="A121" s="133"/>
      <c r="B121" s="133"/>
      <c r="C121" s="135">
        <v>110</v>
      </c>
      <c r="D121" s="649" t="s">
        <v>576</v>
      </c>
      <c r="E121" s="649" t="s">
        <v>445</v>
      </c>
      <c r="F121" s="411"/>
    </row>
    <row r="122" spans="1:6" ht="13.2">
      <c r="A122" s="133"/>
      <c r="B122" s="133"/>
      <c r="C122" s="135">
        <v>111</v>
      </c>
      <c r="D122" s="649" t="s">
        <v>896</v>
      </c>
      <c r="E122" s="649" t="s">
        <v>445</v>
      </c>
      <c r="F122" s="411"/>
    </row>
    <row r="123" spans="1:6" ht="13.2">
      <c r="A123" s="133"/>
      <c r="B123" s="133"/>
      <c r="C123" s="135">
        <v>112</v>
      </c>
      <c r="D123" s="649" t="s">
        <v>897</v>
      </c>
      <c r="E123" s="649" t="s">
        <v>445</v>
      </c>
      <c r="F123" s="411"/>
    </row>
    <row r="124" spans="1:6" ht="13.2">
      <c r="A124" s="133"/>
      <c r="B124" s="133"/>
      <c r="C124" s="135">
        <v>113</v>
      </c>
      <c r="D124" s="649" t="s">
        <v>401</v>
      </c>
      <c r="E124" s="649" t="s">
        <v>445</v>
      </c>
      <c r="F124" s="411"/>
    </row>
    <row r="125" spans="1:6" ht="13.2">
      <c r="A125" s="133"/>
      <c r="B125" s="133"/>
      <c r="C125" s="135">
        <v>114</v>
      </c>
      <c r="D125" s="649" t="s">
        <v>898</v>
      </c>
      <c r="E125" s="649" t="s">
        <v>445</v>
      </c>
      <c r="F125" s="411"/>
    </row>
    <row r="126" spans="1:6" ht="13.2">
      <c r="A126" s="133"/>
      <c r="B126" s="133"/>
      <c r="C126" s="135">
        <v>115</v>
      </c>
      <c r="D126" s="649" t="s">
        <v>899</v>
      </c>
      <c r="E126" s="649" t="s">
        <v>445</v>
      </c>
      <c r="F126" s="411"/>
    </row>
    <row r="127" spans="1:6" ht="13.2">
      <c r="A127" s="133"/>
      <c r="B127" s="133"/>
      <c r="C127" s="135">
        <v>116</v>
      </c>
      <c r="D127" s="649" t="s">
        <v>272</v>
      </c>
      <c r="E127" s="649" t="s">
        <v>445</v>
      </c>
      <c r="F127" s="411"/>
    </row>
    <row r="128" spans="1:6" ht="26.4">
      <c r="A128" s="133"/>
      <c r="B128" s="133"/>
      <c r="C128" s="135">
        <v>117</v>
      </c>
      <c r="D128" s="649" t="s">
        <v>900</v>
      </c>
      <c r="E128" s="649" t="s">
        <v>445</v>
      </c>
      <c r="F128" s="411"/>
    </row>
    <row r="129" spans="1:6" ht="13.2">
      <c r="A129" s="133"/>
      <c r="B129" s="133"/>
      <c r="C129" s="135">
        <v>118</v>
      </c>
      <c r="D129" s="649" t="s">
        <v>272</v>
      </c>
      <c r="E129" s="649" t="s">
        <v>445</v>
      </c>
      <c r="F129" s="411"/>
    </row>
    <row r="130" spans="1:6" ht="13.2">
      <c r="A130" s="133"/>
      <c r="B130" s="133"/>
      <c r="C130" s="135">
        <v>119</v>
      </c>
      <c r="D130" s="649" t="s">
        <v>258</v>
      </c>
      <c r="E130" s="649" t="s">
        <v>411</v>
      </c>
      <c r="F130" s="411"/>
    </row>
    <row r="131" spans="1:6" ht="13.2">
      <c r="A131" s="133"/>
      <c r="B131" s="133"/>
      <c r="C131" s="135">
        <v>120</v>
      </c>
      <c r="D131" s="649" t="s">
        <v>901</v>
      </c>
      <c r="E131" s="649" t="s">
        <v>38</v>
      </c>
      <c r="F131" s="411"/>
    </row>
    <row r="132" spans="1:6" ht="26.4">
      <c r="A132" s="133"/>
      <c r="B132" s="133"/>
      <c r="C132" s="135">
        <v>121</v>
      </c>
      <c r="D132" s="649" t="s">
        <v>902</v>
      </c>
      <c r="E132" s="649" t="s">
        <v>38</v>
      </c>
      <c r="F132" s="411"/>
    </row>
    <row r="133" spans="1:6" ht="26.4">
      <c r="A133" s="133"/>
      <c r="B133" s="133"/>
      <c r="C133" s="135">
        <v>122</v>
      </c>
      <c r="D133" s="649" t="s">
        <v>903</v>
      </c>
      <c r="E133" s="649" t="s">
        <v>445</v>
      </c>
      <c r="F133" s="411"/>
    </row>
    <row r="134" spans="1:6" ht="13.2">
      <c r="A134" s="133"/>
      <c r="B134" s="133"/>
      <c r="C134" s="135">
        <v>123</v>
      </c>
      <c r="D134" s="649" t="s">
        <v>405</v>
      </c>
      <c r="E134" s="649" t="s">
        <v>445</v>
      </c>
      <c r="F134" s="411"/>
    </row>
    <row r="135" spans="1:6" ht="13.2">
      <c r="A135" s="133"/>
      <c r="B135" s="133"/>
      <c r="C135" s="135">
        <v>124</v>
      </c>
      <c r="D135" s="649" t="s">
        <v>904</v>
      </c>
      <c r="E135" s="649" t="s">
        <v>905</v>
      </c>
      <c r="F135" s="411"/>
    </row>
    <row r="136" spans="1:6" ht="13.2">
      <c r="A136" s="133"/>
      <c r="B136" s="133"/>
      <c r="C136" s="135">
        <v>125</v>
      </c>
      <c r="D136" s="649" t="s">
        <v>906</v>
      </c>
      <c r="E136" s="649" t="s">
        <v>907</v>
      </c>
      <c r="F136" s="411"/>
    </row>
    <row r="137" spans="1:6" ht="13.2">
      <c r="A137" s="133"/>
      <c r="B137" s="133"/>
      <c r="C137" s="135">
        <v>126</v>
      </c>
      <c r="D137" s="649" t="s">
        <v>908</v>
      </c>
      <c r="E137" s="649" t="s">
        <v>909</v>
      </c>
      <c r="F137" s="411"/>
    </row>
    <row r="138" spans="1:6" ht="26.4">
      <c r="A138" s="133"/>
      <c r="B138" s="133"/>
      <c r="C138" s="135">
        <v>127</v>
      </c>
      <c r="D138" s="649" t="s">
        <v>910</v>
      </c>
      <c r="E138" s="649" t="s">
        <v>911</v>
      </c>
      <c r="F138" s="411"/>
    </row>
    <row r="139" spans="1:6" ht="13.2">
      <c r="A139" s="133"/>
      <c r="B139" s="133"/>
      <c r="C139" s="135">
        <v>128</v>
      </c>
      <c r="D139" s="649" t="s">
        <v>912</v>
      </c>
      <c r="E139" s="649" t="s">
        <v>445</v>
      </c>
      <c r="F139" s="411"/>
    </row>
    <row r="140" spans="1:6" ht="13.2">
      <c r="A140" s="133"/>
      <c r="B140" s="133"/>
      <c r="C140" s="135">
        <v>129</v>
      </c>
      <c r="D140" s="649" t="s">
        <v>913</v>
      </c>
      <c r="E140" s="649" t="s">
        <v>914</v>
      </c>
      <c r="F140" s="411"/>
    </row>
    <row r="141" spans="1:6" ht="13.2">
      <c r="A141" s="133"/>
      <c r="B141" s="133"/>
      <c r="C141" s="135">
        <v>130</v>
      </c>
      <c r="D141" s="649" t="s">
        <v>274</v>
      </c>
      <c r="E141" s="649" t="s">
        <v>445</v>
      </c>
      <c r="F141" s="411"/>
    </row>
    <row r="142" spans="1:6" ht="13.2">
      <c r="A142" s="133"/>
      <c r="B142" s="133"/>
      <c r="C142" s="135">
        <v>131</v>
      </c>
      <c r="D142" s="649" t="s">
        <v>462</v>
      </c>
      <c r="E142" s="649" t="s">
        <v>445</v>
      </c>
      <c r="F142" s="411"/>
    </row>
    <row r="143" spans="1:6" ht="26.4">
      <c r="A143" s="133"/>
      <c r="B143" s="133"/>
      <c r="C143" s="135">
        <v>132</v>
      </c>
      <c r="D143" s="649" t="s">
        <v>915</v>
      </c>
      <c r="E143" s="649" t="s">
        <v>38</v>
      </c>
      <c r="F143" s="411"/>
    </row>
    <row r="144" spans="1:6" ht="13.2">
      <c r="A144" s="133"/>
      <c r="B144" s="133"/>
      <c r="C144" s="135">
        <v>133</v>
      </c>
      <c r="D144" s="649" t="s">
        <v>916</v>
      </c>
      <c r="E144" s="649" t="s">
        <v>917</v>
      </c>
      <c r="F144" s="411"/>
    </row>
    <row r="145" spans="1:6" ht="13.2">
      <c r="A145" s="133"/>
      <c r="B145" s="133"/>
      <c r="C145" s="135">
        <v>134</v>
      </c>
      <c r="D145" s="649" t="s">
        <v>918</v>
      </c>
      <c r="E145" s="649" t="s">
        <v>38</v>
      </c>
      <c r="F145" s="411"/>
    </row>
    <row r="146" spans="1:6" ht="13.2">
      <c r="A146" s="133"/>
      <c r="B146" s="133"/>
      <c r="C146" s="135">
        <v>135</v>
      </c>
      <c r="D146" s="649" t="s">
        <v>599</v>
      </c>
      <c r="E146" s="649" t="s">
        <v>919</v>
      </c>
      <c r="F146" s="411"/>
    </row>
    <row r="147" spans="1:6" ht="26.4">
      <c r="A147" s="133"/>
      <c r="B147" s="133"/>
      <c r="C147" s="135">
        <v>136</v>
      </c>
      <c r="D147" s="649" t="s">
        <v>920</v>
      </c>
      <c r="E147" s="649" t="s">
        <v>38</v>
      </c>
      <c r="F147" s="411"/>
    </row>
    <row r="148" spans="1:6" ht="13.2">
      <c r="A148" s="133"/>
      <c r="B148" s="133"/>
      <c r="C148" s="135">
        <v>137</v>
      </c>
      <c r="D148" s="649" t="s">
        <v>921</v>
      </c>
      <c r="E148" s="649" t="s">
        <v>905</v>
      </c>
      <c r="F148" s="411"/>
    </row>
    <row r="149" spans="1:6" ht="13.2">
      <c r="A149" s="133"/>
      <c r="B149" s="133"/>
      <c r="C149" s="135">
        <v>138</v>
      </c>
      <c r="D149" s="649" t="s">
        <v>922</v>
      </c>
      <c r="E149" s="649" t="s">
        <v>445</v>
      </c>
      <c r="F149" s="411"/>
    </row>
    <row r="150" spans="1:6" ht="13.2">
      <c r="A150" s="133"/>
      <c r="B150" s="133"/>
      <c r="C150" s="135">
        <v>139</v>
      </c>
      <c r="D150" s="649" t="s">
        <v>923</v>
      </c>
      <c r="E150" s="649" t="s">
        <v>445</v>
      </c>
      <c r="F150" s="411"/>
    </row>
    <row r="151" spans="1:6" ht="13.2">
      <c r="A151" s="133"/>
      <c r="B151" s="133"/>
      <c r="C151" s="135">
        <v>140</v>
      </c>
      <c r="D151" s="649" t="s">
        <v>924</v>
      </c>
      <c r="E151" s="649" t="s">
        <v>445</v>
      </c>
      <c r="F151" s="411"/>
    </row>
    <row r="152" spans="1:6" ht="13.2">
      <c r="A152" s="133"/>
      <c r="B152" s="133"/>
      <c r="C152" s="135">
        <v>141</v>
      </c>
      <c r="D152" s="649" t="s">
        <v>925</v>
      </c>
      <c r="E152" s="649" t="s">
        <v>38</v>
      </c>
      <c r="F152" s="411"/>
    </row>
    <row r="153" spans="1:6" ht="13.2">
      <c r="A153" s="133"/>
      <c r="B153" s="133"/>
      <c r="C153" s="135">
        <v>142</v>
      </c>
      <c r="D153" s="649" t="s">
        <v>261</v>
      </c>
      <c r="E153" s="649" t="s">
        <v>445</v>
      </c>
      <c r="F153" s="411"/>
    </row>
    <row r="154" spans="1:6" ht="13.2">
      <c r="A154" s="133"/>
      <c r="B154" s="133"/>
      <c r="C154" s="135">
        <v>143</v>
      </c>
      <c r="D154" s="649" t="s">
        <v>926</v>
      </c>
      <c r="E154" s="649" t="s">
        <v>38</v>
      </c>
      <c r="F154" s="411"/>
    </row>
    <row r="155" spans="1:6" ht="13.2">
      <c r="A155" s="133"/>
      <c r="B155" s="133"/>
      <c r="C155" s="135">
        <v>144</v>
      </c>
      <c r="D155" s="649" t="s">
        <v>927</v>
      </c>
      <c r="E155" s="649" t="s">
        <v>445</v>
      </c>
      <c r="F155" s="411"/>
    </row>
    <row r="156" spans="1:6" ht="13.2">
      <c r="A156" s="133"/>
      <c r="B156" s="133"/>
      <c r="C156" s="135">
        <v>145</v>
      </c>
      <c r="D156" s="649" t="s">
        <v>405</v>
      </c>
      <c r="E156" s="649" t="s">
        <v>275</v>
      </c>
      <c r="F156" s="411"/>
    </row>
    <row r="157" spans="1:6" ht="13.2">
      <c r="A157" s="133"/>
      <c r="B157" s="133"/>
      <c r="C157" s="135">
        <v>146</v>
      </c>
      <c r="D157" s="649" t="s">
        <v>928</v>
      </c>
      <c r="E157" s="649" t="s">
        <v>445</v>
      </c>
      <c r="F157" s="411"/>
    </row>
    <row r="158" spans="1:6" ht="13.2">
      <c r="A158" s="133"/>
      <c r="B158" s="133"/>
      <c r="C158" s="135">
        <v>147</v>
      </c>
      <c r="D158" s="649" t="s">
        <v>929</v>
      </c>
      <c r="E158" s="649" t="s">
        <v>445</v>
      </c>
      <c r="F158" s="411"/>
    </row>
    <row r="159" spans="1:6" ht="13.2">
      <c r="A159" s="133"/>
      <c r="B159" s="133"/>
      <c r="C159" s="135">
        <v>148</v>
      </c>
      <c r="D159" s="649" t="s">
        <v>930</v>
      </c>
      <c r="E159" s="649" t="s">
        <v>445</v>
      </c>
      <c r="F159" s="411"/>
    </row>
    <row r="160" spans="1:6" ht="13.2">
      <c r="A160" s="133"/>
      <c r="B160" s="133"/>
      <c r="C160" s="135">
        <v>149</v>
      </c>
      <c r="D160" s="649" t="s">
        <v>931</v>
      </c>
      <c r="E160" s="649" t="s">
        <v>828</v>
      </c>
      <c r="F160" s="411"/>
    </row>
    <row r="161" spans="1:6" ht="13.2">
      <c r="A161" s="133"/>
      <c r="B161" s="133"/>
      <c r="C161" s="135">
        <v>150</v>
      </c>
      <c r="D161" s="649" t="s">
        <v>417</v>
      </c>
      <c r="E161" s="649" t="s">
        <v>445</v>
      </c>
      <c r="F161" s="411"/>
    </row>
    <row r="162" spans="1:6" ht="13.2">
      <c r="A162" s="133"/>
      <c r="B162" s="133"/>
      <c r="C162" s="135">
        <v>151</v>
      </c>
      <c r="D162" s="649" t="s">
        <v>574</v>
      </c>
      <c r="E162" s="649" t="s">
        <v>38</v>
      </c>
      <c r="F162" s="411"/>
    </row>
    <row r="163" spans="1:6" ht="26.4">
      <c r="A163" s="133"/>
      <c r="B163" s="133"/>
      <c r="C163" s="135">
        <v>152</v>
      </c>
      <c r="D163" s="649" t="s">
        <v>932</v>
      </c>
      <c r="E163" s="649" t="s">
        <v>445</v>
      </c>
      <c r="F163" s="411"/>
    </row>
    <row r="164" spans="1:6" ht="13.2">
      <c r="A164" s="133"/>
      <c r="B164" s="133"/>
      <c r="C164" s="135">
        <v>153</v>
      </c>
      <c r="D164" s="649" t="s">
        <v>933</v>
      </c>
      <c r="E164" s="649" t="s">
        <v>934</v>
      </c>
      <c r="F164" s="411"/>
    </row>
    <row r="165" spans="1:6" ht="13.2">
      <c r="A165" s="133"/>
      <c r="B165" s="133"/>
      <c r="C165" s="135">
        <v>154</v>
      </c>
      <c r="D165" s="649" t="s">
        <v>935</v>
      </c>
      <c r="E165" s="649" t="s">
        <v>445</v>
      </c>
      <c r="F165" s="411"/>
    </row>
    <row r="166" spans="1:6" ht="13.2">
      <c r="A166" s="133"/>
      <c r="B166" s="133"/>
      <c r="C166" s="135">
        <v>155</v>
      </c>
      <c r="D166" s="649" t="s">
        <v>936</v>
      </c>
      <c r="E166" s="649" t="s">
        <v>273</v>
      </c>
      <c r="F166" s="411"/>
    </row>
    <row r="167" spans="1:6" ht="13.2">
      <c r="A167" s="133"/>
      <c r="B167" s="133"/>
      <c r="C167" s="135">
        <v>156</v>
      </c>
      <c r="D167" s="649" t="s">
        <v>937</v>
      </c>
      <c r="E167" s="649" t="s">
        <v>38</v>
      </c>
      <c r="F167" s="411"/>
    </row>
    <row r="168" spans="1:6" ht="13.2">
      <c r="A168" s="133"/>
      <c r="B168" s="133"/>
      <c r="C168" s="135">
        <v>157</v>
      </c>
      <c r="D168" s="649" t="s">
        <v>938</v>
      </c>
      <c r="E168" s="649" t="s">
        <v>905</v>
      </c>
      <c r="F168" s="411"/>
    </row>
    <row r="169" spans="1:6" ht="13.2">
      <c r="A169" s="133"/>
      <c r="B169" s="133"/>
      <c r="C169" s="135">
        <v>158</v>
      </c>
      <c r="D169" s="649" t="s">
        <v>939</v>
      </c>
      <c r="E169" s="649" t="s">
        <v>905</v>
      </c>
      <c r="F169" s="411"/>
    </row>
    <row r="170" spans="1:6" ht="13.2">
      <c r="A170" s="133"/>
      <c r="B170" s="133"/>
      <c r="C170" s="135">
        <v>159</v>
      </c>
      <c r="D170" s="649" t="s">
        <v>277</v>
      </c>
      <c r="E170" s="649" t="s">
        <v>445</v>
      </c>
      <c r="F170" s="411"/>
    </row>
    <row r="171" spans="1:6" ht="13.2">
      <c r="A171" s="133"/>
      <c r="B171" s="133"/>
      <c r="C171" s="135">
        <v>160</v>
      </c>
      <c r="D171" s="649" t="s">
        <v>940</v>
      </c>
      <c r="E171" s="649" t="s">
        <v>445</v>
      </c>
      <c r="F171" s="411"/>
    </row>
    <row r="172" spans="1:6" ht="13.2">
      <c r="A172" s="133"/>
      <c r="B172" s="133"/>
      <c r="C172" s="135">
        <v>161</v>
      </c>
      <c r="D172" s="649" t="s">
        <v>941</v>
      </c>
      <c r="E172" s="649" t="s">
        <v>38</v>
      </c>
      <c r="F172" s="411"/>
    </row>
    <row r="173" spans="1:6" ht="13.2">
      <c r="A173" s="133"/>
      <c r="B173" s="133"/>
      <c r="C173" s="135">
        <v>162</v>
      </c>
      <c r="D173" s="649" t="s">
        <v>942</v>
      </c>
      <c r="E173" s="649" t="s">
        <v>445</v>
      </c>
      <c r="F173" s="411"/>
    </row>
    <row r="174" spans="1:6" ht="13.2">
      <c r="A174" s="133"/>
      <c r="B174" s="133"/>
      <c r="C174" s="135">
        <v>163</v>
      </c>
      <c r="D174" s="649" t="s">
        <v>269</v>
      </c>
      <c r="E174" s="649" t="s">
        <v>445</v>
      </c>
      <c r="F174" s="411"/>
    </row>
    <row r="175" spans="1:6" ht="13.2">
      <c r="A175" s="133"/>
      <c r="B175" s="133"/>
      <c r="C175" s="135">
        <v>164</v>
      </c>
      <c r="D175" s="649" t="s">
        <v>405</v>
      </c>
      <c r="E175" s="649" t="s">
        <v>445</v>
      </c>
      <c r="F175" s="411"/>
    </row>
    <row r="176" spans="1:6" ht="13.2">
      <c r="A176" s="133"/>
      <c r="B176" s="133"/>
      <c r="C176" s="135">
        <v>165</v>
      </c>
      <c r="D176" s="649" t="s">
        <v>943</v>
      </c>
      <c r="E176" s="649" t="s">
        <v>38</v>
      </c>
      <c r="F176" s="411"/>
    </row>
    <row r="177" spans="1:6" ht="13.2">
      <c r="A177" s="133"/>
      <c r="B177" s="133"/>
      <c r="C177" s="135">
        <v>166</v>
      </c>
      <c r="D177" s="649" t="s">
        <v>944</v>
      </c>
      <c r="E177" s="649" t="s">
        <v>38</v>
      </c>
      <c r="F177" s="411"/>
    </row>
    <row r="178" spans="1:6" ht="13.2">
      <c r="A178" s="133"/>
      <c r="B178" s="133"/>
      <c r="C178" s="135">
        <v>167</v>
      </c>
      <c r="D178" s="649" t="s">
        <v>945</v>
      </c>
      <c r="E178" s="649" t="s">
        <v>445</v>
      </c>
      <c r="F178" s="411"/>
    </row>
    <row r="179" spans="1:6" ht="13.2">
      <c r="A179" s="133"/>
      <c r="B179" s="133"/>
      <c r="C179" s="135">
        <v>168</v>
      </c>
      <c r="D179" s="649" t="s">
        <v>577</v>
      </c>
      <c r="E179" s="649" t="s">
        <v>467</v>
      </c>
      <c r="F179" s="411"/>
    </row>
    <row r="180" spans="1:6" ht="13.2">
      <c r="A180" s="133"/>
      <c r="B180" s="133"/>
      <c r="C180" s="135">
        <v>169</v>
      </c>
      <c r="D180" s="649" t="s">
        <v>946</v>
      </c>
      <c r="E180" s="649" t="s">
        <v>445</v>
      </c>
      <c r="F180" s="411"/>
    </row>
    <row r="181" spans="1:6" ht="13.2">
      <c r="A181" s="133"/>
      <c r="B181" s="133"/>
      <c r="C181" s="135">
        <v>170</v>
      </c>
      <c r="D181" s="649" t="s">
        <v>947</v>
      </c>
      <c r="E181" s="649" t="s">
        <v>445</v>
      </c>
      <c r="F181" s="411"/>
    </row>
    <row r="182" spans="1:6" ht="13.2">
      <c r="A182" s="133"/>
      <c r="B182" s="133"/>
      <c r="C182" s="135">
        <v>171</v>
      </c>
      <c r="D182" s="649" t="s">
        <v>419</v>
      </c>
      <c r="E182" s="649" t="s">
        <v>247</v>
      </c>
      <c r="F182" s="411"/>
    </row>
    <row r="183" spans="1:6" ht="26.4">
      <c r="A183" s="133"/>
      <c r="B183" s="133"/>
      <c r="C183" s="135">
        <v>172</v>
      </c>
      <c r="D183" s="649" t="s">
        <v>948</v>
      </c>
      <c r="E183" s="649" t="s">
        <v>380</v>
      </c>
      <c r="F183" s="411"/>
    </row>
    <row r="184" spans="1:6" ht="13.2">
      <c r="A184" s="133"/>
      <c r="B184" s="133"/>
      <c r="C184" s="135">
        <v>173</v>
      </c>
      <c r="D184" s="649" t="s">
        <v>949</v>
      </c>
      <c r="E184" s="649" t="s">
        <v>950</v>
      </c>
      <c r="F184" s="411"/>
    </row>
    <row r="185" spans="1:6" ht="13.2">
      <c r="A185" s="133"/>
      <c r="B185" s="133"/>
      <c r="C185" s="135">
        <v>174</v>
      </c>
      <c r="D185" s="649" t="s">
        <v>951</v>
      </c>
      <c r="E185" s="649" t="s">
        <v>445</v>
      </c>
      <c r="F185" s="411"/>
    </row>
    <row r="186" spans="1:6" ht="26.4">
      <c r="A186" s="133"/>
      <c r="B186" s="133"/>
      <c r="C186" s="135">
        <v>175</v>
      </c>
      <c r="D186" s="649" t="s">
        <v>952</v>
      </c>
      <c r="E186" s="649" t="s">
        <v>445</v>
      </c>
      <c r="F186" s="411"/>
    </row>
    <row r="187" spans="1:6" ht="13.2">
      <c r="A187" s="133"/>
      <c r="B187" s="133"/>
      <c r="C187" s="135">
        <v>176</v>
      </c>
      <c r="D187" s="649" t="s">
        <v>953</v>
      </c>
      <c r="E187" s="649" t="s">
        <v>954</v>
      </c>
      <c r="F187" s="411"/>
    </row>
    <row r="188" spans="1:6" ht="13.2">
      <c r="A188" s="133"/>
      <c r="B188" s="133"/>
      <c r="C188" s="135">
        <v>177</v>
      </c>
      <c r="D188" s="649" t="s">
        <v>955</v>
      </c>
      <c r="E188" s="649" t="s">
        <v>956</v>
      </c>
      <c r="F188" s="411"/>
    </row>
    <row r="189" spans="1:6" ht="13.2">
      <c r="A189" s="133"/>
      <c r="B189" s="133"/>
      <c r="C189" s="135">
        <v>178</v>
      </c>
      <c r="D189" s="649" t="s">
        <v>957</v>
      </c>
      <c r="E189" s="649" t="s">
        <v>958</v>
      </c>
      <c r="F189" s="411"/>
    </row>
    <row r="190" spans="1:6" ht="13.2">
      <c r="A190" s="133"/>
      <c r="B190" s="133"/>
      <c r="C190" s="135">
        <v>179</v>
      </c>
      <c r="D190" s="649" t="s">
        <v>959</v>
      </c>
      <c r="E190" s="649" t="s">
        <v>445</v>
      </c>
      <c r="F190" s="411"/>
    </row>
    <row r="191" spans="1:6" ht="26.4">
      <c r="A191" s="133"/>
      <c r="B191" s="133"/>
      <c r="C191" s="135">
        <v>180</v>
      </c>
      <c r="D191" s="649" t="s">
        <v>960</v>
      </c>
      <c r="E191" s="649" t="s">
        <v>445</v>
      </c>
      <c r="F191" s="411"/>
    </row>
    <row r="192" spans="1:6" ht="13.2">
      <c r="A192" s="133"/>
      <c r="B192" s="133"/>
      <c r="C192" s="135">
        <v>181</v>
      </c>
      <c r="D192" s="649" t="s">
        <v>264</v>
      </c>
      <c r="E192" s="649" t="s">
        <v>254</v>
      </c>
      <c r="F192" s="411"/>
    </row>
    <row r="193" spans="1:6" ht="13.2">
      <c r="A193" s="133"/>
      <c r="B193" s="133"/>
      <c r="C193" s="135">
        <v>182</v>
      </c>
      <c r="D193" s="649" t="s">
        <v>961</v>
      </c>
      <c r="E193" s="649" t="s">
        <v>445</v>
      </c>
      <c r="F193" s="411"/>
    </row>
    <row r="194" spans="1:6" ht="13.2">
      <c r="A194" s="133"/>
      <c r="B194" s="133"/>
      <c r="C194" s="135">
        <v>183</v>
      </c>
      <c r="D194" s="649" t="s">
        <v>962</v>
      </c>
      <c r="E194" s="649" t="s">
        <v>963</v>
      </c>
      <c r="F194" s="411"/>
    </row>
    <row r="195" spans="1:6" ht="13.2">
      <c r="A195" s="133"/>
      <c r="B195" s="133"/>
      <c r="C195" s="135">
        <v>184</v>
      </c>
      <c r="D195" s="649" t="s">
        <v>964</v>
      </c>
      <c r="E195" s="649" t="s">
        <v>965</v>
      </c>
      <c r="F195" s="411"/>
    </row>
    <row r="196" spans="1:6" ht="13.2">
      <c r="A196" s="133"/>
      <c r="B196" s="133"/>
      <c r="C196" s="135">
        <v>185</v>
      </c>
      <c r="D196" s="649" t="s">
        <v>623</v>
      </c>
      <c r="E196" s="649" t="s">
        <v>411</v>
      </c>
      <c r="F196" s="411"/>
    </row>
    <row r="197" spans="1:6" ht="13.2">
      <c r="A197" s="133"/>
      <c r="B197" s="133"/>
      <c r="C197" s="135">
        <v>186</v>
      </c>
      <c r="D197" s="649" t="s">
        <v>966</v>
      </c>
      <c r="E197" s="649" t="s">
        <v>950</v>
      </c>
      <c r="F197" s="411"/>
    </row>
    <row r="198" spans="1:6" ht="13.2">
      <c r="A198" s="133"/>
      <c r="B198" s="133"/>
      <c r="C198" s="135">
        <v>187</v>
      </c>
      <c r="D198" s="649" t="s">
        <v>261</v>
      </c>
      <c r="E198" s="649" t="s">
        <v>445</v>
      </c>
      <c r="F198" s="411"/>
    </row>
    <row r="199" spans="1:6" ht="13.2">
      <c r="A199" s="133"/>
      <c r="B199" s="133"/>
      <c r="C199" s="135">
        <v>188</v>
      </c>
      <c r="D199" s="649" t="s">
        <v>937</v>
      </c>
      <c r="E199" s="649" t="s">
        <v>249</v>
      </c>
      <c r="F199" s="411"/>
    </row>
    <row r="200" spans="1:6" ht="13.2">
      <c r="A200" s="133"/>
      <c r="B200" s="133"/>
      <c r="C200" s="135">
        <v>189</v>
      </c>
      <c r="D200" s="649" t="s">
        <v>967</v>
      </c>
      <c r="E200" s="649" t="s">
        <v>445</v>
      </c>
      <c r="F200" s="411"/>
    </row>
    <row r="201" spans="1:6" ht="13.2">
      <c r="A201" s="133"/>
      <c r="B201" s="133"/>
      <c r="C201" s="135">
        <v>190</v>
      </c>
      <c r="D201" s="649" t="s">
        <v>968</v>
      </c>
      <c r="E201" s="649" t="s">
        <v>445</v>
      </c>
      <c r="F201" s="411"/>
    </row>
    <row r="202" spans="1:6" ht="13.2">
      <c r="A202" s="133"/>
      <c r="B202" s="133"/>
      <c r="C202" s="135">
        <v>191</v>
      </c>
      <c r="D202" s="649" t="s">
        <v>267</v>
      </c>
      <c r="E202" s="649" t="s">
        <v>445</v>
      </c>
      <c r="F202" s="411"/>
    </row>
    <row r="203" spans="1:6" ht="26.4">
      <c r="A203" s="133"/>
      <c r="B203" s="133"/>
      <c r="C203" s="135">
        <v>192</v>
      </c>
      <c r="D203" s="649" t="s">
        <v>969</v>
      </c>
      <c r="E203" s="649" t="s">
        <v>38</v>
      </c>
      <c r="F203" s="411"/>
    </row>
    <row r="204" spans="1:6" ht="26.4">
      <c r="A204" s="133"/>
      <c r="B204" s="133"/>
      <c r="C204" s="135">
        <v>193</v>
      </c>
      <c r="D204" s="649" t="s">
        <v>970</v>
      </c>
      <c r="E204" s="649" t="s">
        <v>971</v>
      </c>
      <c r="F204" s="411"/>
    </row>
    <row r="205" spans="1:6" ht="13.2">
      <c r="A205" s="133"/>
      <c r="B205" s="133"/>
      <c r="C205" s="135">
        <v>194</v>
      </c>
      <c r="D205" s="649" t="s">
        <v>972</v>
      </c>
      <c r="E205" s="649" t="s">
        <v>38</v>
      </c>
      <c r="F205" s="411"/>
    </row>
    <row r="206" spans="1:6" ht="26.4">
      <c r="A206" s="133"/>
      <c r="B206" s="133"/>
      <c r="C206" s="135">
        <v>195</v>
      </c>
      <c r="D206" s="649" t="s">
        <v>973</v>
      </c>
      <c r="E206" s="649" t="s">
        <v>974</v>
      </c>
      <c r="F206" s="411"/>
    </row>
    <row r="207" spans="1:6" ht="13.2">
      <c r="A207" s="133"/>
      <c r="B207" s="133"/>
      <c r="C207" s="135">
        <v>196</v>
      </c>
      <c r="D207" s="649" t="s">
        <v>975</v>
      </c>
      <c r="E207" s="649" t="s">
        <v>445</v>
      </c>
      <c r="F207" s="411"/>
    </row>
    <row r="208" spans="1:6" ht="13.2">
      <c r="A208" s="133"/>
      <c r="B208" s="133"/>
      <c r="C208" s="135">
        <v>197</v>
      </c>
      <c r="D208" s="649" t="s">
        <v>272</v>
      </c>
      <c r="E208" s="649" t="s">
        <v>965</v>
      </c>
      <c r="F208" s="411"/>
    </row>
    <row r="209" spans="1:6" ht="13.2">
      <c r="A209" s="133"/>
      <c r="B209" s="133"/>
      <c r="C209" s="135">
        <v>198</v>
      </c>
      <c r="D209" s="649" t="s">
        <v>976</v>
      </c>
      <c r="E209" s="649" t="s">
        <v>254</v>
      </c>
      <c r="F209" s="411"/>
    </row>
    <row r="210" spans="1:6" ht="13.2">
      <c r="A210" s="133"/>
      <c r="B210" s="133"/>
      <c r="C210" s="135">
        <v>199</v>
      </c>
      <c r="D210" s="649" t="s">
        <v>378</v>
      </c>
      <c r="E210" s="649" t="s">
        <v>445</v>
      </c>
      <c r="F210" s="411"/>
    </row>
    <row r="211" spans="1:6" ht="13.2">
      <c r="A211" s="133"/>
      <c r="B211" s="133"/>
      <c r="C211" s="135">
        <v>200</v>
      </c>
      <c r="D211" s="649" t="s">
        <v>255</v>
      </c>
      <c r="E211" s="649" t="s">
        <v>379</v>
      </c>
      <c r="F211" s="411"/>
    </row>
    <row r="212" spans="1:6" ht="13.2">
      <c r="A212" s="133"/>
      <c r="B212" s="133"/>
      <c r="C212" s="135">
        <v>201</v>
      </c>
      <c r="D212" s="649" t="s">
        <v>266</v>
      </c>
      <c r="E212" s="649" t="s">
        <v>38</v>
      </c>
      <c r="F212" s="411"/>
    </row>
    <row r="213" spans="1:6" ht="13.2">
      <c r="A213" s="133"/>
      <c r="B213" s="133"/>
      <c r="C213" s="135">
        <v>202</v>
      </c>
      <c r="D213" s="649" t="s">
        <v>412</v>
      </c>
      <c r="E213" s="649" t="s">
        <v>249</v>
      </c>
      <c r="F213" s="411"/>
    </row>
    <row r="214" spans="1:6" ht="13.2">
      <c r="A214" s="133"/>
      <c r="B214" s="133"/>
      <c r="C214" s="135">
        <v>203</v>
      </c>
      <c r="D214" s="649" t="s">
        <v>258</v>
      </c>
      <c r="E214" s="649" t="s">
        <v>977</v>
      </c>
      <c r="F214" s="411"/>
    </row>
    <row r="215" spans="1:6" ht="13.2">
      <c r="A215" s="133"/>
      <c r="B215" s="133"/>
      <c r="C215" s="135">
        <v>204</v>
      </c>
      <c r="D215" s="649" t="s">
        <v>978</v>
      </c>
      <c r="E215" s="649" t="s">
        <v>445</v>
      </c>
      <c r="F215" s="411"/>
    </row>
    <row r="216" spans="1:6" ht="13.2">
      <c r="A216" s="133"/>
      <c r="B216" s="133"/>
      <c r="C216" s="135">
        <v>205</v>
      </c>
      <c r="D216" s="649" t="s">
        <v>979</v>
      </c>
      <c r="E216" s="649" t="s">
        <v>445</v>
      </c>
      <c r="F216" s="411"/>
    </row>
    <row r="217" spans="1:6" ht="13.2">
      <c r="A217" s="133"/>
      <c r="B217" s="133"/>
      <c r="C217" s="135">
        <v>206</v>
      </c>
      <c r="D217" s="649" t="s">
        <v>980</v>
      </c>
      <c r="E217" s="649" t="s">
        <v>445</v>
      </c>
      <c r="F217" s="411"/>
    </row>
    <row r="218" spans="1:6" ht="26.4">
      <c r="A218" s="133"/>
      <c r="B218" s="133"/>
      <c r="C218" s="135">
        <v>207</v>
      </c>
      <c r="D218" s="649" t="s">
        <v>981</v>
      </c>
      <c r="E218" s="649" t="s">
        <v>982</v>
      </c>
      <c r="F218" s="411"/>
    </row>
    <row r="219" spans="1:6" ht="13.2">
      <c r="A219" s="133"/>
      <c r="B219" s="133"/>
      <c r="C219" s="135">
        <v>208</v>
      </c>
      <c r="D219" s="649" t="s">
        <v>983</v>
      </c>
      <c r="E219" s="649" t="s">
        <v>445</v>
      </c>
      <c r="F219" s="411"/>
    </row>
    <row r="220" spans="1:6" ht="13.2">
      <c r="A220" s="133"/>
      <c r="B220" s="133"/>
      <c r="C220" s="135">
        <v>209</v>
      </c>
      <c r="D220" s="649" t="s">
        <v>984</v>
      </c>
      <c r="E220" s="649" t="s">
        <v>985</v>
      </c>
      <c r="F220" s="411"/>
    </row>
    <row r="221" spans="1:6" ht="13.2">
      <c r="A221" s="133"/>
      <c r="B221" s="133"/>
      <c r="C221" s="135">
        <v>210</v>
      </c>
      <c r="D221" s="649" t="s">
        <v>986</v>
      </c>
      <c r="E221" s="649" t="s">
        <v>445</v>
      </c>
      <c r="F221" s="411"/>
    </row>
    <row r="222" spans="1:6" ht="26.4">
      <c r="A222" s="133"/>
      <c r="B222" s="133"/>
      <c r="C222" s="135">
        <v>211</v>
      </c>
      <c r="D222" s="649" t="s">
        <v>987</v>
      </c>
      <c r="E222" s="649" t="s">
        <v>445</v>
      </c>
      <c r="F222" s="411"/>
    </row>
    <row r="223" spans="1:6" ht="13.2">
      <c r="A223" s="133"/>
      <c r="B223" s="133"/>
      <c r="C223" s="135">
        <v>212</v>
      </c>
      <c r="D223" s="649" t="s">
        <v>408</v>
      </c>
      <c r="E223" s="649" t="s">
        <v>988</v>
      </c>
      <c r="F223" s="411"/>
    </row>
    <row r="224" spans="1:6" ht="26.4">
      <c r="A224" s="133"/>
      <c r="B224" s="133"/>
      <c r="C224" s="135">
        <v>213</v>
      </c>
      <c r="D224" s="649" t="s">
        <v>989</v>
      </c>
      <c r="E224" s="649" t="s">
        <v>445</v>
      </c>
      <c r="F224" s="411"/>
    </row>
    <row r="225" spans="1:6" ht="13.2">
      <c r="A225" s="133"/>
      <c r="B225" s="133"/>
      <c r="C225" s="135">
        <v>214</v>
      </c>
      <c r="D225" s="649" t="s">
        <v>990</v>
      </c>
      <c r="E225" s="649" t="s">
        <v>38</v>
      </c>
      <c r="F225" s="411"/>
    </row>
    <row r="226" spans="1:6" ht="13.2">
      <c r="A226" s="133"/>
      <c r="B226" s="133"/>
      <c r="C226" s="135">
        <v>215</v>
      </c>
      <c r="D226" s="649" t="s">
        <v>991</v>
      </c>
      <c r="E226" s="649" t="s">
        <v>992</v>
      </c>
      <c r="F226" s="411"/>
    </row>
    <row r="227" spans="1:6" ht="13.2">
      <c r="A227" s="133"/>
      <c r="B227" s="133"/>
      <c r="C227" s="135">
        <v>216</v>
      </c>
      <c r="D227" s="649" t="s">
        <v>993</v>
      </c>
      <c r="E227" s="649" t="s">
        <v>445</v>
      </c>
      <c r="F227" s="411"/>
    </row>
    <row r="228" spans="1:6" ht="13.2">
      <c r="A228" s="133"/>
      <c r="B228" s="133"/>
      <c r="C228" s="135">
        <v>217</v>
      </c>
      <c r="D228" s="649" t="s">
        <v>994</v>
      </c>
      <c r="E228" s="649" t="s">
        <v>445</v>
      </c>
      <c r="F228" s="411"/>
    </row>
    <row r="229" spans="1:6" ht="13.2">
      <c r="A229" s="133"/>
      <c r="B229" s="133"/>
      <c r="C229" s="135">
        <v>218</v>
      </c>
      <c r="D229" s="649" t="s">
        <v>995</v>
      </c>
      <c r="E229" s="649" t="s">
        <v>996</v>
      </c>
      <c r="F229" s="411"/>
    </row>
    <row r="230" spans="1:6" ht="13.2">
      <c r="A230" s="133"/>
      <c r="B230" s="133"/>
      <c r="C230" s="135">
        <v>219</v>
      </c>
      <c r="D230" s="649" t="s">
        <v>997</v>
      </c>
      <c r="E230" s="649" t="s">
        <v>998</v>
      </c>
      <c r="F230" s="411"/>
    </row>
    <row r="231" spans="1:6" ht="26.4">
      <c r="A231" s="133"/>
      <c r="B231" s="133"/>
      <c r="C231" s="135">
        <v>220</v>
      </c>
      <c r="D231" s="649" t="s">
        <v>999</v>
      </c>
      <c r="E231" s="649" t="s">
        <v>445</v>
      </c>
      <c r="F231" s="411"/>
    </row>
    <row r="232" spans="1:6" ht="13.2">
      <c r="A232" s="133"/>
      <c r="B232" s="133"/>
      <c r="C232" s="135">
        <v>221</v>
      </c>
      <c r="D232" s="649" t="s">
        <v>1000</v>
      </c>
      <c r="E232" s="649" t="s">
        <v>38</v>
      </c>
      <c r="F232" s="411"/>
    </row>
    <row r="233" spans="1:6" ht="13.2">
      <c r="A233" s="133"/>
      <c r="B233" s="133"/>
      <c r="C233" s="135">
        <v>222</v>
      </c>
      <c r="D233" s="649" t="s">
        <v>256</v>
      </c>
      <c r="E233" s="649" t="s">
        <v>380</v>
      </c>
      <c r="F233" s="411"/>
    </row>
    <row r="234" spans="1:6" ht="13.2">
      <c r="A234" s="133"/>
      <c r="B234" s="133"/>
      <c r="C234" s="135">
        <v>223</v>
      </c>
      <c r="D234" s="649" t="s">
        <v>589</v>
      </c>
      <c r="E234" s="649" t="s">
        <v>1001</v>
      </c>
      <c r="F234" s="411"/>
    </row>
    <row r="235" spans="1:6" ht="26.4">
      <c r="A235" s="133"/>
      <c r="B235" s="133"/>
      <c r="C235" s="135">
        <v>224</v>
      </c>
      <c r="D235" s="649" t="s">
        <v>1002</v>
      </c>
      <c r="E235" s="649" t="s">
        <v>445</v>
      </c>
      <c r="F235" s="411"/>
    </row>
    <row r="236" spans="1:6" ht="13.2">
      <c r="A236" s="133"/>
      <c r="B236" s="133"/>
      <c r="C236" s="135">
        <v>225</v>
      </c>
      <c r="D236" s="649" t="s">
        <v>1003</v>
      </c>
      <c r="E236" s="649" t="s">
        <v>445</v>
      </c>
      <c r="F236" s="411"/>
    </row>
    <row r="237" spans="1:6" ht="13.2">
      <c r="A237" s="133"/>
      <c r="B237" s="133"/>
      <c r="C237" s="135">
        <v>226</v>
      </c>
      <c r="D237" s="649" t="s">
        <v>1004</v>
      </c>
      <c r="E237" s="649" t="s">
        <v>381</v>
      </c>
      <c r="F237" s="411"/>
    </row>
    <row r="238" spans="1:6" ht="13.2">
      <c r="A238" s="133"/>
      <c r="B238" s="133"/>
      <c r="C238" s="135">
        <v>227</v>
      </c>
      <c r="D238" s="649" t="s">
        <v>612</v>
      </c>
      <c r="E238" s="649" t="s">
        <v>445</v>
      </c>
      <c r="F238" s="411"/>
    </row>
    <row r="239" spans="1:6" ht="13.2">
      <c r="A239" s="133"/>
      <c r="B239" s="133"/>
      <c r="C239" s="135">
        <v>228</v>
      </c>
      <c r="D239" s="649" t="s">
        <v>272</v>
      </c>
      <c r="E239" s="649" t="s">
        <v>1005</v>
      </c>
      <c r="F239" s="411"/>
    </row>
    <row r="240" spans="1:6" ht="13.2">
      <c r="A240" s="133"/>
      <c r="B240" s="133"/>
      <c r="C240" s="135">
        <v>229</v>
      </c>
      <c r="D240" s="649" t="s">
        <v>590</v>
      </c>
      <c r="E240" s="649" t="s">
        <v>1006</v>
      </c>
      <c r="F240" s="411"/>
    </row>
    <row r="241" spans="1:6" ht="13.2">
      <c r="A241" s="133"/>
      <c r="B241" s="133"/>
      <c r="C241" s="135">
        <v>230</v>
      </c>
      <c r="D241" s="649" t="s">
        <v>401</v>
      </c>
      <c r="E241" s="649" t="s">
        <v>273</v>
      </c>
      <c r="F241" s="411"/>
    </row>
    <row r="242" spans="1:6" ht="13.2">
      <c r="A242" s="133"/>
      <c r="B242" s="133"/>
      <c r="C242" s="135">
        <v>231</v>
      </c>
      <c r="D242" s="649" t="s">
        <v>267</v>
      </c>
      <c r="E242" s="649" t="s">
        <v>25</v>
      </c>
      <c r="F242" s="411"/>
    </row>
    <row r="243" spans="1:6" ht="13.2">
      <c r="A243" s="133"/>
      <c r="B243" s="133"/>
      <c r="C243" s="135">
        <v>232</v>
      </c>
      <c r="D243" s="649" t="s">
        <v>1007</v>
      </c>
      <c r="E243" s="649" t="s">
        <v>273</v>
      </c>
      <c r="F243" s="411"/>
    </row>
    <row r="244" spans="1:6" ht="13.2">
      <c r="A244" s="133"/>
      <c r="B244" s="133"/>
      <c r="C244" s="135">
        <v>233</v>
      </c>
      <c r="D244" s="649" t="s">
        <v>256</v>
      </c>
      <c r="E244" s="649" t="s">
        <v>273</v>
      </c>
      <c r="F244" s="411"/>
    </row>
    <row r="245" spans="1:6" ht="13.2">
      <c r="A245" s="133"/>
      <c r="B245" s="133"/>
      <c r="C245" s="135">
        <v>234</v>
      </c>
      <c r="D245" s="649" t="s">
        <v>252</v>
      </c>
      <c r="E245" s="649" t="s">
        <v>445</v>
      </c>
      <c r="F245" s="411"/>
    </row>
    <row r="246" spans="1:6" ht="13.2">
      <c r="A246" s="133"/>
      <c r="B246" s="133"/>
      <c r="C246" s="135">
        <v>235</v>
      </c>
      <c r="D246" s="649" t="s">
        <v>1008</v>
      </c>
      <c r="E246" s="649" t="s">
        <v>271</v>
      </c>
      <c r="F246" s="411"/>
    </row>
    <row r="247" spans="1:6" ht="13.2">
      <c r="A247" s="133"/>
      <c r="B247" s="133"/>
      <c r="C247" s="135">
        <v>236</v>
      </c>
      <c r="D247" s="649" t="s">
        <v>252</v>
      </c>
      <c r="E247" s="649" t="s">
        <v>580</v>
      </c>
      <c r="F247" s="411"/>
    </row>
    <row r="248" spans="1:6" ht="13.2">
      <c r="A248" s="133"/>
      <c r="B248" s="133"/>
      <c r="C248" s="135">
        <v>237</v>
      </c>
      <c r="D248" s="649" t="s">
        <v>1009</v>
      </c>
      <c r="E248" s="649" t="s">
        <v>1010</v>
      </c>
      <c r="F248" s="411"/>
    </row>
    <row r="249" spans="1:6" ht="13.2">
      <c r="A249" s="133"/>
      <c r="B249" s="133"/>
      <c r="C249" s="135">
        <v>238</v>
      </c>
      <c r="D249" s="649" t="s">
        <v>1011</v>
      </c>
      <c r="E249" s="649" t="s">
        <v>445</v>
      </c>
      <c r="F249" s="411"/>
    </row>
    <row r="250" spans="1:6" ht="13.2">
      <c r="A250" s="133"/>
      <c r="B250" s="133"/>
      <c r="C250" s="135">
        <v>239</v>
      </c>
      <c r="D250" s="649" t="s">
        <v>402</v>
      </c>
      <c r="E250" s="649" t="s">
        <v>38</v>
      </c>
      <c r="F250" s="411"/>
    </row>
    <row r="251" spans="1:6" ht="13.2">
      <c r="A251" s="133"/>
      <c r="B251" s="133"/>
      <c r="C251" s="135">
        <v>240</v>
      </c>
      <c r="D251" s="649" t="s">
        <v>1012</v>
      </c>
      <c r="E251" s="649" t="s">
        <v>445</v>
      </c>
      <c r="F251" s="411"/>
    </row>
    <row r="252" spans="1:6" ht="13.2">
      <c r="A252" s="133"/>
      <c r="B252" s="133"/>
      <c r="C252" s="135">
        <v>241</v>
      </c>
      <c r="D252" s="649" t="s">
        <v>1013</v>
      </c>
      <c r="E252" s="649" t="s">
        <v>38</v>
      </c>
      <c r="F252" s="411"/>
    </row>
    <row r="253" spans="1:6" ht="13.2">
      <c r="A253" s="133"/>
      <c r="B253" s="133"/>
      <c r="C253" s="135">
        <v>242</v>
      </c>
      <c r="D253" s="649" t="s">
        <v>843</v>
      </c>
      <c r="E253" s="649" t="s">
        <v>1014</v>
      </c>
      <c r="F253" s="411"/>
    </row>
    <row r="254" spans="1:6" ht="13.2">
      <c r="A254" s="133"/>
      <c r="B254" s="133"/>
      <c r="C254" s="135">
        <v>243</v>
      </c>
      <c r="D254" s="649" t="s">
        <v>1015</v>
      </c>
      <c r="E254" s="649" t="s">
        <v>1016</v>
      </c>
      <c r="F254" s="411"/>
    </row>
    <row r="255" spans="1:6" ht="13.2">
      <c r="A255" s="133"/>
      <c r="B255" s="133"/>
      <c r="C255" s="135">
        <v>244</v>
      </c>
      <c r="D255" s="649" t="s">
        <v>252</v>
      </c>
      <c r="E255" s="649" t="s">
        <v>1017</v>
      </c>
      <c r="F255" s="411"/>
    </row>
    <row r="256" spans="1:6" ht="13.2">
      <c r="A256" s="133"/>
      <c r="B256" s="133"/>
      <c r="C256" s="135">
        <v>245</v>
      </c>
      <c r="D256" s="649" t="s">
        <v>1018</v>
      </c>
      <c r="E256" s="649" t="s">
        <v>1019</v>
      </c>
      <c r="F256" s="411"/>
    </row>
    <row r="257" spans="1:6" ht="13.2">
      <c r="A257" s="133"/>
      <c r="B257" s="133"/>
      <c r="C257" s="135">
        <v>246</v>
      </c>
      <c r="D257" s="649" t="s">
        <v>261</v>
      </c>
      <c r="E257" s="649" t="s">
        <v>1020</v>
      </c>
      <c r="F257" s="411"/>
    </row>
    <row r="258" spans="1:6" ht="13.2">
      <c r="A258" s="133"/>
      <c r="B258" s="133"/>
      <c r="C258" s="135">
        <v>247</v>
      </c>
      <c r="D258" s="649" t="s">
        <v>267</v>
      </c>
      <c r="E258" s="649" t="s">
        <v>445</v>
      </c>
      <c r="F258" s="411"/>
    </row>
    <row r="259" spans="1:6" ht="13.2">
      <c r="A259" s="133"/>
      <c r="B259" s="133"/>
      <c r="C259" s="135">
        <v>248</v>
      </c>
      <c r="D259" s="649" t="s">
        <v>1021</v>
      </c>
      <c r="E259" s="649" t="s">
        <v>445</v>
      </c>
      <c r="F259" s="411"/>
    </row>
    <row r="260" spans="1:6" ht="13.2">
      <c r="A260" s="133"/>
      <c r="B260" s="133"/>
      <c r="C260" s="135">
        <v>249</v>
      </c>
      <c r="D260" s="649" t="s">
        <v>1022</v>
      </c>
      <c r="E260" s="649" t="s">
        <v>1023</v>
      </c>
      <c r="F260" s="411"/>
    </row>
    <row r="261" spans="1:6" ht="13.2">
      <c r="A261" s="133"/>
      <c r="B261" s="133"/>
      <c r="C261" s="135">
        <v>250</v>
      </c>
      <c r="D261" s="649" t="s">
        <v>416</v>
      </c>
      <c r="E261" s="649" t="s">
        <v>965</v>
      </c>
      <c r="F261" s="411"/>
    </row>
    <row r="262" spans="1:6" ht="13.2">
      <c r="A262" s="133"/>
      <c r="B262" s="133"/>
      <c r="C262" s="135">
        <v>251</v>
      </c>
      <c r="D262" s="649" t="s">
        <v>261</v>
      </c>
      <c r="E262" s="649" t="s">
        <v>273</v>
      </c>
      <c r="F262" s="411"/>
    </row>
    <row r="263" spans="1:6" ht="13.2">
      <c r="A263" s="133"/>
      <c r="B263" s="133"/>
      <c r="C263" s="135">
        <v>252</v>
      </c>
      <c r="D263" s="649" t="s">
        <v>262</v>
      </c>
      <c r="E263" s="649" t="s">
        <v>455</v>
      </c>
      <c r="F263" s="411"/>
    </row>
    <row r="264" spans="1:6" ht="13.2">
      <c r="A264" s="133"/>
      <c r="B264" s="133"/>
      <c r="C264" s="135">
        <v>253</v>
      </c>
      <c r="D264" s="649" t="s">
        <v>256</v>
      </c>
      <c r="E264" s="649" t="s">
        <v>38</v>
      </c>
      <c r="F264" s="411"/>
    </row>
    <row r="265" spans="1:6" ht="13.2">
      <c r="A265" s="133"/>
      <c r="B265" s="133"/>
      <c r="C265" s="135">
        <v>254</v>
      </c>
      <c r="D265" s="649" t="s">
        <v>1024</v>
      </c>
      <c r="E265" s="649" t="s">
        <v>1025</v>
      </c>
      <c r="F265" s="411"/>
    </row>
    <row r="266" spans="1:6" ht="13.2">
      <c r="A266" s="133"/>
      <c r="B266" s="133"/>
      <c r="C266" s="135">
        <v>255</v>
      </c>
      <c r="D266" s="649" t="s">
        <v>264</v>
      </c>
      <c r="E266" s="649" t="s">
        <v>445</v>
      </c>
      <c r="F266" s="411"/>
    </row>
    <row r="267" spans="1:6" ht="13.2">
      <c r="A267" s="133"/>
      <c r="B267" s="133"/>
      <c r="C267" s="135">
        <v>256</v>
      </c>
      <c r="D267" s="649" t="s">
        <v>269</v>
      </c>
      <c r="E267" s="649" t="s">
        <v>1026</v>
      </c>
      <c r="F267" s="411"/>
    </row>
    <row r="268" spans="1:6" ht="13.2">
      <c r="A268" s="133"/>
      <c r="B268" s="133"/>
      <c r="C268" s="135">
        <v>257</v>
      </c>
      <c r="D268" s="649" t="s">
        <v>241</v>
      </c>
      <c r="E268" s="649" t="s">
        <v>1027</v>
      </c>
      <c r="F268" s="411"/>
    </row>
    <row r="269" spans="1:6" ht="13.2">
      <c r="A269" s="133"/>
      <c r="B269" s="133"/>
      <c r="C269" s="135">
        <v>258</v>
      </c>
      <c r="D269" s="649" t="s">
        <v>415</v>
      </c>
      <c r="E269" s="649" t="s">
        <v>445</v>
      </c>
      <c r="F269" s="411"/>
    </row>
    <row r="270" spans="1:6" ht="13.2">
      <c r="A270" s="133"/>
      <c r="B270" s="133"/>
      <c r="C270" s="135">
        <v>259</v>
      </c>
      <c r="D270" s="649" t="s">
        <v>993</v>
      </c>
      <c r="E270" s="649" t="s">
        <v>1028</v>
      </c>
      <c r="F270" s="411"/>
    </row>
    <row r="271" spans="1:6" ht="13.2">
      <c r="A271" s="133"/>
      <c r="B271" s="133"/>
      <c r="C271" s="135">
        <v>260</v>
      </c>
      <c r="D271" s="649" t="s">
        <v>1029</v>
      </c>
      <c r="E271" s="649" t="s">
        <v>1030</v>
      </c>
      <c r="F271" s="411"/>
    </row>
    <row r="272" spans="1:6" ht="13.2">
      <c r="A272" s="133"/>
      <c r="B272" s="133"/>
      <c r="C272" s="135">
        <v>261</v>
      </c>
      <c r="D272" s="649" t="s">
        <v>1031</v>
      </c>
      <c r="E272" s="649" t="s">
        <v>254</v>
      </c>
      <c r="F272" s="411"/>
    </row>
    <row r="273" spans="1:6" ht="13.2">
      <c r="A273" s="133"/>
      <c r="B273" s="133"/>
      <c r="C273" s="135">
        <v>262</v>
      </c>
      <c r="D273" s="649" t="s">
        <v>401</v>
      </c>
      <c r="E273" s="649" t="s">
        <v>271</v>
      </c>
      <c r="F273" s="411"/>
    </row>
    <row r="274" spans="1:6" ht="13.2">
      <c r="A274" s="133"/>
      <c r="B274" s="133"/>
      <c r="C274" s="135">
        <v>263</v>
      </c>
      <c r="D274" s="649" t="s">
        <v>877</v>
      </c>
      <c r="E274" s="649" t="s">
        <v>1032</v>
      </c>
      <c r="F274" s="411"/>
    </row>
    <row r="275" spans="1:6" ht="13.2">
      <c r="A275" s="133"/>
      <c r="B275" s="133"/>
      <c r="C275" s="135">
        <v>264</v>
      </c>
      <c r="D275" s="649" t="s">
        <v>252</v>
      </c>
      <c r="E275" s="649" t="s">
        <v>249</v>
      </c>
      <c r="F275" s="411"/>
    </row>
    <row r="276" spans="1:6" ht="13.2">
      <c r="A276" s="133"/>
      <c r="B276" s="133"/>
      <c r="C276" s="135">
        <v>265</v>
      </c>
      <c r="D276" s="649" t="s">
        <v>401</v>
      </c>
      <c r="E276" s="649" t="s">
        <v>249</v>
      </c>
      <c r="F276" s="411"/>
    </row>
    <row r="277" spans="1:6" ht="13.2">
      <c r="A277" s="133"/>
      <c r="B277" s="133"/>
      <c r="C277" s="135">
        <v>266</v>
      </c>
      <c r="D277" s="649" t="s">
        <v>466</v>
      </c>
      <c r="E277" s="649" t="s">
        <v>1033</v>
      </c>
      <c r="F277" s="411"/>
    </row>
    <row r="278" spans="1:6" ht="13.2">
      <c r="A278" s="133"/>
      <c r="B278" s="133"/>
      <c r="C278" s="135">
        <v>267</v>
      </c>
      <c r="D278" s="649" t="s">
        <v>252</v>
      </c>
      <c r="E278" s="649" t="s">
        <v>445</v>
      </c>
      <c r="F278" s="411"/>
    </row>
    <row r="279" spans="1:6" ht="13.2">
      <c r="A279" s="133"/>
      <c r="B279" s="133"/>
      <c r="C279" s="135">
        <v>268</v>
      </c>
      <c r="D279" s="649" t="s">
        <v>252</v>
      </c>
      <c r="E279" s="649" t="s">
        <v>445</v>
      </c>
      <c r="F279" s="411"/>
    </row>
    <row r="280" spans="1:6" ht="13.2">
      <c r="A280" s="133"/>
      <c r="B280" s="133"/>
      <c r="C280" s="135">
        <v>269</v>
      </c>
      <c r="D280" s="649" t="s">
        <v>268</v>
      </c>
      <c r="E280" s="649" t="s">
        <v>249</v>
      </c>
      <c r="F280" s="411"/>
    </row>
    <row r="281" spans="1:6" ht="13.2">
      <c r="A281" s="133"/>
      <c r="B281" s="133"/>
      <c r="C281" s="135">
        <v>270</v>
      </c>
      <c r="D281" s="649" t="s">
        <v>578</v>
      </c>
      <c r="E281" s="649" t="s">
        <v>1034</v>
      </c>
      <c r="F281" s="411"/>
    </row>
    <row r="282" spans="1:6" ht="13.2">
      <c r="A282" s="133"/>
      <c r="B282" s="133"/>
      <c r="C282" s="135">
        <v>271</v>
      </c>
      <c r="D282" s="649" t="s">
        <v>277</v>
      </c>
      <c r="E282" s="649" t="s">
        <v>445</v>
      </c>
      <c r="F282" s="411"/>
    </row>
    <row r="283" spans="1:6" ht="13.2">
      <c r="A283" s="133"/>
      <c r="B283" s="133"/>
      <c r="C283" s="135">
        <v>272</v>
      </c>
      <c r="D283" s="649" t="s">
        <v>1035</v>
      </c>
      <c r="E283" s="649" t="s">
        <v>38</v>
      </c>
      <c r="F283" s="411"/>
    </row>
    <row r="284" spans="1:6" ht="13.2">
      <c r="A284" s="133"/>
      <c r="B284" s="133"/>
      <c r="C284" s="135">
        <v>273</v>
      </c>
      <c r="D284" s="649" t="s">
        <v>1036</v>
      </c>
      <c r="E284" s="649" t="s">
        <v>273</v>
      </c>
      <c r="F284" s="411"/>
    </row>
    <row r="285" spans="1:6" ht="13.2">
      <c r="A285" s="133"/>
      <c r="B285" s="133"/>
      <c r="C285" s="135">
        <v>274</v>
      </c>
      <c r="D285" s="649" t="s">
        <v>252</v>
      </c>
      <c r="E285" s="649" t="s">
        <v>1037</v>
      </c>
      <c r="F285" s="411"/>
    </row>
    <row r="286" spans="1:6" ht="13.2">
      <c r="A286" s="133"/>
      <c r="B286" s="133"/>
      <c r="C286" s="135">
        <v>275</v>
      </c>
      <c r="D286" s="649" t="s">
        <v>404</v>
      </c>
      <c r="E286" s="649" t="s">
        <v>1038</v>
      </c>
      <c r="F286" s="411"/>
    </row>
    <row r="287" spans="1:6" ht="13.2">
      <c r="A287" s="133"/>
      <c r="B287" s="133"/>
      <c r="C287" s="135">
        <v>276</v>
      </c>
      <c r="D287" s="649" t="s">
        <v>464</v>
      </c>
      <c r="E287" s="649" t="s">
        <v>1039</v>
      </c>
      <c r="F287" s="411"/>
    </row>
    <row r="288" spans="1:6" ht="13.2">
      <c r="A288" s="133"/>
      <c r="B288" s="133"/>
      <c r="C288" s="135">
        <v>277</v>
      </c>
      <c r="D288" s="649" t="s">
        <v>377</v>
      </c>
      <c r="E288" s="649" t="s">
        <v>445</v>
      </c>
      <c r="F288" s="411"/>
    </row>
    <row r="289" spans="1:6" ht="13.2">
      <c r="A289" s="133"/>
      <c r="B289" s="133"/>
      <c r="C289" s="135">
        <v>278</v>
      </c>
      <c r="D289" s="649" t="s">
        <v>272</v>
      </c>
      <c r="E289" s="649" t="s">
        <v>1040</v>
      </c>
      <c r="F289" s="411"/>
    </row>
    <row r="290" spans="1:6" ht="26.4">
      <c r="A290" s="133"/>
      <c r="B290" s="133"/>
      <c r="C290" s="135">
        <v>279</v>
      </c>
      <c r="D290" s="649" t="s">
        <v>272</v>
      </c>
      <c r="E290" s="649" t="s">
        <v>1041</v>
      </c>
      <c r="F290" s="411"/>
    </row>
    <row r="291" spans="1:6" ht="13.2">
      <c r="A291" s="133"/>
      <c r="B291" s="133"/>
      <c r="C291" s="135">
        <v>280</v>
      </c>
      <c r="D291" s="649" t="s">
        <v>1042</v>
      </c>
      <c r="E291" s="649" t="s">
        <v>257</v>
      </c>
      <c r="F291" s="411"/>
    </row>
    <row r="292" spans="1:6" ht="13.2">
      <c r="A292" s="133"/>
      <c r="B292" s="133"/>
      <c r="C292" s="135">
        <v>281</v>
      </c>
      <c r="D292" s="649" t="s">
        <v>274</v>
      </c>
      <c r="E292" s="649" t="s">
        <v>1043</v>
      </c>
      <c r="F292" s="411"/>
    </row>
    <row r="293" spans="1:6" ht="13.2">
      <c r="A293" s="133"/>
      <c r="B293" s="133"/>
      <c r="C293" s="135">
        <v>282</v>
      </c>
      <c r="D293" s="649" t="s">
        <v>887</v>
      </c>
      <c r="E293" s="649" t="s">
        <v>445</v>
      </c>
      <c r="F293" s="411"/>
    </row>
    <row r="294" spans="1:6" ht="13.2">
      <c r="A294" s="133"/>
      <c r="B294" s="133"/>
      <c r="C294" s="135">
        <v>283</v>
      </c>
      <c r="D294" s="649" t="s">
        <v>1044</v>
      </c>
      <c r="E294" s="649" t="s">
        <v>445</v>
      </c>
      <c r="F294" s="411"/>
    </row>
    <row r="295" spans="1:6" ht="13.2">
      <c r="A295" s="133"/>
      <c r="B295" s="133"/>
      <c r="C295" s="135">
        <v>284</v>
      </c>
      <c r="D295" s="649" t="s">
        <v>1045</v>
      </c>
      <c r="E295" s="649" t="s">
        <v>1046</v>
      </c>
      <c r="F295" s="411"/>
    </row>
    <row r="296" spans="1:6" ht="26.4">
      <c r="A296" s="133"/>
      <c r="B296" s="133"/>
      <c r="C296" s="135">
        <v>285</v>
      </c>
      <c r="D296" s="649" t="s">
        <v>1047</v>
      </c>
      <c r="E296" s="649" t="s">
        <v>247</v>
      </c>
      <c r="F296" s="411"/>
    </row>
    <row r="297" spans="1:6" ht="13.2">
      <c r="A297" s="133"/>
      <c r="B297" s="133"/>
      <c r="C297" s="135">
        <v>286</v>
      </c>
      <c r="D297" s="649" t="s">
        <v>610</v>
      </c>
      <c r="E297" s="649" t="s">
        <v>257</v>
      </c>
      <c r="F297" s="411"/>
    </row>
    <row r="298" spans="1:6" ht="13.2">
      <c r="A298" s="133"/>
      <c r="B298" s="133"/>
      <c r="C298" s="135">
        <v>287</v>
      </c>
      <c r="D298" s="649" t="s">
        <v>964</v>
      </c>
      <c r="E298" s="649" t="s">
        <v>992</v>
      </c>
      <c r="F298" s="411"/>
    </row>
    <row r="299" spans="1:6" ht="26.4">
      <c r="A299" s="133"/>
      <c r="B299" s="133"/>
      <c r="C299" s="135">
        <v>288</v>
      </c>
      <c r="D299" s="649" t="s">
        <v>1048</v>
      </c>
      <c r="E299" s="649" t="s">
        <v>1049</v>
      </c>
      <c r="F299" s="411"/>
    </row>
    <row r="300" spans="1:6" ht="13.2">
      <c r="A300" s="133"/>
      <c r="B300" s="133"/>
      <c r="C300" s="135">
        <v>289</v>
      </c>
      <c r="D300" s="649" t="s">
        <v>1050</v>
      </c>
      <c r="E300" s="649" t="s">
        <v>454</v>
      </c>
      <c r="F300" s="411"/>
    </row>
    <row r="301" spans="1:6" ht="13.2">
      <c r="A301" s="133"/>
      <c r="B301" s="133"/>
      <c r="C301" s="135">
        <v>290</v>
      </c>
      <c r="D301" s="649" t="s">
        <v>1051</v>
      </c>
      <c r="E301" s="649" t="s">
        <v>1052</v>
      </c>
      <c r="F301" s="411"/>
    </row>
    <row r="302" spans="1:6" ht="26.4">
      <c r="A302" s="133"/>
      <c r="B302" s="133"/>
      <c r="C302" s="135">
        <v>291</v>
      </c>
      <c r="D302" s="649" t="s">
        <v>404</v>
      </c>
      <c r="E302" s="649" t="s">
        <v>1053</v>
      </c>
      <c r="F302" s="411"/>
    </row>
    <row r="303" spans="1:6" ht="13.2">
      <c r="A303" s="133"/>
      <c r="B303" s="133"/>
      <c r="C303" s="135">
        <v>292</v>
      </c>
      <c r="D303" s="649" t="s">
        <v>252</v>
      </c>
      <c r="E303" s="649" t="s">
        <v>445</v>
      </c>
      <c r="F303" s="411"/>
    </row>
    <row r="304" spans="1:6" ht="13.2">
      <c r="A304" s="133"/>
      <c r="B304" s="133"/>
      <c r="C304" s="135">
        <v>293</v>
      </c>
      <c r="D304" s="649" t="s">
        <v>1054</v>
      </c>
      <c r="E304" s="649" t="s">
        <v>273</v>
      </c>
      <c r="F304" s="411"/>
    </row>
    <row r="305" spans="1:6" ht="13.2">
      <c r="A305" s="133"/>
      <c r="B305" s="133"/>
      <c r="C305" s="135">
        <v>294</v>
      </c>
      <c r="D305" s="649" t="s">
        <v>256</v>
      </c>
      <c r="E305" s="649" t="s">
        <v>445</v>
      </c>
      <c r="F305" s="411"/>
    </row>
    <row r="306" spans="1:6" ht="13.2">
      <c r="A306" s="133"/>
      <c r="B306" s="133"/>
      <c r="C306" s="135">
        <v>295</v>
      </c>
      <c r="D306" s="649" t="s">
        <v>1055</v>
      </c>
      <c r="E306" s="649" t="s">
        <v>1056</v>
      </c>
      <c r="F306" s="411"/>
    </row>
    <row r="307" spans="1:6" ht="13.2">
      <c r="A307" s="133"/>
      <c r="B307" s="133"/>
      <c r="C307" s="135">
        <v>296</v>
      </c>
      <c r="D307" s="649" t="s">
        <v>256</v>
      </c>
      <c r="E307" s="649" t="s">
        <v>1057</v>
      </c>
      <c r="F307" s="411"/>
    </row>
    <row r="308" spans="1:6" ht="26.4">
      <c r="A308" s="133"/>
      <c r="B308" s="133"/>
      <c r="C308" s="135">
        <v>297</v>
      </c>
      <c r="D308" s="649" t="s">
        <v>1058</v>
      </c>
      <c r="E308" s="649" t="s">
        <v>38</v>
      </c>
      <c r="F308" s="411"/>
    </row>
    <row r="309" spans="1:6" ht="13.2">
      <c r="A309" s="133"/>
      <c r="B309" s="133"/>
      <c r="C309" s="135">
        <v>298</v>
      </c>
      <c r="D309" s="649" t="s">
        <v>1059</v>
      </c>
      <c r="E309" s="649" t="s">
        <v>38</v>
      </c>
      <c r="F309" s="411"/>
    </row>
    <row r="310" spans="1:6" ht="13.2">
      <c r="A310" s="133"/>
      <c r="B310" s="133"/>
      <c r="C310" s="135">
        <v>299</v>
      </c>
      <c r="D310" s="649" t="s">
        <v>1060</v>
      </c>
      <c r="E310" s="649" t="s">
        <v>1061</v>
      </c>
      <c r="F310" s="411"/>
    </row>
    <row r="311" spans="1:6" ht="13.2">
      <c r="A311" s="133"/>
      <c r="B311" s="133"/>
      <c r="C311" s="135">
        <v>300</v>
      </c>
      <c r="D311" s="649" t="s">
        <v>1062</v>
      </c>
      <c r="E311" s="649" t="s">
        <v>1063</v>
      </c>
      <c r="F311" s="411"/>
    </row>
    <row r="312" spans="1:6" ht="13.2">
      <c r="A312" s="133"/>
      <c r="B312" s="133"/>
      <c r="C312" s="135">
        <v>301</v>
      </c>
      <c r="D312" s="649" t="s">
        <v>1064</v>
      </c>
      <c r="E312" s="649" t="s">
        <v>591</v>
      </c>
      <c r="F312" s="411"/>
    </row>
    <row r="313" spans="1:6" ht="13.2">
      <c r="A313" s="133"/>
      <c r="B313" s="133"/>
      <c r="C313" s="135">
        <v>302</v>
      </c>
      <c r="D313" s="649" t="s">
        <v>1065</v>
      </c>
      <c r="E313" s="649" t="s">
        <v>1066</v>
      </c>
      <c r="F313" s="411"/>
    </row>
    <row r="314" spans="1:6" ht="13.2">
      <c r="A314" s="133"/>
      <c r="B314" s="133"/>
      <c r="C314" s="135">
        <v>303</v>
      </c>
      <c r="D314" s="649" t="s">
        <v>406</v>
      </c>
      <c r="E314" s="649" t="s">
        <v>1067</v>
      </c>
      <c r="F314" s="411"/>
    </row>
    <row r="315" spans="1:6" ht="13.2">
      <c r="A315" s="133"/>
      <c r="B315" s="133"/>
      <c r="C315" s="135">
        <v>304</v>
      </c>
      <c r="D315" s="649" t="s">
        <v>1068</v>
      </c>
      <c r="E315" s="649" t="s">
        <v>1069</v>
      </c>
      <c r="F315" s="411"/>
    </row>
    <row r="316" spans="1:6" ht="13.2">
      <c r="A316" s="133"/>
      <c r="B316" s="133"/>
      <c r="C316" s="135">
        <v>305</v>
      </c>
      <c r="D316" s="649" t="s">
        <v>859</v>
      </c>
      <c r="E316" s="649" t="s">
        <v>445</v>
      </c>
      <c r="F316" s="411"/>
    </row>
    <row r="317" spans="1:6" ht="13.2">
      <c r="A317" s="133"/>
      <c r="B317" s="133"/>
      <c r="C317" s="135">
        <v>306</v>
      </c>
      <c r="D317" s="649" t="s">
        <v>1070</v>
      </c>
      <c r="E317" s="649" t="s">
        <v>1071</v>
      </c>
      <c r="F317" s="411"/>
    </row>
    <row r="318" spans="1:6" ht="13.2">
      <c r="A318" s="133"/>
      <c r="B318" s="133"/>
      <c r="C318" s="135">
        <v>307</v>
      </c>
      <c r="D318" s="649" t="s">
        <v>1072</v>
      </c>
      <c r="E318" s="649" t="s">
        <v>1073</v>
      </c>
      <c r="F318" s="411"/>
    </row>
    <row r="319" spans="1:6" ht="13.2">
      <c r="A319" s="133"/>
      <c r="B319" s="133"/>
      <c r="C319" s="135">
        <v>308</v>
      </c>
      <c r="D319" s="649" t="s">
        <v>1074</v>
      </c>
      <c r="E319" s="649" t="s">
        <v>445</v>
      </c>
      <c r="F319" s="411"/>
    </row>
    <row r="320" spans="1:6" ht="13.2">
      <c r="A320" s="133"/>
      <c r="B320" s="133"/>
      <c r="C320" s="135">
        <v>309</v>
      </c>
      <c r="D320" s="649" t="s">
        <v>1075</v>
      </c>
      <c r="E320" s="649" t="s">
        <v>467</v>
      </c>
      <c r="F320" s="411"/>
    </row>
    <row r="321" spans="1:6" ht="13.2">
      <c r="A321" s="133"/>
      <c r="B321" s="133"/>
      <c r="C321" s="135">
        <v>310</v>
      </c>
      <c r="D321" s="649" t="s">
        <v>615</v>
      </c>
      <c r="E321" s="649" t="s">
        <v>1076</v>
      </c>
      <c r="F321" s="411"/>
    </row>
    <row r="322" spans="1:6" ht="13.2">
      <c r="A322" s="133"/>
      <c r="B322" s="133"/>
      <c r="C322" s="135">
        <v>311</v>
      </c>
      <c r="D322" s="649" t="s">
        <v>1077</v>
      </c>
      <c r="E322" s="649" t="s">
        <v>1078</v>
      </c>
      <c r="F322" s="411"/>
    </row>
    <row r="323" spans="1:6" ht="13.2">
      <c r="A323" s="133"/>
      <c r="B323" s="133"/>
      <c r="C323" s="135">
        <v>312</v>
      </c>
      <c r="D323" s="649" t="s">
        <v>1079</v>
      </c>
      <c r="E323" s="649" t="s">
        <v>1080</v>
      </c>
      <c r="F323" s="411"/>
    </row>
    <row r="324" spans="1:6" ht="13.2">
      <c r="A324" s="133"/>
      <c r="B324" s="133"/>
      <c r="C324" s="135">
        <v>313</v>
      </c>
      <c r="D324" s="649" t="s">
        <v>1081</v>
      </c>
      <c r="E324" s="649" t="s">
        <v>445</v>
      </c>
      <c r="F324" s="411"/>
    </row>
    <row r="325" spans="1:6" ht="13.2">
      <c r="A325" s="133"/>
      <c r="B325" s="133"/>
      <c r="C325" s="135">
        <v>314</v>
      </c>
      <c r="D325" s="649" t="s">
        <v>435</v>
      </c>
      <c r="E325" s="649" t="s">
        <v>445</v>
      </c>
      <c r="F325" s="411"/>
    </row>
    <row r="326" spans="1:6" ht="13.2">
      <c r="A326" s="133"/>
      <c r="B326" s="133"/>
      <c r="C326" s="135">
        <v>315</v>
      </c>
      <c r="D326" s="649" t="s">
        <v>416</v>
      </c>
      <c r="E326" s="649" t="s">
        <v>254</v>
      </c>
      <c r="F326" s="411"/>
    </row>
    <row r="327" spans="1:6" ht="13.2">
      <c r="A327" s="133"/>
      <c r="B327" s="133"/>
      <c r="C327" s="135">
        <v>316</v>
      </c>
      <c r="D327" s="649" t="s">
        <v>1082</v>
      </c>
      <c r="E327" s="649" t="s">
        <v>27</v>
      </c>
      <c r="F327" s="411"/>
    </row>
    <row r="328" spans="1:6" ht="13.2">
      <c r="A328" s="133"/>
      <c r="B328" s="133"/>
      <c r="C328" s="135">
        <v>317</v>
      </c>
      <c r="D328" s="649" t="s">
        <v>887</v>
      </c>
      <c r="E328" s="649" t="s">
        <v>1083</v>
      </c>
      <c r="F328" s="411"/>
    </row>
    <row r="329" spans="1:6" ht="13.2">
      <c r="A329" s="133"/>
      <c r="B329" s="133"/>
      <c r="C329" s="135">
        <v>318</v>
      </c>
      <c r="D329" s="649" t="s">
        <v>1084</v>
      </c>
      <c r="E329" s="649" t="s">
        <v>1085</v>
      </c>
      <c r="F329" s="411"/>
    </row>
    <row r="330" spans="1:6" ht="13.2">
      <c r="A330" s="133"/>
      <c r="B330" s="133"/>
      <c r="C330" s="135">
        <v>319</v>
      </c>
      <c r="D330" s="649" t="s">
        <v>1086</v>
      </c>
      <c r="E330" s="649" t="s">
        <v>1087</v>
      </c>
      <c r="F330" s="411"/>
    </row>
    <row r="331" spans="1:6" ht="13.2">
      <c r="A331" s="133"/>
      <c r="B331" s="133"/>
      <c r="C331" s="135">
        <v>320</v>
      </c>
      <c r="D331" s="649" t="s">
        <v>252</v>
      </c>
      <c r="E331" s="649" t="s">
        <v>38</v>
      </c>
      <c r="F331" s="411"/>
    </row>
    <row r="332" spans="1:6" ht="13.2">
      <c r="A332" s="133"/>
      <c r="B332" s="133"/>
      <c r="C332" s="135">
        <v>321</v>
      </c>
      <c r="D332" s="649" t="s">
        <v>887</v>
      </c>
      <c r="E332" s="649" t="s">
        <v>1088</v>
      </c>
      <c r="F332" s="411"/>
    </row>
    <row r="333" spans="1:6" ht="13.2">
      <c r="A333" s="133"/>
      <c r="B333" s="133"/>
      <c r="C333" s="135">
        <v>322</v>
      </c>
      <c r="D333" s="649" t="s">
        <v>1089</v>
      </c>
      <c r="E333" s="649" t="s">
        <v>445</v>
      </c>
      <c r="F333" s="411"/>
    </row>
    <row r="334" spans="1:6" ht="13.2">
      <c r="A334" s="133"/>
      <c r="B334" s="133"/>
      <c r="C334" s="135">
        <v>323</v>
      </c>
      <c r="D334" s="649" t="s">
        <v>1090</v>
      </c>
      <c r="E334" s="649" t="s">
        <v>1091</v>
      </c>
      <c r="F334" s="411"/>
    </row>
    <row r="335" spans="1:6" ht="13.2">
      <c r="A335" s="133"/>
      <c r="B335" s="133"/>
      <c r="C335" s="135">
        <v>324</v>
      </c>
      <c r="D335" s="649" t="s">
        <v>1092</v>
      </c>
      <c r="E335" s="649" t="s">
        <v>445</v>
      </c>
      <c r="F335" s="411"/>
    </row>
    <row r="336" spans="1:6" ht="13.2">
      <c r="A336" s="133"/>
      <c r="B336" s="133"/>
      <c r="C336" s="135">
        <v>325</v>
      </c>
      <c r="D336" s="649" t="s">
        <v>1093</v>
      </c>
      <c r="E336" s="649" t="s">
        <v>253</v>
      </c>
      <c r="F336" s="411"/>
    </row>
    <row r="337" spans="1:6" ht="13.2">
      <c r="A337" s="133"/>
      <c r="B337" s="133"/>
      <c r="C337" s="135">
        <v>326</v>
      </c>
      <c r="D337" s="649" t="s">
        <v>1094</v>
      </c>
      <c r="E337" s="649" t="s">
        <v>1095</v>
      </c>
      <c r="F337" s="411"/>
    </row>
    <row r="338" spans="1:6" ht="13.2">
      <c r="A338" s="133"/>
      <c r="B338" s="133"/>
      <c r="C338" s="135">
        <v>327</v>
      </c>
      <c r="D338" s="649" t="s">
        <v>1096</v>
      </c>
      <c r="E338" s="649" t="s">
        <v>1097</v>
      </c>
      <c r="F338" s="411"/>
    </row>
    <row r="339" spans="1:6" ht="13.2">
      <c r="A339" s="133"/>
      <c r="B339" s="133"/>
      <c r="C339" s="135">
        <v>328</v>
      </c>
      <c r="D339" s="649" t="s">
        <v>1098</v>
      </c>
      <c r="E339" s="649" t="s">
        <v>445</v>
      </c>
      <c r="F339" s="411"/>
    </row>
    <row r="340" spans="1:6" ht="13.2">
      <c r="A340" s="133"/>
      <c r="B340" s="133"/>
      <c r="C340" s="135">
        <v>329</v>
      </c>
      <c r="D340" s="649" t="s">
        <v>266</v>
      </c>
      <c r="E340" s="649" t="s">
        <v>1099</v>
      </c>
      <c r="F340" s="411"/>
    </row>
    <row r="341" spans="1:6" ht="13.2">
      <c r="A341" s="133"/>
      <c r="B341" s="133"/>
      <c r="C341" s="135">
        <v>330</v>
      </c>
      <c r="D341" s="649" t="s">
        <v>252</v>
      </c>
      <c r="E341" s="649" t="s">
        <v>445</v>
      </c>
      <c r="F341" s="411"/>
    </row>
    <row r="342" spans="1:6" ht="13.2">
      <c r="A342" s="133"/>
      <c r="B342" s="133"/>
      <c r="C342" s="135">
        <v>331</v>
      </c>
      <c r="D342" s="649" t="s">
        <v>1100</v>
      </c>
      <c r="E342" s="649" t="s">
        <v>600</v>
      </c>
      <c r="F342" s="411"/>
    </row>
    <row r="343" spans="1:6" ht="13.2">
      <c r="A343" s="133"/>
      <c r="B343" s="133"/>
      <c r="C343" s="135">
        <v>332</v>
      </c>
      <c r="D343" s="649" t="s">
        <v>598</v>
      </c>
      <c r="E343" s="649" t="s">
        <v>445</v>
      </c>
      <c r="F343" s="411"/>
    </row>
    <row r="344" spans="1:6" ht="13.2">
      <c r="A344" s="133"/>
      <c r="B344" s="133"/>
      <c r="C344" s="135">
        <v>333</v>
      </c>
      <c r="D344" s="649" t="s">
        <v>1101</v>
      </c>
      <c r="E344" s="649" t="s">
        <v>1102</v>
      </c>
      <c r="F344" s="411"/>
    </row>
    <row r="345" spans="1:6" ht="13.2">
      <c r="A345" s="133"/>
      <c r="B345" s="133"/>
      <c r="C345" s="135">
        <v>334</v>
      </c>
      <c r="D345" s="649" t="s">
        <v>401</v>
      </c>
      <c r="E345" s="649" t="s">
        <v>613</v>
      </c>
      <c r="F345" s="411"/>
    </row>
    <row r="346" spans="1:6" ht="13.2">
      <c r="A346" s="133"/>
      <c r="B346" s="133"/>
      <c r="C346" s="135">
        <v>335</v>
      </c>
      <c r="D346" s="649" t="s">
        <v>1103</v>
      </c>
      <c r="E346" s="649" t="s">
        <v>457</v>
      </c>
      <c r="F346" s="411"/>
    </row>
    <row r="347" spans="1:6" ht="13.2">
      <c r="A347" s="133"/>
      <c r="B347" s="133"/>
      <c r="C347" s="135">
        <v>336</v>
      </c>
      <c r="D347" s="649" t="s">
        <v>1104</v>
      </c>
      <c r="E347" s="649" t="s">
        <v>445</v>
      </c>
      <c r="F347" s="411"/>
    </row>
    <row r="348" spans="1:6" ht="13.2">
      <c r="A348" s="133"/>
      <c r="B348" s="133"/>
      <c r="C348" s="135">
        <v>337</v>
      </c>
      <c r="D348" s="649" t="s">
        <v>241</v>
      </c>
      <c r="E348" s="649" t="s">
        <v>454</v>
      </c>
      <c r="F348" s="411"/>
    </row>
    <row r="349" spans="1:6" ht="13.2">
      <c r="A349" s="133"/>
      <c r="B349" s="133"/>
      <c r="C349" s="135">
        <v>338</v>
      </c>
      <c r="D349" s="649" t="s">
        <v>623</v>
      </c>
      <c r="E349" s="649" t="s">
        <v>445</v>
      </c>
      <c r="F349" s="411"/>
    </row>
    <row r="350" spans="1:6" ht="13.2">
      <c r="A350" s="133"/>
      <c r="B350" s="133"/>
      <c r="C350" s="135">
        <v>339</v>
      </c>
      <c r="D350" s="649" t="s">
        <v>417</v>
      </c>
      <c r="E350" s="649" t="s">
        <v>222</v>
      </c>
      <c r="F350" s="411"/>
    </row>
    <row r="351" spans="1:6" ht="13.2">
      <c r="A351" s="133"/>
      <c r="B351" s="133"/>
      <c r="C351" s="135">
        <v>340</v>
      </c>
      <c r="D351" s="649" t="s">
        <v>415</v>
      </c>
      <c r="E351" s="649" t="s">
        <v>1105</v>
      </c>
      <c r="F351" s="411"/>
    </row>
    <row r="352" spans="1:6" ht="13.2">
      <c r="A352" s="133"/>
      <c r="B352" s="133"/>
      <c r="C352" s="135">
        <v>341</v>
      </c>
      <c r="D352" s="649" t="s">
        <v>604</v>
      </c>
      <c r="E352" s="649" t="s">
        <v>445</v>
      </c>
      <c r="F352" s="411"/>
    </row>
    <row r="353" spans="1:6" ht="13.2">
      <c r="A353" s="133"/>
      <c r="B353" s="133"/>
      <c r="C353" s="135">
        <v>342</v>
      </c>
      <c r="D353" s="649" t="s">
        <v>406</v>
      </c>
      <c r="E353" s="649" t="s">
        <v>1106</v>
      </c>
      <c r="F353" s="411"/>
    </row>
    <row r="354" spans="1:6" ht="13.2">
      <c r="A354" s="133"/>
      <c r="B354" s="133"/>
      <c r="C354" s="135">
        <v>343</v>
      </c>
      <c r="D354" s="649" t="s">
        <v>453</v>
      </c>
      <c r="E354" s="649" t="s">
        <v>254</v>
      </c>
      <c r="F354" s="411"/>
    </row>
    <row r="355" spans="1:6" ht="13.2">
      <c r="A355" s="133"/>
      <c r="B355" s="133"/>
      <c r="C355" s="135">
        <v>344</v>
      </c>
      <c r="D355" s="649" t="s">
        <v>1107</v>
      </c>
      <c r="E355" s="649" t="s">
        <v>445</v>
      </c>
      <c r="F355" s="411"/>
    </row>
    <row r="356" spans="1:6" ht="26.4">
      <c r="A356" s="133"/>
      <c r="B356" s="133"/>
      <c r="C356" s="135">
        <v>345</v>
      </c>
      <c r="D356" s="649" t="s">
        <v>1108</v>
      </c>
      <c r="E356" s="649" t="s">
        <v>38</v>
      </c>
      <c r="F356" s="411"/>
    </row>
    <row r="357" spans="1:6" ht="13.2">
      <c r="A357" s="133"/>
      <c r="B357" s="133"/>
      <c r="C357" s="135">
        <v>346</v>
      </c>
      <c r="D357" s="649" t="s">
        <v>277</v>
      </c>
      <c r="E357" s="649" t="s">
        <v>595</v>
      </c>
      <c r="F357" s="411"/>
    </row>
    <row r="358" spans="1:6" ht="13.2">
      <c r="A358" s="133"/>
      <c r="B358" s="133"/>
      <c r="C358" s="135">
        <v>347</v>
      </c>
      <c r="D358" s="649" t="s">
        <v>587</v>
      </c>
      <c r="E358" s="649" t="s">
        <v>254</v>
      </c>
      <c r="F358" s="411"/>
    </row>
    <row r="359" spans="1:6" ht="13.2">
      <c r="A359" s="133"/>
      <c r="B359" s="133"/>
      <c r="C359" s="135">
        <v>348</v>
      </c>
      <c r="D359" s="649" t="s">
        <v>1109</v>
      </c>
      <c r="E359" s="649" t="s">
        <v>1110</v>
      </c>
      <c r="F359" s="411"/>
    </row>
    <row r="360" spans="1:6" ht="13.2">
      <c r="A360" s="133"/>
      <c r="B360" s="133"/>
      <c r="C360" s="135">
        <v>349</v>
      </c>
      <c r="D360" s="649" t="s">
        <v>1111</v>
      </c>
      <c r="E360" s="649" t="s">
        <v>1112</v>
      </c>
      <c r="F360" s="411"/>
    </row>
    <row r="361" spans="1:6" ht="13.2">
      <c r="A361" s="133"/>
      <c r="B361" s="133"/>
      <c r="C361" s="135">
        <v>350</v>
      </c>
      <c r="D361" s="649" t="s">
        <v>1113</v>
      </c>
      <c r="E361" s="649" t="s">
        <v>25</v>
      </c>
      <c r="F361" s="411"/>
    </row>
    <row r="362" spans="1:6" ht="13.2">
      <c r="A362" s="133"/>
      <c r="B362" s="133"/>
      <c r="C362" s="135">
        <v>351</v>
      </c>
      <c r="D362" s="649" t="s">
        <v>615</v>
      </c>
      <c r="E362" s="649" t="s">
        <v>380</v>
      </c>
      <c r="F362" s="411"/>
    </row>
    <row r="363" spans="1:6" ht="13.2">
      <c r="A363" s="133"/>
      <c r="B363" s="133"/>
      <c r="C363" s="135">
        <v>352</v>
      </c>
      <c r="D363" s="649" t="s">
        <v>1060</v>
      </c>
      <c r="E363" s="649" t="s">
        <v>1114</v>
      </c>
      <c r="F363" s="411"/>
    </row>
    <row r="364" spans="1:6" ht="13.2">
      <c r="A364" s="133"/>
      <c r="B364" s="133"/>
      <c r="C364" s="135">
        <v>353</v>
      </c>
      <c r="D364" s="649" t="s">
        <v>1115</v>
      </c>
      <c r="E364" s="649" t="s">
        <v>1116</v>
      </c>
      <c r="F364" s="411"/>
    </row>
    <row r="365" spans="1:6" ht="26.4">
      <c r="A365" s="133"/>
      <c r="B365" s="133"/>
      <c r="C365" s="135">
        <v>354</v>
      </c>
      <c r="D365" s="649" t="s">
        <v>1117</v>
      </c>
      <c r="E365" s="649" t="s">
        <v>1118</v>
      </c>
      <c r="F365" s="411"/>
    </row>
    <row r="366" spans="1:6" ht="13.2">
      <c r="A366" s="133"/>
      <c r="B366" s="133"/>
      <c r="C366" s="135">
        <v>355</v>
      </c>
      <c r="D366" s="649" t="s">
        <v>887</v>
      </c>
      <c r="E366" s="649" t="s">
        <v>1119</v>
      </c>
      <c r="F366" s="411"/>
    </row>
    <row r="367" spans="1:6" ht="13.2">
      <c r="A367" s="133"/>
      <c r="B367" s="133"/>
      <c r="C367" s="135">
        <v>356</v>
      </c>
      <c r="D367" s="649" t="s">
        <v>1120</v>
      </c>
      <c r="E367" s="649" t="s">
        <v>38</v>
      </c>
      <c r="F367" s="411"/>
    </row>
    <row r="368" spans="1:6" ht="13.2">
      <c r="A368" s="133"/>
      <c r="B368" s="133"/>
      <c r="C368" s="135">
        <v>357</v>
      </c>
      <c r="D368" s="649" t="s">
        <v>1121</v>
      </c>
      <c r="E368" s="649" t="s">
        <v>445</v>
      </c>
      <c r="F368" s="411"/>
    </row>
    <row r="369" spans="1:6" ht="13.2">
      <c r="A369" s="133"/>
      <c r="B369" s="133"/>
      <c r="C369" s="135">
        <v>358</v>
      </c>
      <c r="D369" s="649" t="s">
        <v>579</v>
      </c>
      <c r="E369" s="649" t="s">
        <v>1122</v>
      </c>
      <c r="F369" s="411"/>
    </row>
    <row r="370" spans="1:6" ht="13.2">
      <c r="A370" s="133"/>
      <c r="B370" s="133"/>
      <c r="C370" s="135">
        <v>359</v>
      </c>
      <c r="D370" s="649" t="s">
        <v>1123</v>
      </c>
      <c r="E370" s="649" t="s">
        <v>600</v>
      </c>
      <c r="F370" s="411"/>
    </row>
    <row r="371" spans="1:6" ht="13.2">
      <c r="A371" s="133"/>
      <c r="B371" s="133"/>
      <c r="C371" s="135">
        <v>360</v>
      </c>
      <c r="D371" s="649" t="s">
        <v>1124</v>
      </c>
      <c r="E371" s="649" t="s">
        <v>1125</v>
      </c>
      <c r="F371" s="411"/>
    </row>
    <row r="372" spans="1:6" ht="13.2">
      <c r="A372" s="133"/>
      <c r="B372" s="133"/>
      <c r="C372" s="135">
        <v>361</v>
      </c>
      <c r="D372" s="649" t="s">
        <v>1126</v>
      </c>
      <c r="E372" s="649" t="s">
        <v>445</v>
      </c>
      <c r="F372" s="411"/>
    </row>
    <row r="373" spans="1:6" ht="13.2">
      <c r="A373" s="133"/>
      <c r="B373" s="133"/>
      <c r="C373" s="135">
        <v>362</v>
      </c>
      <c r="D373" s="649" t="s">
        <v>843</v>
      </c>
      <c r="E373" s="649" t="s">
        <v>445</v>
      </c>
      <c r="F373" s="411"/>
    </row>
    <row r="374" spans="1:6" ht="13.2">
      <c r="A374" s="133"/>
      <c r="B374" s="133"/>
      <c r="C374" s="135">
        <v>363</v>
      </c>
      <c r="D374" s="649" t="s">
        <v>1127</v>
      </c>
      <c r="E374" s="649" t="s">
        <v>1128</v>
      </c>
      <c r="F374" s="411"/>
    </row>
    <row r="375" spans="1:6" ht="26.4">
      <c r="A375" s="133"/>
      <c r="B375" s="133"/>
      <c r="C375" s="135">
        <v>364</v>
      </c>
      <c r="D375" s="649" t="s">
        <v>1129</v>
      </c>
      <c r="E375" s="649" t="s">
        <v>445</v>
      </c>
      <c r="F375" s="411"/>
    </row>
    <row r="376" spans="1:6" ht="13.2">
      <c r="A376" s="133"/>
      <c r="B376" s="133"/>
      <c r="C376" s="135">
        <v>365</v>
      </c>
      <c r="D376" s="649" t="s">
        <v>1130</v>
      </c>
      <c r="E376" s="649" t="s">
        <v>1131</v>
      </c>
      <c r="F376" s="411"/>
    </row>
    <row r="377" spans="1:6" ht="13.2">
      <c r="A377" s="133"/>
      <c r="B377" s="133"/>
      <c r="C377" s="135">
        <v>366</v>
      </c>
      <c r="D377" s="649" t="s">
        <v>267</v>
      </c>
      <c r="E377" s="649" t="s">
        <v>38</v>
      </c>
      <c r="F377" s="411"/>
    </row>
    <row r="378" spans="1:6" ht="13.2">
      <c r="A378" s="133"/>
      <c r="B378" s="133"/>
      <c r="C378" s="135">
        <v>367</v>
      </c>
      <c r="D378" s="649" t="s">
        <v>262</v>
      </c>
      <c r="E378" s="649" t="s">
        <v>25</v>
      </c>
      <c r="F378" s="411"/>
    </row>
    <row r="379" spans="1:6" ht="13.2">
      <c r="A379" s="133"/>
      <c r="B379" s="133"/>
      <c r="C379" s="135">
        <v>368</v>
      </c>
      <c r="D379" s="649" t="s">
        <v>1132</v>
      </c>
      <c r="E379" s="649" t="s">
        <v>445</v>
      </c>
      <c r="F379" s="411"/>
    </row>
    <row r="380" spans="1:6" ht="13.2">
      <c r="A380" s="133"/>
      <c r="B380" s="133"/>
      <c r="C380" s="135">
        <v>369</v>
      </c>
      <c r="D380" s="649" t="s">
        <v>406</v>
      </c>
      <c r="E380" s="649" t="s">
        <v>1133</v>
      </c>
      <c r="F380" s="411"/>
    </row>
    <row r="381" spans="1:6" ht="13.2">
      <c r="A381" s="133"/>
      <c r="B381" s="133"/>
      <c r="C381" s="135">
        <v>370</v>
      </c>
      <c r="D381" s="649" t="s">
        <v>1134</v>
      </c>
      <c r="E381" s="649" t="s">
        <v>605</v>
      </c>
      <c r="F381" s="411"/>
    </row>
    <row r="382" spans="1:6" ht="13.2">
      <c r="A382" s="133"/>
      <c r="B382" s="133"/>
      <c r="C382" s="135">
        <v>371</v>
      </c>
      <c r="D382" s="649" t="s">
        <v>1135</v>
      </c>
      <c r="E382" s="649" t="s">
        <v>1136</v>
      </c>
      <c r="F382" s="411"/>
    </row>
    <row r="383" spans="1:6" ht="13.2">
      <c r="A383" s="133"/>
      <c r="B383" s="133"/>
      <c r="C383" s="135">
        <v>372</v>
      </c>
      <c r="D383" s="649" t="s">
        <v>1081</v>
      </c>
      <c r="E383" s="649" t="s">
        <v>905</v>
      </c>
      <c r="F383" s="411"/>
    </row>
    <row r="384" spans="1:6" ht="13.2">
      <c r="A384" s="133"/>
      <c r="B384" s="133"/>
      <c r="C384" s="135">
        <v>373</v>
      </c>
      <c r="D384" s="649" t="s">
        <v>401</v>
      </c>
      <c r="E384" s="649" t="s">
        <v>1137</v>
      </c>
      <c r="F384" s="411"/>
    </row>
    <row r="385" spans="1:6" ht="13.2">
      <c r="A385" s="133"/>
      <c r="B385" s="133"/>
      <c r="C385" s="135">
        <v>374</v>
      </c>
      <c r="D385" s="649" t="s">
        <v>1138</v>
      </c>
      <c r="E385" s="649" t="s">
        <v>1139</v>
      </c>
      <c r="F385" s="411"/>
    </row>
    <row r="386" spans="1:6" ht="13.2">
      <c r="A386" s="133"/>
      <c r="B386" s="133"/>
      <c r="C386" s="135">
        <v>375</v>
      </c>
      <c r="D386" s="649" t="s">
        <v>1140</v>
      </c>
      <c r="E386" s="649" t="s">
        <v>1141</v>
      </c>
      <c r="F386" s="411"/>
    </row>
    <row r="387" spans="1:6" ht="13.2">
      <c r="A387" s="133"/>
      <c r="B387" s="133"/>
      <c r="C387" s="135">
        <v>376</v>
      </c>
      <c r="D387" s="649" t="s">
        <v>1142</v>
      </c>
      <c r="E387" s="649" t="s">
        <v>254</v>
      </c>
      <c r="F387" s="411"/>
    </row>
    <row r="388" spans="1:6" ht="13.2">
      <c r="A388" s="133"/>
      <c r="B388" s="133"/>
      <c r="C388" s="135">
        <v>377</v>
      </c>
      <c r="D388" s="649" t="s">
        <v>1104</v>
      </c>
      <c r="E388" s="649" t="s">
        <v>1143</v>
      </c>
      <c r="F388" s="411"/>
    </row>
    <row r="389" spans="1:6" ht="13.2">
      <c r="A389" s="133"/>
      <c r="B389" s="133"/>
      <c r="C389" s="135">
        <v>378</v>
      </c>
      <c r="D389" s="649" t="s">
        <v>593</v>
      </c>
      <c r="E389" s="649" t="s">
        <v>1144</v>
      </c>
      <c r="F389" s="411"/>
    </row>
    <row r="390" spans="1:6" ht="13.2">
      <c r="A390" s="133"/>
      <c r="B390" s="133"/>
      <c r="C390" s="135">
        <v>379</v>
      </c>
      <c r="D390" s="649" t="s">
        <v>1060</v>
      </c>
      <c r="E390" s="649" t="s">
        <v>445</v>
      </c>
      <c r="F390" s="411"/>
    </row>
    <row r="391" spans="1:6" ht="13.2">
      <c r="A391" s="133"/>
      <c r="B391" s="133"/>
      <c r="C391" s="135">
        <v>380</v>
      </c>
      <c r="D391" s="649" t="s">
        <v>417</v>
      </c>
      <c r="E391" s="649" t="s">
        <v>445</v>
      </c>
      <c r="F391" s="411"/>
    </row>
    <row r="392" spans="1:6" ht="13.2">
      <c r="A392" s="133"/>
      <c r="B392" s="133"/>
      <c r="C392" s="135">
        <v>381</v>
      </c>
      <c r="D392" s="649" t="s">
        <v>1145</v>
      </c>
      <c r="E392" s="649" t="s">
        <v>1146</v>
      </c>
      <c r="F392" s="411"/>
    </row>
    <row r="393" spans="1:6" ht="13.2">
      <c r="A393" s="133"/>
      <c r="B393" s="133"/>
      <c r="C393" s="135">
        <v>382</v>
      </c>
      <c r="D393" s="649" t="s">
        <v>1147</v>
      </c>
      <c r="E393" s="649" t="s">
        <v>965</v>
      </c>
      <c r="F393" s="411"/>
    </row>
    <row r="394" spans="1:6" ht="13.2">
      <c r="A394" s="133"/>
      <c r="B394" s="133"/>
      <c r="C394" s="135">
        <v>383</v>
      </c>
      <c r="D394" s="649" t="s">
        <v>1148</v>
      </c>
      <c r="E394" s="649" t="s">
        <v>1149</v>
      </c>
      <c r="F394" s="411"/>
    </row>
    <row r="395" spans="1:6" ht="13.2">
      <c r="A395" s="133"/>
      <c r="B395" s="133"/>
      <c r="C395" s="135">
        <v>384</v>
      </c>
      <c r="D395" s="649" t="s">
        <v>1150</v>
      </c>
      <c r="E395" s="649" t="s">
        <v>445</v>
      </c>
      <c r="F395" s="411"/>
    </row>
    <row r="396" spans="1:6" ht="13.2">
      <c r="A396" s="133"/>
      <c r="B396" s="133"/>
      <c r="C396" s="135">
        <v>385</v>
      </c>
      <c r="D396" s="649" t="s">
        <v>964</v>
      </c>
      <c r="E396" s="649" t="s">
        <v>445</v>
      </c>
      <c r="F396" s="411"/>
    </row>
    <row r="397" spans="1:6" ht="13.2">
      <c r="A397" s="133"/>
      <c r="B397" s="133"/>
      <c r="C397" s="135">
        <v>386</v>
      </c>
      <c r="D397" s="649" t="s">
        <v>1151</v>
      </c>
      <c r="E397" s="649" t="s">
        <v>1152</v>
      </c>
      <c r="F397" s="411"/>
    </row>
    <row r="398" spans="1:6" ht="13.2">
      <c r="A398" s="133"/>
      <c r="B398" s="133"/>
      <c r="C398" s="135">
        <v>387</v>
      </c>
      <c r="D398" s="649" t="s">
        <v>1153</v>
      </c>
      <c r="E398" s="649" t="s">
        <v>602</v>
      </c>
      <c r="F398" s="411"/>
    </row>
    <row r="399" spans="1:6" ht="13.2">
      <c r="A399" s="133"/>
      <c r="B399" s="133"/>
      <c r="C399" s="135">
        <v>388</v>
      </c>
      <c r="D399" s="649" t="s">
        <v>1154</v>
      </c>
      <c r="E399" s="649" t="s">
        <v>1155</v>
      </c>
      <c r="F399" s="411"/>
    </row>
    <row r="400" spans="1:6" ht="26.4">
      <c r="A400" s="133"/>
      <c r="B400" s="133"/>
      <c r="C400" s="135">
        <v>389</v>
      </c>
      <c r="D400" s="649" t="s">
        <v>1156</v>
      </c>
      <c r="E400" s="649" t="s">
        <v>38</v>
      </c>
      <c r="F400" s="411"/>
    </row>
    <row r="401" spans="1:6" ht="13.2">
      <c r="A401" s="133"/>
      <c r="B401" s="133"/>
      <c r="C401" s="135">
        <v>390</v>
      </c>
      <c r="D401" s="649" t="s">
        <v>1157</v>
      </c>
      <c r="E401" s="649" t="s">
        <v>1158</v>
      </c>
      <c r="F401" s="411"/>
    </row>
    <row r="402" spans="1:6" ht="26.4">
      <c r="A402" s="133"/>
      <c r="B402" s="133"/>
      <c r="C402" s="135">
        <v>391</v>
      </c>
      <c r="D402" s="649" t="s">
        <v>589</v>
      </c>
      <c r="E402" s="649" t="s">
        <v>1159</v>
      </c>
      <c r="F402" s="411"/>
    </row>
    <row r="403" spans="1:6" ht="13.2">
      <c r="A403" s="133"/>
      <c r="B403" s="133"/>
      <c r="C403" s="135">
        <v>392</v>
      </c>
      <c r="D403" s="649" t="s">
        <v>252</v>
      </c>
      <c r="E403" s="649" t="s">
        <v>1160</v>
      </c>
      <c r="F403" s="411"/>
    </row>
    <row r="404" spans="1:6" ht="13.2">
      <c r="A404" s="133"/>
      <c r="B404" s="133"/>
      <c r="C404" s="135">
        <v>393</v>
      </c>
      <c r="D404" s="649" t="s">
        <v>272</v>
      </c>
      <c r="E404" s="649" t="s">
        <v>1161</v>
      </c>
      <c r="F404" s="411"/>
    </row>
    <row r="405" spans="1:6" ht="13.2">
      <c r="A405" s="133"/>
      <c r="B405" s="133"/>
      <c r="C405" s="135">
        <v>394</v>
      </c>
      <c r="D405" s="649" t="s">
        <v>1162</v>
      </c>
      <c r="E405" s="649" t="s">
        <v>254</v>
      </c>
      <c r="F405" s="411"/>
    </row>
    <row r="406" spans="1:6" ht="13.2">
      <c r="A406" s="133"/>
      <c r="B406" s="133"/>
      <c r="C406" s="135">
        <v>395</v>
      </c>
      <c r="D406" s="649" t="s">
        <v>258</v>
      </c>
      <c r="E406" s="649" t="s">
        <v>257</v>
      </c>
      <c r="F406" s="411"/>
    </row>
    <row r="407" spans="1:6" ht="13.2">
      <c r="A407" s="133"/>
      <c r="B407" s="133"/>
      <c r="C407" s="135">
        <v>396</v>
      </c>
      <c r="D407" s="649" t="s">
        <v>1163</v>
      </c>
      <c r="E407" s="649" t="s">
        <v>1164</v>
      </c>
      <c r="F407" s="411"/>
    </row>
    <row r="408" spans="1:6" ht="13.2">
      <c r="A408" s="133"/>
      <c r="B408" s="133"/>
      <c r="C408" s="135">
        <v>397</v>
      </c>
      <c r="D408" s="649" t="s">
        <v>1165</v>
      </c>
      <c r="E408" s="649" t="s">
        <v>254</v>
      </c>
      <c r="F408" s="411"/>
    </row>
    <row r="409" spans="1:6" ht="13.2">
      <c r="A409" s="133"/>
      <c r="B409" s="133"/>
      <c r="C409" s="135">
        <v>398</v>
      </c>
      <c r="D409" s="649" t="s">
        <v>610</v>
      </c>
      <c r="E409" s="649" t="s">
        <v>257</v>
      </c>
      <c r="F409" s="411"/>
    </row>
    <row r="410" spans="1:6" ht="13.2">
      <c r="A410" s="133"/>
      <c r="B410" s="133"/>
      <c r="C410" s="135">
        <v>399</v>
      </c>
      <c r="D410" s="649" t="s">
        <v>252</v>
      </c>
      <c r="E410" s="649" t="s">
        <v>1166</v>
      </c>
      <c r="F410" s="411"/>
    </row>
    <row r="411" spans="1:6" ht="13.2">
      <c r="A411" s="133"/>
      <c r="B411" s="133"/>
      <c r="C411" s="135">
        <v>400</v>
      </c>
      <c r="D411" s="649" t="s">
        <v>272</v>
      </c>
      <c r="E411" s="649" t="s">
        <v>601</v>
      </c>
      <c r="F411" s="411"/>
    </row>
    <row r="412" spans="1:6" ht="13.2">
      <c r="A412" s="133"/>
      <c r="B412" s="133"/>
      <c r="C412" s="135">
        <v>401</v>
      </c>
      <c r="D412" s="649" t="s">
        <v>256</v>
      </c>
      <c r="E412" s="649" t="s">
        <v>1167</v>
      </c>
      <c r="F412" s="411"/>
    </row>
    <row r="413" spans="1:6" ht="13.2">
      <c r="A413" s="133"/>
      <c r="B413" s="133"/>
      <c r="C413" s="135">
        <v>402</v>
      </c>
      <c r="D413" s="649" t="s">
        <v>1168</v>
      </c>
      <c r="E413" s="649" t="s">
        <v>445</v>
      </c>
      <c r="F413" s="411"/>
    </row>
    <row r="414" spans="1:6" ht="13.2">
      <c r="A414" s="133"/>
      <c r="B414" s="133"/>
      <c r="C414" s="135">
        <v>403</v>
      </c>
      <c r="D414" s="649" t="s">
        <v>1169</v>
      </c>
      <c r="E414" s="649" t="s">
        <v>460</v>
      </c>
      <c r="F414" s="411"/>
    </row>
    <row r="415" spans="1:6" ht="13.2">
      <c r="A415" s="133"/>
      <c r="B415" s="133"/>
      <c r="C415" s="135">
        <v>404</v>
      </c>
      <c r="D415" s="649" t="s">
        <v>589</v>
      </c>
      <c r="E415" s="649" t="s">
        <v>1170</v>
      </c>
      <c r="F415" s="411"/>
    </row>
    <row r="416" spans="1:6" ht="13.2">
      <c r="A416" s="133"/>
      <c r="B416" s="133"/>
      <c r="C416" s="135">
        <v>405</v>
      </c>
      <c r="D416" s="649" t="s">
        <v>410</v>
      </c>
      <c r="E416" s="649" t="s">
        <v>1171</v>
      </c>
      <c r="F416" s="411"/>
    </row>
    <row r="417" spans="1:6" ht="13.2">
      <c r="A417" s="133"/>
      <c r="B417" s="133"/>
      <c r="C417" s="135">
        <v>406</v>
      </c>
      <c r="D417" s="649" t="s">
        <v>1172</v>
      </c>
      <c r="E417" s="649" t="s">
        <v>1173</v>
      </c>
      <c r="F417" s="411"/>
    </row>
    <row r="418" spans="1:6" ht="13.2">
      <c r="A418" s="133"/>
      <c r="B418" s="133"/>
      <c r="C418" s="135">
        <v>407</v>
      </c>
      <c r="D418" s="649" t="s">
        <v>1174</v>
      </c>
      <c r="E418" s="649" t="s">
        <v>1175</v>
      </c>
      <c r="F418" s="411"/>
    </row>
    <row r="419" spans="1:6" ht="13.2">
      <c r="A419" s="133"/>
      <c r="B419" s="133"/>
      <c r="C419" s="135">
        <v>408</v>
      </c>
      <c r="D419" s="649" t="s">
        <v>256</v>
      </c>
      <c r="E419" s="649" t="s">
        <v>1176</v>
      </c>
      <c r="F419" s="411"/>
    </row>
    <row r="420" spans="1:6" ht="13.2">
      <c r="A420" s="133"/>
      <c r="B420" s="133"/>
      <c r="C420" s="135">
        <v>409</v>
      </c>
      <c r="D420" s="649" t="s">
        <v>252</v>
      </c>
      <c r="E420" s="649" t="s">
        <v>1177</v>
      </c>
      <c r="F420" s="411"/>
    </row>
    <row r="421" spans="1:6" ht="13.2">
      <c r="A421" s="133"/>
      <c r="B421" s="133"/>
      <c r="C421" s="135">
        <v>410</v>
      </c>
      <c r="D421" s="649" t="s">
        <v>1178</v>
      </c>
      <c r="E421" s="649" t="s">
        <v>445</v>
      </c>
      <c r="F421" s="411"/>
    </row>
    <row r="422" spans="1:6" ht="13.2">
      <c r="A422" s="133"/>
      <c r="B422" s="133"/>
      <c r="C422" s="135">
        <v>411</v>
      </c>
      <c r="D422" s="649" t="s">
        <v>268</v>
      </c>
      <c r="E422" s="649" t="s">
        <v>1179</v>
      </c>
      <c r="F422" s="411"/>
    </row>
    <row r="423" spans="1:6" ht="13.2">
      <c r="A423" s="133"/>
      <c r="B423" s="133"/>
      <c r="C423" s="135">
        <v>412</v>
      </c>
      <c r="D423" s="649" t="s">
        <v>1180</v>
      </c>
      <c r="E423" s="649" t="s">
        <v>1181</v>
      </c>
      <c r="F423" s="411"/>
    </row>
    <row r="424" spans="1:6" ht="26.4">
      <c r="A424" s="133"/>
      <c r="B424" s="133"/>
      <c r="C424" s="135">
        <v>413</v>
      </c>
      <c r="D424" s="649" t="s">
        <v>1182</v>
      </c>
      <c r="E424" s="649" t="s">
        <v>1183</v>
      </c>
      <c r="F424" s="411"/>
    </row>
    <row r="425" spans="1:6" ht="13.2">
      <c r="A425" s="133"/>
      <c r="B425" s="133"/>
      <c r="C425" s="135">
        <v>414</v>
      </c>
      <c r="D425" s="649" t="s">
        <v>1184</v>
      </c>
      <c r="E425" s="649" t="s">
        <v>1185</v>
      </c>
      <c r="F425" s="411"/>
    </row>
    <row r="426" spans="1:6" ht="13.2">
      <c r="A426" s="133"/>
      <c r="B426" s="133"/>
      <c r="C426" s="135">
        <v>415</v>
      </c>
      <c r="D426" s="649" t="s">
        <v>1186</v>
      </c>
      <c r="E426" s="649" t="s">
        <v>445</v>
      </c>
      <c r="F426" s="411"/>
    </row>
    <row r="427" spans="1:6" ht="13.2">
      <c r="A427" s="133"/>
      <c r="B427" s="133"/>
      <c r="C427" s="135">
        <v>416</v>
      </c>
      <c r="D427" s="649" t="s">
        <v>1145</v>
      </c>
      <c r="E427" s="649" t="s">
        <v>1187</v>
      </c>
      <c r="F427" s="411"/>
    </row>
    <row r="428" spans="1:6" ht="13.2">
      <c r="A428" s="133"/>
      <c r="B428" s="133"/>
      <c r="C428" s="135">
        <v>417</v>
      </c>
      <c r="D428" s="649" t="s">
        <v>252</v>
      </c>
      <c r="E428" s="649" t="s">
        <v>445</v>
      </c>
      <c r="F428" s="411"/>
    </row>
    <row r="429" spans="1:6" ht="13.2">
      <c r="A429" s="133"/>
      <c r="B429" s="133"/>
      <c r="C429" s="135">
        <v>418</v>
      </c>
      <c r="D429" s="649" t="s">
        <v>1188</v>
      </c>
      <c r="E429" s="649" t="s">
        <v>1189</v>
      </c>
      <c r="F429" s="411"/>
    </row>
    <row r="430" spans="1:6" ht="13.2">
      <c r="A430" s="133"/>
      <c r="B430" s="133"/>
      <c r="C430" s="135">
        <v>419</v>
      </c>
      <c r="D430" s="649" t="s">
        <v>1190</v>
      </c>
      <c r="E430" s="649" t="s">
        <v>254</v>
      </c>
      <c r="F430" s="411"/>
    </row>
    <row r="431" spans="1:6" ht="13.2">
      <c r="A431" s="133"/>
      <c r="B431" s="133"/>
      <c r="C431" s="135">
        <v>420</v>
      </c>
      <c r="D431" s="649" t="s">
        <v>383</v>
      </c>
      <c r="E431" s="649" t="s">
        <v>38</v>
      </c>
      <c r="F431" s="411"/>
    </row>
    <row r="432" spans="1:6" ht="26.4">
      <c r="A432" s="133"/>
      <c r="B432" s="133"/>
      <c r="C432" s="135">
        <v>421</v>
      </c>
      <c r="D432" s="649" t="s">
        <v>1191</v>
      </c>
      <c r="E432" s="649" t="s">
        <v>1192</v>
      </c>
      <c r="F432" s="411"/>
    </row>
    <row r="433" spans="1:6" ht="13.2">
      <c r="A433" s="133"/>
      <c r="B433" s="133"/>
      <c r="C433" s="135">
        <v>422</v>
      </c>
      <c r="D433" s="649" t="s">
        <v>1193</v>
      </c>
      <c r="E433" s="649" t="s">
        <v>1194</v>
      </c>
      <c r="F433" s="411"/>
    </row>
    <row r="434" spans="1:6" ht="13.2">
      <c r="A434" s="133"/>
      <c r="B434" s="133"/>
      <c r="C434" s="135">
        <v>423</v>
      </c>
      <c r="D434" s="649" t="s">
        <v>1195</v>
      </c>
      <c r="E434" s="649" t="s">
        <v>1085</v>
      </c>
      <c r="F434" s="411"/>
    </row>
    <row r="435" spans="1:6" ht="26.4">
      <c r="A435" s="133"/>
      <c r="B435" s="133"/>
      <c r="C435" s="135">
        <v>424</v>
      </c>
      <c r="D435" s="649" t="s">
        <v>1196</v>
      </c>
      <c r="E435" s="649" t="s">
        <v>965</v>
      </c>
      <c r="F435" s="411"/>
    </row>
    <row r="436" spans="1:6" ht="13.2">
      <c r="A436" s="133"/>
      <c r="B436" s="133"/>
      <c r="C436" s="135">
        <v>425</v>
      </c>
      <c r="D436" s="649" t="s">
        <v>1197</v>
      </c>
      <c r="E436" s="649" t="s">
        <v>445</v>
      </c>
      <c r="F436" s="411"/>
    </row>
    <row r="437" spans="1:6" ht="26.4">
      <c r="A437" s="133"/>
      <c r="B437" s="133"/>
      <c r="C437" s="135">
        <v>426</v>
      </c>
      <c r="D437" s="649" t="s">
        <v>997</v>
      </c>
      <c r="E437" s="649" t="s">
        <v>1198</v>
      </c>
      <c r="F437" s="411"/>
    </row>
    <row r="438" spans="1:6" ht="13.2">
      <c r="A438" s="133"/>
      <c r="B438" s="133"/>
      <c r="C438" s="135">
        <v>427</v>
      </c>
      <c r="D438" s="649" t="s">
        <v>1199</v>
      </c>
      <c r="E438" s="649" t="s">
        <v>445</v>
      </c>
      <c r="F438" s="411"/>
    </row>
    <row r="439" spans="1:6" ht="13.2">
      <c r="A439" s="133"/>
      <c r="B439" s="133"/>
      <c r="C439" s="135">
        <v>428</v>
      </c>
      <c r="D439" s="649" t="s">
        <v>1200</v>
      </c>
      <c r="E439" s="649" t="s">
        <v>1201</v>
      </c>
      <c r="F439" s="411"/>
    </row>
    <row r="440" spans="1:6" ht="13.2">
      <c r="A440" s="133"/>
      <c r="B440" s="133"/>
      <c r="C440" s="135">
        <v>429</v>
      </c>
      <c r="D440" s="649" t="s">
        <v>1202</v>
      </c>
      <c r="E440" s="649" t="s">
        <v>1033</v>
      </c>
      <c r="F440" s="411"/>
    </row>
    <row r="441" spans="1:6" ht="13.2">
      <c r="A441" s="133"/>
      <c r="B441" s="133"/>
      <c r="C441" s="135">
        <v>430</v>
      </c>
      <c r="D441" s="649" t="s">
        <v>887</v>
      </c>
      <c r="E441" s="649" t="s">
        <v>1203</v>
      </c>
      <c r="F441" s="411"/>
    </row>
    <row r="442" spans="1:6" ht="13.2">
      <c r="A442" s="133"/>
      <c r="B442" s="133"/>
      <c r="C442" s="135">
        <v>431</v>
      </c>
      <c r="D442" s="649" t="s">
        <v>1204</v>
      </c>
      <c r="E442" s="649" t="s">
        <v>1205</v>
      </c>
      <c r="F442" s="411"/>
    </row>
    <row r="443" spans="1:6" ht="13.2">
      <c r="A443" s="133"/>
      <c r="B443" s="133"/>
      <c r="C443" s="135">
        <v>432</v>
      </c>
      <c r="D443" s="649" t="s">
        <v>1206</v>
      </c>
      <c r="E443" s="649" t="s">
        <v>905</v>
      </c>
      <c r="F443" s="411"/>
    </row>
    <row r="444" spans="1:6" ht="13.2">
      <c r="A444" s="133"/>
      <c r="B444" s="133"/>
      <c r="C444" s="135">
        <v>433</v>
      </c>
      <c r="D444" s="649" t="s">
        <v>964</v>
      </c>
      <c r="E444" s="649" t="s">
        <v>909</v>
      </c>
      <c r="F444" s="411"/>
    </row>
    <row r="445" spans="1:6" ht="13.2">
      <c r="A445" s="133"/>
      <c r="B445" s="133"/>
      <c r="C445" s="135">
        <v>434</v>
      </c>
      <c r="D445" s="649" t="s">
        <v>1207</v>
      </c>
      <c r="E445" s="649" t="s">
        <v>965</v>
      </c>
      <c r="F445" s="411"/>
    </row>
    <row r="446" spans="1:6" ht="13.2">
      <c r="A446" s="133"/>
      <c r="B446" s="133"/>
      <c r="C446" s="135">
        <v>435</v>
      </c>
      <c r="D446" s="649" t="s">
        <v>252</v>
      </c>
      <c r="E446" s="649" t="s">
        <v>1208</v>
      </c>
      <c r="F446" s="411"/>
    </row>
    <row r="447" spans="1:6" ht="13.2">
      <c r="A447" s="133"/>
      <c r="B447" s="133"/>
      <c r="C447" s="135">
        <v>436</v>
      </c>
      <c r="D447" s="649" t="s">
        <v>1209</v>
      </c>
      <c r="E447" s="649" t="s">
        <v>1033</v>
      </c>
      <c r="F447" s="411"/>
    </row>
    <row r="448" spans="1:6" ht="13.2">
      <c r="A448" s="133"/>
      <c r="B448" s="133"/>
      <c r="C448" s="135">
        <v>437</v>
      </c>
      <c r="D448" s="649" t="s">
        <v>256</v>
      </c>
      <c r="E448" s="649" t="s">
        <v>1210</v>
      </c>
      <c r="F448" s="411"/>
    </row>
    <row r="449" spans="1:6" ht="13.2">
      <c r="A449" s="133"/>
      <c r="B449" s="133"/>
      <c r="C449" s="135">
        <v>438</v>
      </c>
      <c r="D449" s="649" t="s">
        <v>1211</v>
      </c>
      <c r="E449" s="649" t="s">
        <v>1212</v>
      </c>
      <c r="F449" s="411"/>
    </row>
    <row r="450" spans="1:6" ht="13.2">
      <c r="A450" s="133"/>
      <c r="B450" s="133"/>
      <c r="C450" s="135">
        <v>439</v>
      </c>
      <c r="D450" s="649" t="s">
        <v>610</v>
      </c>
      <c r="E450" s="649" t="s">
        <v>1213</v>
      </c>
      <c r="F450" s="411"/>
    </row>
    <row r="451" spans="1:6" ht="13.2">
      <c r="A451" s="133"/>
      <c r="B451" s="133"/>
      <c r="C451" s="135">
        <v>440</v>
      </c>
      <c r="D451" s="649" t="s">
        <v>267</v>
      </c>
      <c r="E451" s="649" t="s">
        <v>1214</v>
      </c>
      <c r="F451" s="411"/>
    </row>
    <row r="452" spans="1:6" ht="13.2">
      <c r="A452" s="133"/>
      <c r="B452" s="133"/>
      <c r="C452" s="135">
        <v>441</v>
      </c>
      <c r="D452" s="649" t="s">
        <v>1215</v>
      </c>
      <c r="E452" s="649" t="s">
        <v>1216</v>
      </c>
      <c r="F452" s="411"/>
    </row>
    <row r="453" spans="1:6" ht="13.2">
      <c r="A453" s="133"/>
      <c r="B453" s="133"/>
      <c r="C453" s="135">
        <v>442</v>
      </c>
      <c r="D453" s="649" t="s">
        <v>1217</v>
      </c>
      <c r="E453" s="649" t="s">
        <v>25</v>
      </c>
      <c r="F453" s="411"/>
    </row>
    <row r="454" spans="1:6" ht="13.2">
      <c r="A454" s="133"/>
      <c r="B454" s="133"/>
      <c r="C454" s="135">
        <v>443</v>
      </c>
      <c r="D454" s="649" t="s">
        <v>1218</v>
      </c>
      <c r="E454" s="649" t="s">
        <v>1219</v>
      </c>
      <c r="F454" s="411"/>
    </row>
    <row r="455" spans="1:6" ht="13.2">
      <c r="A455" s="133"/>
      <c r="B455" s="133"/>
      <c r="C455" s="135">
        <v>444</v>
      </c>
      <c r="D455" s="649" t="s">
        <v>466</v>
      </c>
      <c r="E455" s="649" t="s">
        <v>445</v>
      </c>
      <c r="F455" s="411"/>
    </row>
    <row r="456" spans="1:6" ht="13.2">
      <c r="A456" s="133"/>
      <c r="B456" s="133"/>
      <c r="C456" s="135">
        <v>445</v>
      </c>
      <c r="D456" s="649" t="s">
        <v>1220</v>
      </c>
      <c r="E456" s="649" t="s">
        <v>1221</v>
      </c>
      <c r="F456" s="411"/>
    </row>
    <row r="457" spans="1:6" ht="13.2">
      <c r="A457" s="133"/>
      <c r="B457" s="133"/>
      <c r="C457" s="135">
        <v>446</v>
      </c>
      <c r="D457" s="649" t="s">
        <v>256</v>
      </c>
      <c r="E457" s="649" t="s">
        <v>917</v>
      </c>
      <c r="F457" s="411"/>
    </row>
    <row r="458" spans="1:6" ht="13.2">
      <c r="A458" s="133"/>
      <c r="B458" s="133"/>
      <c r="C458" s="135">
        <v>447</v>
      </c>
      <c r="D458" s="649" t="s">
        <v>256</v>
      </c>
      <c r="E458" s="649" t="s">
        <v>1222</v>
      </c>
      <c r="F458" s="411"/>
    </row>
    <row r="459" spans="1:6" ht="13.2">
      <c r="A459" s="133"/>
      <c r="B459" s="133"/>
      <c r="C459" s="135">
        <v>448</v>
      </c>
      <c r="D459" s="649" t="s">
        <v>1223</v>
      </c>
      <c r="E459" s="649" t="s">
        <v>445</v>
      </c>
      <c r="F459" s="411"/>
    </row>
    <row r="460" spans="1:6" ht="13.2">
      <c r="A460" s="133"/>
      <c r="B460" s="133"/>
      <c r="C460" s="135">
        <v>449</v>
      </c>
      <c r="D460" s="649" t="s">
        <v>274</v>
      </c>
      <c r="E460" s="649" t="s">
        <v>445</v>
      </c>
      <c r="F460" s="411"/>
    </row>
    <row r="461" spans="1:6" ht="13.2">
      <c r="A461" s="133"/>
      <c r="B461" s="133"/>
      <c r="C461" s="135">
        <v>450</v>
      </c>
      <c r="D461" s="649" t="s">
        <v>265</v>
      </c>
      <c r="E461" s="649" t="s">
        <v>445</v>
      </c>
      <c r="F461" s="411"/>
    </row>
    <row r="462" spans="1:6" ht="13.2">
      <c r="A462" s="133"/>
      <c r="B462" s="133"/>
      <c r="C462" s="135">
        <v>451</v>
      </c>
      <c r="D462" s="649" t="s">
        <v>264</v>
      </c>
      <c r="E462" s="649" t="s">
        <v>445</v>
      </c>
      <c r="F462" s="411"/>
    </row>
    <row r="463" spans="1:6" ht="13.2">
      <c r="A463" s="133"/>
      <c r="B463" s="133"/>
      <c r="C463" s="135">
        <v>452</v>
      </c>
      <c r="D463" s="649" t="s">
        <v>251</v>
      </c>
      <c r="E463" s="649" t="s">
        <v>38</v>
      </c>
      <c r="F463" s="411"/>
    </row>
    <row r="464" spans="1:6" ht="13.2">
      <c r="A464" s="133"/>
      <c r="B464" s="133"/>
      <c r="C464" s="135">
        <v>453</v>
      </c>
      <c r="D464" s="649" t="s">
        <v>401</v>
      </c>
      <c r="E464" s="649" t="s">
        <v>38</v>
      </c>
      <c r="F464" s="411"/>
    </row>
    <row r="465" spans="1:6" ht="13.2">
      <c r="A465" s="133"/>
      <c r="B465" s="133"/>
      <c r="C465" s="135">
        <v>454</v>
      </c>
      <c r="D465" s="649" t="s">
        <v>1224</v>
      </c>
      <c r="E465" s="649" t="s">
        <v>445</v>
      </c>
      <c r="F465" s="411"/>
    </row>
    <row r="466" spans="1:6" ht="13.2">
      <c r="A466" s="133"/>
      <c r="B466" s="133"/>
      <c r="C466" s="135">
        <v>455</v>
      </c>
      <c r="D466" s="649" t="s">
        <v>955</v>
      </c>
      <c r="E466" s="649" t="s">
        <v>222</v>
      </c>
      <c r="F466" s="411"/>
    </row>
    <row r="467" spans="1:6" ht="13.2">
      <c r="A467" s="133"/>
      <c r="B467" s="133"/>
      <c r="C467" s="135">
        <v>456</v>
      </c>
      <c r="D467" s="649" t="s">
        <v>1225</v>
      </c>
      <c r="E467" s="649" t="s">
        <v>1226</v>
      </c>
      <c r="F467" s="411"/>
    </row>
    <row r="468" spans="1:6" ht="13.2">
      <c r="A468" s="133"/>
      <c r="B468" s="133"/>
      <c r="C468" s="135">
        <v>457</v>
      </c>
      <c r="D468" s="649" t="s">
        <v>1064</v>
      </c>
      <c r="E468" s="649" t="s">
        <v>27</v>
      </c>
      <c r="F468" s="411"/>
    </row>
    <row r="469" spans="1:6" ht="13.2">
      <c r="A469" s="133"/>
      <c r="B469" s="133"/>
      <c r="C469" s="135">
        <v>458</v>
      </c>
      <c r="D469" s="649" t="s">
        <v>266</v>
      </c>
      <c r="E469" s="649" t="s">
        <v>1227</v>
      </c>
      <c r="F469" s="411"/>
    </row>
    <row r="470" spans="1:6" ht="13.2">
      <c r="A470" s="133"/>
      <c r="B470" s="133"/>
      <c r="C470" s="135">
        <v>459</v>
      </c>
      <c r="D470" s="649" t="s">
        <v>262</v>
      </c>
      <c r="E470" s="649" t="s">
        <v>445</v>
      </c>
      <c r="F470" s="411"/>
    </row>
    <row r="471" spans="1:6" ht="13.2">
      <c r="A471" s="133"/>
      <c r="B471" s="133"/>
      <c r="C471" s="135">
        <v>460</v>
      </c>
      <c r="D471" s="649" t="s">
        <v>262</v>
      </c>
      <c r="E471" s="649" t="s">
        <v>445</v>
      </c>
      <c r="F471" s="411"/>
    </row>
    <row r="472" spans="1:6" ht="13.2">
      <c r="A472" s="133"/>
      <c r="B472" s="133"/>
      <c r="C472" s="135">
        <v>461</v>
      </c>
      <c r="D472" s="649" t="s">
        <v>997</v>
      </c>
      <c r="E472" s="649" t="s">
        <v>249</v>
      </c>
      <c r="F472" s="411"/>
    </row>
    <row r="473" spans="1:6" ht="13.2">
      <c r="A473" s="133"/>
      <c r="B473" s="133"/>
      <c r="C473" s="135">
        <v>462</v>
      </c>
      <c r="D473" s="649" t="s">
        <v>1228</v>
      </c>
      <c r="E473" s="649" t="s">
        <v>1229</v>
      </c>
      <c r="F473" s="411"/>
    </row>
    <row r="474" spans="1:6" ht="13.2">
      <c r="A474" s="133"/>
      <c r="B474" s="133"/>
      <c r="C474" s="135">
        <v>463</v>
      </c>
      <c r="D474" s="649" t="s">
        <v>609</v>
      </c>
      <c r="E474" s="649" t="s">
        <v>254</v>
      </c>
      <c r="F474" s="411"/>
    </row>
    <row r="475" spans="1:6" ht="13.2">
      <c r="A475" s="133"/>
      <c r="B475" s="133"/>
      <c r="C475" s="135">
        <v>464</v>
      </c>
      <c r="D475" s="649" t="s">
        <v>1230</v>
      </c>
      <c r="E475" s="649" t="s">
        <v>253</v>
      </c>
      <c r="F475" s="411"/>
    </row>
    <row r="476" spans="1:6" ht="13.2">
      <c r="A476" s="133"/>
      <c r="B476" s="133"/>
      <c r="C476" s="135">
        <v>465</v>
      </c>
      <c r="D476" s="649" t="s">
        <v>1231</v>
      </c>
      <c r="E476" s="649" t="s">
        <v>445</v>
      </c>
      <c r="F476" s="411"/>
    </row>
    <row r="477" spans="1:6" ht="13.2">
      <c r="A477" s="133"/>
      <c r="B477" s="133"/>
      <c r="C477" s="135">
        <v>466</v>
      </c>
      <c r="D477" s="649" t="s">
        <v>252</v>
      </c>
      <c r="E477" s="649" t="s">
        <v>1232</v>
      </c>
      <c r="F477" s="411"/>
    </row>
    <row r="478" spans="1:6" ht="13.2">
      <c r="A478" s="133"/>
      <c r="B478" s="133"/>
      <c r="C478" s="135">
        <v>467</v>
      </c>
      <c r="D478" s="649" t="s">
        <v>608</v>
      </c>
      <c r="E478" s="649" t="s">
        <v>1233</v>
      </c>
      <c r="F478" s="411"/>
    </row>
    <row r="479" spans="1:6" ht="13.2">
      <c r="A479" s="133"/>
      <c r="B479" s="133"/>
      <c r="C479" s="135">
        <v>468</v>
      </c>
      <c r="D479" s="649" t="s">
        <v>1234</v>
      </c>
      <c r="E479" s="649" t="s">
        <v>1235</v>
      </c>
      <c r="F479" s="411"/>
    </row>
    <row r="480" spans="1:6" ht="13.2">
      <c r="A480" s="133"/>
      <c r="B480" s="133"/>
      <c r="C480" s="135">
        <v>469</v>
      </c>
      <c r="D480" s="649" t="s">
        <v>272</v>
      </c>
      <c r="E480" s="649" t="s">
        <v>273</v>
      </c>
      <c r="F480" s="411"/>
    </row>
    <row r="481" spans="1:6" ht="13.2">
      <c r="A481" s="133"/>
      <c r="B481" s="133"/>
      <c r="C481" s="135">
        <v>470</v>
      </c>
      <c r="D481" s="649" t="s">
        <v>241</v>
      </c>
      <c r="E481" s="649" t="s">
        <v>27</v>
      </c>
      <c r="F481" s="411"/>
    </row>
    <row r="482" spans="1:6" ht="13.2">
      <c r="A482" s="133"/>
      <c r="B482" s="133"/>
      <c r="C482" s="135">
        <v>471</v>
      </c>
      <c r="D482" s="649" t="s">
        <v>618</v>
      </c>
      <c r="E482" s="649" t="s">
        <v>445</v>
      </c>
      <c r="F482" s="411"/>
    </row>
    <row r="483" spans="1:6" ht="13.2">
      <c r="A483" s="133"/>
      <c r="B483" s="133"/>
      <c r="C483" s="135">
        <v>472</v>
      </c>
      <c r="D483" s="649" t="s">
        <v>407</v>
      </c>
      <c r="E483" s="649" t="s">
        <v>271</v>
      </c>
      <c r="F483" s="411"/>
    </row>
    <row r="484" spans="1:6" ht="13.2">
      <c r="A484" s="133"/>
      <c r="B484" s="133"/>
      <c r="C484" s="135">
        <v>473</v>
      </c>
      <c r="D484" s="649" t="s">
        <v>1236</v>
      </c>
      <c r="E484" s="649" t="s">
        <v>445</v>
      </c>
      <c r="F484" s="411"/>
    </row>
    <row r="485" spans="1:6" ht="13.2">
      <c r="A485" s="133"/>
      <c r="B485" s="133"/>
      <c r="C485" s="135">
        <v>474</v>
      </c>
      <c r="D485" s="649" t="s">
        <v>1237</v>
      </c>
      <c r="E485" s="649" t="s">
        <v>1238</v>
      </c>
      <c r="F485" s="411"/>
    </row>
    <row r="486" spans="1:6" ht="13.2">
      <c r="A486" s="133"/>
      <c r="B486" s="133"/>
      <c r="C486" s="135">
        <v>475</v>
      </c>
      <c r="D486" s="649" t="s">
        <v>895</v>
      </c>
      <c r="E486" s="649" t="s">
        <v>1239</v>
      </c>
      <c r="F486" s="411"/>
    </row>
    <row r="487" spans="1:6" ht="13.2">
      <c r="A487" s="133"/>
      <c r="B487" s="133"/>
      <c r="C487" s="135">
        <v>476</v>
      </c>
      <c r="D487" s="649" t="s">
        <v>586</v>
      </c>
      <c r="E487" s="649" t="s">
        <v>607</v>
      </c>
      <c r="F487" s="411"/>
    </row>
    <row r="488" spans="1:6" ht="13.2">
      <c r="A488" s="133"/>
      <c r="B488" s="133"/>
      <c r="C488" s="135">
        <v>477</v>
      </c>
      <c r="D488" s="649" t="s">
        <v>937</v>
      </c>
      <c r="E488" s="649" t="s">
        <v>1240</v>
      </c>
      <c r="F488" s="411"/>
    </row>
    <row r="489" spans="1:6" ht="13.2">
      <c r="A489" s="133"/>
      <c r="B489" s="133"/>
      <c r="C489" s="135">
        <v>478</v>
      </c>
      <c r="D489" s="649" t="s">
        <v>1234</v>
      </c>
      <c r="E489" s="649" t="s">
        <v>1241</v>
      </c>
      <c r="F489" s="411"/>
    </row>
    <row r="490" spans="1:6" ht="13.2">
      <c r="A490" s="133"/>
      <c r="B490" s="133"/>
      <c r="C490" s="135">
        <v>479</v>
      </c>
      <c r="D490" s="649" t="s">
        <v>1242</v>
      </c>
      <c r="E490" s="649" t="s">
        <v>1243</v>
      </c>
      <c r="F490" s="411"/>
    </row>
    <row r="491" spans="1:6" ht="26.4">
      <c r="A491" s="133"/>
      <c r="B491" s="133"/>
      <c r="C491" s="135">
        <v>480</v>
      </c>
      <c r="D491" s="649" t="s">
        <v>1244</v>
      </c>
      <c r="E491" s="649" t="s">
        <v>1245</v>
      </c>
      <c r="F491" s="411"/>
    </row>
    <row r="492" spans="1:6" ht="13.2">
      <c r="A492" s="133"/>
      <c r="B492" s="133"/>
      <c r="C492" s="135">
        <v>481</v>
      </c>
      <c r="D492" s="649" t="s">
        <v>1246</v>
      </c>
      <c r="E492" s="649" t="s">
        <v>445</v>
      </c>
      <c r="F492" s="411"/>
    </row>
    <row r="493" spans="1:6" ht="13.2">
      <c r="A493" s="133"/>
      <c r="B493" s="133"/>
      <c r="C493" s="135">
        <v>482</v>
      </c>
      <c r="D493" s="649" t="s">
        <v>946</v>
      </c>
      <c r="E493" s="649" t="s">
        <v>596</v>
      </c>
      <c r="F493" s="411"/>
    </row>
    <row r="494" spans="1:6" ht="13.2">
      <c r="A494" s="133"/>
      <c r="B494" s="133"/>
      <c r="C494" s="135">
        <v>483</v>
      </c>
      <c r="D494" s="649" t="s">
        <v>1247</v>
      </c>
      <c r="E494" s="649" t="s">
        <v>1248</v>
      </c>
      <c r="F494" s="411"/>
    </row>
    <row r="495" spans="1:6" ht="13.2">
      <c r="A495" s="133"/>
      <c r="B495" s="133"/>
      <c r="C495" s="135">
        <v>484</v>
      </c>
      <c r="D495" s="649" t="s">
        <v>263</v>
      </c>
      <c r="E495" s="649" t="s">
        <v>445</v>
      </c>
      <c r="F495" s="411"/>
    </row>
    <row r="496" spans="1:6" ht="13.2">
      <c r="A496" s="133"/>
      <c r="B496" s="133"/>
      <c r="C496" s="135">
        <v>485</v>
      </c>
      <c r="D496" s="649" t="s">
        <v>1249</v>
      </c>
      <c r="E496" s="649" t="s">
        <v>38</v>
      </c>
      <c r="F496" s="411"/>
    </row>
    <row r="497" spans="1:6" ht="13.2">
      <c r="A497" s="133"/>
      <c r="B497" s="133"/>
      <c r="C497" s="135">
        <v>486</v>
      </c>
      <c r="D497" s="649" t="s">
        <v>252</v>
      </c>
      <c r="E497" s="649" t="s">
        <v>445</v>
      </c>
      <c r="F497" s="411"/>
    </row>
    <row r="498" spans="1:6" ht="13.2">
      <c r="A498" s="133"/>
      <c r="B498" s="133"/>
      <c r="C498" s="135">
        <v>487</v>
      </c>
      <c r="D498" s="649" t="s">
        <v>1142</v>
      </c>
      <c r="E498" s="649" t="s">
        <v>38</v>
      </c>
      <c r="F498" s="411"/>
    </row>
    <row r="499" spans="1:6" ht="13.2">
      <c r="A499" s="133"/>
      <c r="B499" s="133"/>
      <c r="C499" s="135">
        <v>488</v>
      </c>
      <c r="D499" s="649" t="s">
        <v>597</v>
      </c>
      <c r="E499" s="649" t="s">
        <v>1250</v>
      </c>
      <c r="F499" s="411"/>
    </row>
    <row r="500" spans="1:6" ht="13.2">
      <c r="A500" s="133"/>
      <c r="B500" s="133"/>
      <c r="C500" s="135">
        <v>489</v>
      </c>
      <c r="D500" s="649" t="s">
        <v>1251</v>
      </c>
      <c r="E500" s="649" t="s">
        <v>253</v>
      </c>
      <c r="F500" s="411"/>
    </row>
    <row r="501" spans="1:6" ht="13.2">
      <c r="A501" s="133"/>
      <c r="B501" s="133"/>
      <c r="C501" s="135">
        <v>490</v>
      </c>
      <c r="D501" s="649" t="s">
        <v>1031</v>
      </c>
      <c r="E501" s="649" t="s">
        <v>1252</v>
      </c>
      <c r="F501" s="411"/>
    </row>
    <row r="502" spans="1:6" ht="26.4">
      <c r="A502" s="133"/>
      <c r="B502" s="133"/>
      <c r="C502" s="135">
        <v>491</v>
      </c>
      <c r="D502" s="649" t="s">
        <v>1048</v>
      </c>
      <c r="E502" s="649" t="s">
        <v>1253</v>
      </c>
      <c r="F502" s="411"/>
    </row>
    <row r="503" spans="1:6" ht="13.2">
      <c r="A503" s="133"/>
      <c r="B503" s="133"/>
      <c r="C503" s="135">
        <v>492</v>
      </c>
      <c r="D503" s="649" t="s">
        <v>1254</v>
      </c>
      <c r="E503" s="649" t="s">
        <v>905</v>
      </c>
      <c r="F503" s="411"/>
    </row>
    <row r="504" spans="1:6" ht="13.2">
      <c r="A504" s="133"/>
      <c r="B504" s="133"/>
      <c r="C504" s="135">
        <v>493</v>
      </c>
      <c r="D504" s="649" t="s">
        <v>1255</v>
      </c>
      <c r="E504" s="649" t="s">
        <v>445</v>
      </c>
      <c r="F504" s="411"/>
    </row>
    <row r="505" spans="1:6" ht="13.2">
      <c r="A505" s="133"/>
      <c r="B505" s="133"/>
      <c r="C505" s="135">
        <v>494</v>
      </c>
      <c r="D505" s="649" t="s">
        <v>1154</v>
      </c>
      <c r="E505" s="649" t="s">
        <v>445</v>
      </c>
      <c r="F505" s="411"/>
    </row>
    <row r="506" spans="1:6" ht="13.2">
      <c r="A506" s="133"/>
      <c r="B506" s="133"/>
      <c r="C506" s="135">
        <v>495</v>
      </c>
      <c r="D506" s="649" t="s">
        <v>1256</v>
      </c>
      <c r="E506" s="649" t="s">
        <v>1257</v>
      </c>
      <c r="F506" s="411"/>
    </row>
    <row r="507" spans="1:6" ht="13.2">
      <c r="A507" s="133"/>
      <c r="B507" s="133"/>
      <c r="C507" s="135">
        <v>496</v>
      </c>
      <c r="D507" s="649" t="s">
        <v>277</v>
      </c>
      <c r="E507" s="649" t="s">
        <v>600</v>
      </c>
      <c r="F507" s="411"/>
    </row>
    <row r="508" spans="1:6" ht="13.2">
      <c r="A508" s="133"/>
      <c r="B508" s="133"/>
      <c r="C508" s="135">
        <v>497</v>
      </c>
      <c r="D508" s="649" t="s">
        <v>997</v>
      </c>
      <c r="E508" s="649" t="s">
        <v>1258</v>
      </c>
      <c r="F508" s="411"/>
    </row>
    <row r="509" spans="1:6" ht="13.2">
      <c r="A509" s="133"/>
      <c r="B509" s="133"/>
      <c r="C509" s="135">
        <v>498</v>
      </c>
      <c r="D509" s="649" t="s">
        <v>256</v>
      </c>
      <c r="E509" s="649" t="s">
        <v>409</v>
      </c>
      <c r="F509" s="411"/>
    </row>
    <row r="510" spans="1:6" ht="13.2">
      <c r="A510" s="133"/>
      <c r="B510" s="133"/>
      <c r="C510" s="135">
        <v>499</v>
      </c>
      <c r="D510" s="649" t="s">
        <v>877</v>
      </c>
      <c r="E510" s="649" t="s">
        <v>1259</v>
      </c>
      <c r="F510" s="411"/>
    </row>
    <row r="511" spans="1:6" ht="13.2">
      <c r="A511" s="133"/>
      <c r="B511" s="133"/>
      <c r="C511" s="135">
        <v>500</v>
      </c>
      <c r="D511" s="649" t="s">
        <v>256</v>
      </c>
      <c r="E511" s="649" t="s">
        <v>1260</v>
      </c>
      <c r="F511" s="411"/>
    </row>
    <row r="512" spans="1:6" ht="13.2">
      <c r="A512" s="133"/>
      <c r="B512" s="133"/>
      <c r="C512" s="135">
        <v>501</v>
      </c>
      <c r="D512" s="649" t="s">
        <v>252</v>
      </c>
      <c r="E512" s="649" t="s">
        <v>1261</v>
      </c>
      <c r="F512" s="411"/>
    </row>
    <row r="513" spans="1:6" ht="13.2">
      <c r="A513" s="133"/>
      <c r="B513" s="133"/>
      <c r="C513" s="135">
        <v>502</v>
      </c>
      <c r="D513" s="649" t="s">
        <v>252</v>
      </c>
      <c r="E513" s="649" t="s">
        <v>254</v>
      </c>
      <c r="F513" s="411"/>
    </row>
    <row r="514" spans="1:6" ht="13.2">
      <c r="A514" s="133"/>
      <c r="B514" s="133"/>
      <c r="C514" s="135">
        <v>503</v>
      </c>
      <c r="D514" s="649" t="s">
        <v>252</v>
      </c>
      <c r="E514" s="649" t="s">
        <v>1262</v>
      </c>
      <c r="F514" s="411"/>
    </row>
    <row r="515" spans="1:6" ht="13.2">
      <c r="A515" s="133"/>
      <c r="B515" s="133"/>
      <c r="C515" s="135">
        <v>504</v>
      </c>
      <c r="D515" s="649" t="s">
        <v>1263</v>
      </c>
      <c r="E515" s="649" t="s">
        <v>38</v>
      </c>
      <c r="F515" s="411"/>
    </row>
    <row r="516" spans="1:6" ht="13.2">
      <c r="A516" s="133"/>
      <c r="B516" s="133"/>
      <c r="C516" s="135">
        <v>505</v>
      </c>
      <c r="D516" s="649" t="s">
        <v>1264</v>
      </c>
      <c r="E516" s="649" t="s">
        <v>1265</v>
      </c>
      <c r="F516" s="411"/>
    </row>
    <row r="517" spans="1:6" ht="13.2">
      <c r="A517" s="133"/>
      <c r="B517" s="133"/>
      <c r="C517" s="135">
        <v>506</v>
      </c>
      <c r="D517" s="649" t="s">
        <v>1266</v>
      </c>
      <c r="E517" s="649" t="s">
        <v>1267</v>
      </c>
      <c r="F517" s="411"/>
    </row>
    <row r="518" spans="1:6" ht="26.4">
      <c r="A518" s="133"/>
      <c r="B518" s="133"/>
      <c r="C518" s="135">
        <v>507</v>
      </c>
      <c r="D518" s="649" t="s">
        <v>1268</v>
      </c>
      <c r="E518" s="649" t="s">
        <v>1269</v>
      </c>
      <c r="F518" s="411"/>
    </row>
    <row r="519" spans="1:6" ht="13.2">
      <c r="A519" s="133"/>
      <c r="B519" s="133"/>
      <c r="C519" s="135">
        <v>508</v>
      </c>
      <c r="D519" s="649" t="s">
        <v>1270</v>
      </c>
      <c r="E519" s="649" t="s">
        <v>38</v>
      </c>
      <c r="F519" s="411"/>
    </row>
    <row r="520" spans="1:6" ht="13.2">
      <c r="A520" s="133"/>
      <c r="B520" s="133"/>
      <c r="C520" s="135">
        <v>509</v>
      </c>
      <c r="D520" s="649" t="s">
        <v>274</v>
      </c>
      <c r="E520" s="649" t="s">
        <v>445</v>
      </c>
      <c r="F520" s="411"/>
    </row>
    <row r="521" spans="1:6" ht="13.2">
      <c r="A521" s="133"/>
      <c r="B521" s="133"/>
      <c r="C521" s="135">
        <v>510</v>
      </c>
      <c r="D521" s="649" t="s">
        <v>1154</v>
      </c>
      <c r="E521" s="649" t="s">
        <v>1271</v>
      </c>
      <c r="F521" s="411"/>
    </row>
    <row r="522" spans="1:6" ht="13.2">
      <c r="A522" s="133"/>
      <c r="B522" s="133"/>
      <c r="C522" s="135">
        <v>511</v>
      </c>
      <c r="D522" s="649" t="s">
        <v>933</v>
      </c>
      <c r="E522" s="649" t="s">
        <v>1272</v>
      </c>
      <c r="F522" s="411"/>
    </row>
    <row r="523" spans="1:6" ht="13.2">
      <c r="A523" s="133"/>
      <c r="B523" s="133"/>
      <c r="C523" s="135">
        <v>512</v>
      </c>
      <c r="D523" s="649" t="s">
        <v>252</v>
      </c>
      <c r="E523" s="649" t="s">
        <v>249</v>
      </c>
      <c r="F523" s="411"/>
    </row>
    <row r="524" spans="1:6" ht="13.2">
      <c r="A524" s="133"/>
      <c r="B524" s="133"/>
      <c r="C524" s="135">
        <v>513</v>
      </c>
      <c r="D524" s="649" t="s">
        <v>267</v>
      </c>
      <c r="E524" s="649" t="s">
        <v>411</v>
      </c>
      <c r="F524" s="411"/>
    </row>
    <row r="525" spans="1:6" ht="13.2">
      <c r="A525" s="133"/>
      <c r="B525" s="133"/>
      <c r="C525" s="135">
        <v>514</v>
      </c>
      <c r="D525" s="649" t="s">
        <v>268</v>
      </c>
      <c r="E525" s="649" t="s">
        <v>249</v>
      </c>
      <c r="F525" s="411"/>
    </row>
    <row r="526" spans="1:6" ht="13.2">
      <c r="A526" s="133"/>
      <c r="B526" s="133"/>
      <c r="C526" s="135">
        <v>515</v>
      </c>
      <c r="D526" s="649" t="s">
        <v>1273</v>
      </c>
      <c r="E526" s="649" t="s">
        <v>909</v>
      </c>
      <c r="F526" s="411"/>
    </row>
    <row r="527" spans="1:6" ht="13.2">
      <c r="A527" s="133"/>
      <c r="B527" s="133"/>
      <c r="C527" s="135">
        <v>516</v>
      </c>
      <c r="D527" s="649" t="s">
        <v>1274</v>
      </c>
      <c r="E527" s="649" t="s">
        <v>1275</v>
      </c>
      <c r="F527" s="411"/>
    </row>
    <row r="528" spans="1:6" ht="13.2">
      <c r="A528" s="133"/>
      <c r="B528" s="133"/>
      <c r="C528" s="135">
        <v>517</v>
      </c>
      <c r="D528" s="649" t="s">
        <v>1276</v>
      </c>
      <c r="E528" s="649" t="s">
        <v>254</v>
      </c>
      <c r="F528" s="411"/>
    </row>
    <row r="529" spans="1:6" ht="13.2">
      <c r="A529" s="133"/>
      <c r="B529" s="133"/>
      <c r="C529" s="135">
        <v>518</v>
      </c>
      <c r="D529" s="649" t="s">
        <v>383</v>
      </c>
      <c r="E529" s="649" t="s">
        <v>445</v>
      </c>
      <c r="F529" s="411"/>
    </row>
    <row r="530" spans="1:6" ht="13.2">
      <c r="A530" s="133"/>
      <c r="B530" s="133"/>
      <c r="C530" s="135">
        <v>519</v>
      </c>
      <c r="D530" s="649" t="s">
        <v>261</v>
      </c>
      <c r="E530" s="649" t="s">
        <v>1277</v>
      </c>
      <c r="F530" s="411"/>
    </row>
    <row r="531" spans="1:6" ht="13.2">
      <c r="A531" s="133"/>
      <c r="B531" s="133"/>
      <c r="C531" s="135">
        <v>520</v>
      </c>
      <c r="D531" s="649" t="s">
        <v>1278</v>
      </c>
      <c r="E531" s="649" t="s">
        <v>445</v>
      </c>
      <c r="F531" s="411"/>
    </row>
    <row r="532" spans="1:6" ht="13.2">
      <c r="A532" s="133"/>
      <c r="B532" s="133"/>
      <c r="C532" s="135">
        <v>521</v>
      </c>
      <c r="D532" s="649" t="s">
        <v>1279</v>
      </c>
      <c r="E532" s="649" t="s">
        <v>436</v>
      </c>
      <c r="F532" s="411"/>
    </row>
    <row r="533" spans="1:6" ht="13.2">
      <c r="A533" s="133"/>
      <c r="B533" s="133"/>
      <c r="C533" s="135">
        <v>522</v>
      </c>
      <c r="D533" s="649" t="s">
        <v>252</v>
      </c>
      <c r="E533" s="649" t="s">
        <v>445</v>
      </c>
      <c r="F533" s="411"/>
    </row>
    <row r="534" spans="1:6" ht="13.2">
      <c r="A534" s="133"/>
      <c r="B534" s="133"/>
      <c r="C534" s="135">
        <v>523</v>
      </c>
      <c r="D534" s="649" t="s">
        <v>1280</v>
      </c>
      <c r="E534" s="649" t="s">
        <v>1281</v>
      </c>
      <c r="F534" s="411"/>
    </row>
    <row r="535" spans="1:6" ht="13.2">
      <c r="A535" s="133"/>
      <c r="B535" s="133"/>
      <c r="C535" s="135">
        <v>524</v>
      </c>
      <c r="D535" s="649" t="s">
        <v>252</v>
      </c>
      <c r="E535" s="649" t="s">
        <v>1282</v>
      </c>
      <c r="F535" s="411"/>
    </row>
    <row r="536" spans="1:6" ht="13.2">
      <c r="A536" s="133"/>
      <c r="B536" s="133"/>
      <c r="C536" s="135">
        <v>525</v>
      </c>
      <c r="D536" s="649" t="s">
        <v>1283</v>
      </c>
      <c r="E536" s="649" t="s">
        <v>1284</v>
      </c>
      <c r="F536" s="411"/>
    </row>
    <row r="537" spans="1:6" ht="13.2">
      <c r="A537" s="133"/>
      <c r="B537" s="133"/>
      <c r="C537" s="135">
        <v>526</v>
      </c>
      <c r="D537" s="649" t="s">
        <v>252</v>
      </c>
      <c r="E537" s="649" t="s">
        <v>445</v>
      </c>
      <c r="F537" s="411"/>
    </row>
    <row r="538" spans="1:6" ht="13.2">
      <c r="A538" s="133"/>
      <c r="B538" s="133"/>
      <c r="C538" s="135">
        <v>527</v>
      </c>
      <c r="D538" s="649" t="s">
        <v>887</v>
      </c>
      <c r="E538" s="649" t="s">
        <v>1033</v>
      </c>
      <c r="F538" s="411"/>
    </row>
    <row r="539" spans="1:6" ht="13.2">
      <c r="A539" s="133"/>
      <c r="B539" s="133"/>
      <c r="C539" s="135">
        <v>528</v>
      </c>
      <c r="D539" s="649" t="s">
        <v>997</v>
      </c>
      <c r="E539" s="649" t="s">
        <v>1285</v>
      </c>
      <c r="F539" s="411"/>
    </row>
    <row r="540" spans="1:6" ht="13.2">
      <c r="A540" s="133"/>
      <c r="B540" s="133"/>
      <c r="C540" s="135">
        <v>529</v>
      </c>
      <c r="D540" s="649" t="s">
        <v>1286</v>
      </c>
      <c r="E540" s="649" t="s">
        <v>38</v>
      </c>
      <c r="F540" s="411"/>
    </row>
    <row r="541" spans="1:6" ht="13.2">
      <c r="A541" s="133"/>
      <c r="B541" s="133"/>
      <c r="C541" s="135">
        <v>530</v>
      </c>
      <c r="D541" s="649" t="s">
        <v>887</v>
      </c>
      <c r="E541" s="649" t="s">
        <v>445</v>
      </c>
      <c r="F541" s="411"/>
    </row>
    <row r="542" spans="1:6" ht="13.2">
      <c r="A542" s="133"/>
      <c r="B542" s="133"/>
      <c r="C542" s="135">
        <v>531</v>
      </c>
      <c r="D542" s="649" t="s">
        <v>1287</v>
      </c>
      <c r="E542" s="649" t="s">
        <v>1288</v>
      </c>
      <c r="F542" s="411"/>
    </row>
    <row r="543" spans="1:6" ht="13.2">
      <c r="A543" s="133"/>
      <c r="B543" s="133"/>
      <c r="C543" s="135">
        <v>532</v>
      </c>
      <c r="D543" s="649" t="s">
        <v>1289</v>
      </c>
      <c r="E543" s="649" t="s">
        <v>1290</v>
      </c>
      <c r="F543" s="411"/>
    </row>
    <row r="544" spans="1:6" ht="13.2">
      <c r="A544" s="133"/>
      <c r="B544" s="133"/>
      <c r="C544" s="135">
        <v>533</v>
      </c>
      <c r="D544" s="649" t="s">
        <v>258</v>
      </c>
      <c r="E544" s="649" t="s">
        <v>585</v>
      </c>
      <c r="F544" s="411"/>
    </row>
    <row r="545" spans="1:6" ht="13.2">
      <c r="A545" s="133"/>
      <c r="B545" s="133"/>
      <c r="C545" s="135">
        <v>534</v>
      </c>
      <c r="D545" s="649" t="s">
        <v>267</v>
      </c>
      <c r="E545" s="649" t="s">
        <v>1119</v>
      </c>
      <c r="F545" s="411"/>
    </row>
    <row r="546" spans="1:6" ht="13.2">
      <c r="A546" s="133"/>
      <c r="B546" s="133"/>
      <c r="C546" s="135">
        <v>535</v>
      </c>
      <c r="D546" s="649" t="s">
        <v>261</v>
      </c>
      <c r="E546" s="649" t="s">
        <v>38</v>
      </c>
      <c r="F546" s="411"/>
    </row>
    <row r="547" spans="1:6" ht="13.2">
      <c r="A547" s="133"/>
      <c r="B547" s="133"/>
      <c r="C547" s="135">
        <v>536</v>
      </c>
      <c r="D547" s="649" t="s">
        <v>1291</v>
      </c>
      <c r="E547" s="649" t="s">
        <v>1292</v>
      </c>
      <c r="F547" s="411"/>
    </row>
    <row r="548" spans="1:6" ht="13.2">
      <c r="A548" s="133"/>
      <c r="B548" s="133"/>
      <c r="C548" s="135">
        <v>537</v>
      </c>
      <c r="D548" s="649" t="s">
        <v>261</v>
      </c>
      <c r="E548" s="649" t="s">
        <v>254</v>
      </c>
      <c r="F548" s="411"/>
    </row>
    <row r="549" spans="1:6" ht="13.2">
      <c r="A549" s="133"/>
      <c r="B549" s="133"/>
      <c r="C549" s="135">
        <v>538</v>
      </c>
      <c r="D549" s="649" t="s">
        <v>1293</v>
      </c>
      <c r="E549" s="649" t="s">
        <v>249</v>
      </c>
      <c r="F549" s="411"/>
    </row>
    <row r="550" spans="1:6" ht="13.2">
      <c r="A550" s="133"/>
      <c r="B550" s="133"/>
      <c r="C550" s="135">
        <v>539</v>
      </c>
      <c r="D550" s="649" t="s">
        <v>258</v>
      </c>
      <c r="E550" s="649" t="s">
        <v>1294</v>
      </c>
      <c r="F550" s="411"/>
    </row>
    <row r="551" spans="1:6" ht="26.4">
      <c r="A551" s="133"/>
      <c r="B551" s="133"/>
      <c r="C551" s="135">
        <v>540</v>
      </c>
      <c r="D551" s="649" t="s">
        <v>241</v>
      </c>
      <c r="E551" s="649" t="s">
        <v>1295</v>
      </c>
      <c r="F551" s="411"/>
    </row>
    <row r="552" spans="1:6" ht="13.2">
      <c r="A552" s="133"/>
      <c r="B552" s="133"/>
      <c r="C552" s="135">
        <v>541</v>
      </c>
      <c r="D552" s="649" t="s">
        <v>413</v>
      </c>
      <c r="E552" s="649" t="s">
        <v>616</v>
      </c>
      <c r="F552" s="411"/>
    </row>
    <row r="553" spans="1:6" ht="13.2">
      <c r="A553" s="133"/>
      <c r="B553" s="133"/>
      <c r="C553" s="135">
        <v>542</v>
      </c>
      <c r="D553" s="649" t="s">
        <v>1296</v>
      </c>
      <c r="E553" s="649" t="s">
        <v>905</v>
      </c>
      <c r="F553" s="411"/>
    </row>
    <row r="554" spans="1:6" ht="13.2">
      <c r="A554" s="133"/>
      <c r="B554" s="133"/>
      <c r="C554" s="135">
        <v>543</v>
      </c>
      <c r="D554" s="649" t="s">
        <v>1297</v>
      </c>
      <c r="E554" s="649" t="s">
        <v>1298</v>
      </c>
      <c r="F554" s="411"/>
    </row>
    <row r="555" spans="1:6" ht="13.2">
      <c r="A555" s="133"/>
      <c r="B555" s="133"/>
      <c r="C555" s="135">
        <v>544</v>
      </c>
      <c r="D555" s="649" t="s">
        <v>997</v>
      </c>
      <c r="E555" s="649" t="s">
        <v>1299</v>
      </c>
      <c r="F555" s="411"/>
    </row>
    <row r="556" spans="1:6" ht="13.2">
      <c r="A556" s="133"/>
      <c r="B556" s="133"/>
      <c r="C556" s="135">
        <v>545</v>
      </c>
      <c r="D556" s="649" t="s">
        <v>843</v>
      </c>
      <c r="E556" s="649" t="s">
        <v>1300</v>
      </c>
      <c r="F556" s="411"/>
    </row>
    <row r="557" spans="1:6" ht="13.2">
      <c r="A557" s="133"/>
      <c r="B557" s="133"/>
      <c r="C557" s="135">
        <v>546</v>
      </c>
      <c r="D557" s="649" t="s">
        <v>983</v>
      </c>
      <c r="E557" s="649" t="s">
        <v>445</v>
      </c>
      <c r="F557" s="411"/>
    </row>
    <row r="558" spans="1:6" ht="13.2">
      <c r="A558" s="133"/>
      <c r="B558" s="133"/>
      <c r="C558" s="135">
        <v>547</v>
      </c>
      <c r="D558" s="649" t="s">
        <v>1301</v>
      </c>
      <c r="E558" s="649" t="s">
        <v>436</v>
      </c>
      <c r="F558" s="411"/>
    </row>
    <row r="559" spans="1:6" ht="26.4">
      <c r="A559" s="133"/>
      <c r="B559" s="133"/>
      <c r="C559" s="135">
        <v>548</v>
      </c>
      <c r="D559" s="649" t="s">
        <v>267</v>
      </c>
      <c r="E559" s="649" t="s">
        <v>1302</v>
      </c>
      <c r="F559" s="411"/>
    </row>
    <row r="560" spans="1:6" ht="13.2">
      <c r="A560" s="133"/>
      <c r="B560" s="133"/>
      <c r="C560" s="135">
        <v>549</v>
      </c>
      <c r="D560" s="649" t="s">
        <v>252</v>
      </c>
      <c r="E560" s="649" t="s">
        <v>1303</v>
      </c>
      <c r="F560" s="411"/>
    </row>
    <row r="561" spans="1:6" ht="13.2">
      <c r="A561" s="133"/>
      <c r="B561" s="133"/>
      <c r="C561" s="135">
        <v>550</v>
      </c>
      <c r="D561" s="649" t="s">
        <v>401</v>
      </c>
      <c r="E561" s="649" t="s">
        <v>1304</v>
      </c>
      <c r="F561" s="411"/>
    </row>
    <row r="562" spans="1:6" ht="13.2">
      <c r="A562" s="133"/>
      <c r="B562" s="133"/>
      <c r="C562" s="135">
        <v>551</v>
      </c>
      <c r="D562" s="649" t="s">
        <v>1305</v>
      </c>
      <c r="E562" s="649" t="s">
        <v>1306</v>
      </c>
      <c r="F562" s="411"/>
    </row>
    <row r="563" spans="1:6" ht="13.2">
      <c r="A563" s="133"/>
      <c r="B563" s="133"/>
      <c r="C563" s="135">
        <v>552</v>
      </c>
      <c r="D563" s="649" t="s">
        <v>277</v>
      </c>
      <c r="E563" s="649" t="s">
        <v>445</v>
      </c>
      <c r="F563" s="411"/>
    </row>
    <row r="564" spans="1:6" ht="13.2">
      <c r="A564" s="133"/>
      <c r="B564" s="133"/>
      <c r="C564" s="135">
        <v>553</v>
      </c>
      <c r="D564" s="649" t="s">
        <v>1307</v>
      </c>
      <c r="E564" s="649" t="s">
        <v>1308</v>
      </c>
      <c r="F564" s="411"/>
    </row>
    <row r="565" spans="1:6" ht="13.2">
      <c r="A565" s="133"/>
      <c r="B565" s="133"/>
      <c r="C565" s="135">
        <v>554</v>
      </c>
      <c r="D565" s="649" t="s">
        <v>1309</v>
      </c>
      <c r="E565" s="649" t="s">
        <v>249</v>
      </c>
      <c r="F565" s="411"/>
    </row>
    <row r="566" spans="1:6" ht="13.2">
      <c r="A566" s="133"/>
      <c r="B566" s="133"/>
      <c r="C566" s="135">
        <v>555</v>
      </c>
      <c r="D566" s="649" t="s">
        <v>272</v>
      </c>
      <c r="E566" s="649" t="s">
        <v>1310</v>
      </c>
      <c r="F566" s="411"/>
    </row>
    <row r="567" spans="1:6" ht="13.2">
      <c r="A567" s="133"/>
      <c r="B567" s="133"/>
      <c r="C567" s="135">
        <v>556</v>
      </c>
      <c r="D567" s="649" t="s">
        <v>272</v>
      </c>
      <c r="E567" s="649" t="s">
        <v>254</v>
      </c>
      <c r="F567" s="411"/>
    </row>
    <row r="568" spans="1:6" ht="13.2">
      <c r="A568" s="133"/>
      <c r="B568" s="133"/>
      <c r="C568" s="135">
        <v>557</v>
      </c>
      <c r="D568" s="649" t="s">
        <v>1311</v>
      </c>
      <c r="E568" s="649" t="s">
        <v>602</v>
      </c>
      <c r="F568" s="411"/>
    </row>
    <row r="569" spans="1:6" ht="13.2">
      <c r="A569" s="133"/>
      <c r="B569" s="133"/>
      <c r="C569" s="135">
        <v>558</v>
      </c>
      <c r="D569" s="649" t="s">
        <v>269</v>
      </c>
      <c r="E569" s="649" t="s">
        <v>445</v>
      </c>
      <c r="F569" s="411"/>
    </row>
    <row r="570" spans="1:6" ht="13.2">
      <c r="A570" s="133"/>
      <c r="B570" s="133"/>
      <c r="C570" s="135">
        <v>559</v>
      </c>
      <c r="D570" s="649" t="s">
        <v>251</v>
      </c>
      <c r="E570" s="649" t="s">
        <v>445</v>
      </c>
      <c r="F570" s="411"/>
    </row>
    <row r="571" spans="1:6" ht="13.2">
      <c r="A571" s="133"/>
      <c r="B571" s="133"/>
      <c r="C571" s="135">
        <v>560</v>
      </c>
      <c r="D571" s="649" t="s">
        <v>270</v>
      </c>
      <c r="E571" s="649" t="s">
        <v>253</v>
      </c>
      <c r="F571" s="411"/>
    </row>
    <row r="572" spans="1:6" ht="13.2">
      <c r="A572" s="133"/>
      <c r="B572" s="133"/>
      <c r="C572" s="135">
        <v>561</v>
      </c>
      <c r="D572" s="649" t="s">
        <v>378</v>
      </c>
      <c r="E572" s="649" t="s">
        <v>253</v>
      </c>
      <c r="F572" s="411"/>
    </row>
    <row r="573" spans="1:6" ht="13.2">
      <c r="A573" s="133"/>
      <c r="B573" s="133"/>
      <c r="C573" s="135">
        <v>562</v>
      </c>
      <c r="D573" s="649" t="s">
        <v>263</v>
      </c>
      <c r="E573" s="649" t="s">
        <v>1312</v>
      </c>
      <c r="F573" s="411"/>
    </row>
    <row r="574" spans="1:6" ht="13.2">
      <c r="A574" s="133"/>
      <c r="B574" s="133"/>
      <c r="C574" s="135">
        <v>563</v>
      </c>
      <c r="D574" s="649" t="s">
        <v>261</v>
      </c>
      <c r="E574" s="649" t="s">
        <v>254</v>
      </c>
      <c r="F574" s="411"/>
    </row>
    <row r="575" spans="1:6" ht="13.2">
      <c r="A575" s="133"/>
      <c r="B575" s="133"/>
      <c r="C575" s="135">
        <v>564</v>
      </c>
      <c r="D575" s="649" t="s">
        <v>459</v>
      </c>
      <c r="E575" s="649" t="s">
        <v>585</v>
      </c>
      <c r="F575" s="411"/>
    </row>
    <row r="576" spans="1:6" ht="13.2">
      <c r="A576" s="133"/>
      <c r="B576" s="133"/>
      <c r="C576" s="135">
        <v>565</v>
      </c>
      <c r="D576" s="649" t="s">
        <v>997</v>
      </c>
      <c r="E576" s="649" t="s">
        <v>1313</v>
      </c>
      <c r="F576" s="411"/>
    </row>
    <row r="577" spans="1:6" ht="13.2">
      <c r="A577" s="133"/>
      <c r="B577" s="133"/>
      <c r="C577" s="135">
        <v>566</v>
      </c>
      <c r="D577" s="649" t="s">
        <v>1314</v>
      </c>
      <c r="E577" s="649" t="s">
        <v>1315</v>
      </c>
      <c r="F577" s="411"/>
    </row>
    <row r="578" spans="1:6" ht="13.2">
      <c r="A578" s="133"/>
      <c r="B578" s="133"/>
      <c r="C578" s="135">
        <v>567</v>
      </c>
      <c r="D578" s="649" t="s">
        <v>1314</v>
      </c>
      <c r="E578" s="649" t="s">
        <v>1316</v>
      </c>
      <c r="F578" s="411"/>
    </row>
    <row r="579" spans="1:6" ht="13.2">
      <c r="A579" s="133"/>
      <c r="B579" s="133"/>
      <c r="C579" s="135">
        <v>568</v>
      </c>
      <c r="D579" s="649" t="s">
        <v>1317</v>
      </c>
      <c r="E579" s="649" t="s">
        <v>254</v>
      </c>
      <c r="F579" s="411"/>
    </row>
    <row r="580" spans="1:6" ht="13.2">
      <c r="A580" s="133"/>
      <c r="B580" s="133"/>
      <c r="C580" s="135">
        <v>569</v>
      </c>
      <c r="D580" s="649" t="s">
        <v>277</v>
      </c>
      <c r="E580" s="649" t="s">
        <v>445</v>
      </c>
      <c r="F580" s="411"/>
    </row>
    <row r="581" spans="1:6" ht="13.2">
      <c r="A581" s="133"/>
      <c r="B581" s="133"/>
      <c r="C581" s="135">
        <v>570</v>
      </c>
      <c r="D581" s="649" t="s">
        <v>1318</v>
      </c>
      <c r="E581" s="649" t="s">
        <v>279</v>
      </c>
      <c r="F581" s="411"/>
    </row>
    <row r="582" spans="1:6" ht="13.2">
      <c r="A582" s="133"/>
      <c r="B582" s="133"/>
      <c r="C582" s="135">
        <v>571</v>
      </c>
      <c r="D582" s="649" t="s">
        <v>1319</v>
      </c>
      <c r="E582" s="649" t="s">
        <v>1320</v>
      </c>
      <c r="F582" s="411"/>
    </row>
    <row r="583" spans="1:6" ht="13.2">
      <c r="A583" s="133"/>
      <c r="B583" s="133"/>
      <c r="C583" s="135">
        <v>572</v>
      </c>
      <c r="D583" s="649" t="s">
        <v>1234</v>
      </c>
      <c r="E583" s="649" t="s">
        <v>1321</v>
      </c>
      <c r="F583" s="411"/>
    </row>
    <row r="584" spans="1:6" ht="13.2">
      <c r="A584" s="133"/>
      <c r="B584" s="133"/>
      <c r="C584" s="135">
        <v>573</v>
      </c>
      <c r="D584" s="649" t="s">
        <v>1322</v>
      </c>
      <c r="E584" s="649" t="s">
        <v>273</v>
      </c>
      <c r="F584" s="411"/>
    </row>
    <row r="585" spans="1:6" ht="13.2">
      <c r="A585" s="133"/>
      <c r="B585" s="133"/>
      <c r="C585" s="135">
        <v>574</v>
      </c>
      <c r="D585" s="649" t="s">
        <v>265</v>
      </c>
      <c r="E585" s="649" t="s">
        <v>1323</v>
      </c>
      <c r="F585" s="411"/>
    </row>
    <row r="586" spans="1:6" ht="13.2">
      <c r="A586" s="133"/>
      <c r="B586" s="133"/>
      <c r="C586" s="135">
        <v>575</v>
      </c>
      <c r="D586" s="649" t="s">
        <v>993</v>
      </c>
      <c r="E586" s="649" t="s">
        <v>905</v>
      </c>
      <c r="F586" s="411"/>
    </row>
    <row r="587" spans="1:6" ht="13.2">
      <c r="A587" s="133"/>
      <c r="B587" s="133"/>
      <c r="C587" s="135">
        <v>576</v>
      </c>
      <c r="D587" s="649" t="s">
        <v>1324</v>
      </c>
      <c r="E587" s="649" t="s">
        <v>1102</v>
      </c>
      <c r="F587" s="411"/>
    </row>
    <row r="588" spans="1:6" ht="13.2">
      <c r="A588" s="133"/>
      <c r="B588" s="133"/>
      <c r="C588" s="135">
        <v>577</v>
      </c>
      <c r="D588" s="649" t="s">
        <v>887</v>
      </c>
      <c r="E588" s="649" t="s">
        <v>1325</v>
      </c>
      <c r="F588" s="411"/>
    </row>
    <row r="589" spans="1:6" ht="13.2">
      <c r="A589" s="133"/>
      <c r="B589" s="133"/>
      <c r="C589" s="135">
        <v>578</v>
      </c>
      <c r="D589" s="649" t="s">
        <v>241</v>
      </c>
      <c r="E589" s="649" t="s">
        <v>1326</v>
      </c>
      <c r="F589" s="411"/>
    </row>
    <row r="590" spans="1:6" ht="13.2">
      <c r="A590" s="133"/>
      <c r="B590" s="133"/>
      <c r="C590" s="135">
        <v>579</v>
      </c>
      <c r="D590" s="649" t="s">
        <v>1327</v>
      </c>
      <c r="E590" s="649" t="s">
        <v>445</v>
      </c>
      <c r="F590" s="411"/>
    </row>
    <row r="591" spans="1:6" ht="13.2">
      <c r="A591" s="133"/>
      <c r="B591" s="133"/>
      <c r="C591" s="135">
        <v>580</v>
      </c>
      <c r="D591" s="649" t="s">
        <v>887</v>
      </c>
      <c r="E591" s="649" t="s">
        <v>1328</v>
      </c>
      <c r="F591" s="411"/>
    </row>
    <row r="592" spans="1:6" ht="13.2">
      <c r="A592" s="133"/>
      <c r="B592" s="133"/>
      <c r="C592" s="135">
        <v>581</v>
      </c>
      <c r="D592" s="649" t="s">
        <v>262</v>
      </c>
      <c r="E592" s="649" t="s">
        <v>1329</v>
      </c>
      <c r="F592" s="411"/>
    </row>
    <row r="593" spans="1:6" ht="13.2">
      <c r="A593" s="133"/>
      <c r="B593" s="133"/>
      <c r="C593" s="135">
        <v>582</v>
      </c>
      <c r="D593" s="649" t="s">
        <v>887</v>
      </c>
      <c r="E593" s="649" t="s">
        <v>1330</v>
      </c>
      <c r="F593" s="411"/>
    </row>
    <row r="594" spans="1:6" ht="13.2">
      <c r="A594" s="133"/>
      <c r="B594" s="133"/>
      <c r="C594" s="135">
        <v>583</v>
      </c>
      <c r="D594" s="649" t="s">
        <v>252</v>
      </c>
      <c r="E594" s="649" t="s">
        <v>1331</v>
      </c>
      <c r="F594" s="411"/>
    </row>
    <row r="595" spans="1:6" ht="13.2">
      <c r="A595" s="133"/>
      <c r="B595" s="133"/>
      <c r="C595" s="135">
        <v>584</v>
      </c>
      <c r="D595" s="649" t="s">
        <v>1332</v>
      </c>
      <c r="E595" s="649" t="s">
        <v>1333</v>
      </c>
      <c r="F595" s="411"/>
    </row>
    <row r="596" spans="1:6" ht="13.2">
      <c r="A596" s="133"/>
      <c r="B596" s="133"/>
      <c r="C596" s="135">
        <v>585</v>
      </c>
      <c r="D596" s="649" t="s">
        <v>241</v>
      </c>
      <c r="E596" s="649" t="s">
        <v>445</v>
      </c>
      <c r="F596" s="411"/>
    </row>
    <row r="597" spans="1:6" ht="13.2">
      <c r="A597" s="133"/>
      <c r="B597" s="133"/>
      <c r="C597" s="135">
        <v>586</v>
      </c>
      <c r="D597" s="649" t="s">
        <v>1334</v>
      </c>
      <c r="E597" s="649" t="s">
        <v>1335</v>
      </c>
      <c r="F597" s="411"/>
    </row>
    <row r="598" spans="1:6" ht="13.2">
      <c r="A598" s="133"/>
      <c r="B598" s="133"/>
      <c r="C598" s="135">
        <v>587</v>
      </c>
      <c r="D598" s="649" t="s">
        <v>1142</v>
      </c>
      <c r="E598" s="649" t="s">
        <v>1336</v>
      </c>
      <c r="F598" s="411"/>
    </row>
    <row r="599" spans="1:6" ht="26.4">
      <c r="A599" s="133"/>
      <c r="B599" s="133"/>
      <c r="C599" s="135">
        <v>588</v>
      </c>
      <c r="D599" s="649" t="s">
        <v>1337</v>
      </c>
      <c r="E599" s="649" t="s">
        <v>1338</v>
      </c>
      <c r="F599" s="411"/>
    </row>
    <row r="600" spans="1:6" ht="13.2">
      <c r="A600" s="133"/>
      <c r="B600" s="133"/>
      <c r="C600" s="135">
        <v>589</v>
      </c>
      <c r="D600" s="649" t="s">
        <v>1339</v>
      </c>
      <c r="E600" s="649" t="s">
        <v>1340</v>
      </c>
      <c r="F600" s="411"/>
    </row>
    <row r="601" spans="1:6" ht="13.2">
      <c r="A601" s="133"/>
      <c r="B601" s="133"/>
      <c r="C601" s="135">
        <v>590</v>
      </c>
      <c r="D601" s="649" t="s">
        <v>452</v>
      </c>
      <c r="E601" s="649" t="s">
        <v>1341</v>
      </c>
      <c r="F601" s="411"/>
    </row>
    <row r="602" spans="1:6" ht="13.2">
      <c r="A602" s="133"/>
      <c r="B602" s="133"/>
      <c r="C602" s="135">
        <v>591</v>
      </c>
      <c r="D602" s="649" t="s">
        <v>1342</v>
      </c>
      <c r="E602" s="649" t="s">
        <v>1343</v>
      </c>
      <c r="F602" s="411"/>
    </row>
    <row r="603" spans="1:6" ht="13.2">
      <c r="A603" s="133"/>
      <c r="B603" s="133"/>
      <c r="C603" s="135">
        <v>592</v>
      </c>
      <c r="D603" s="649" t="s">
        <v>1344</v>
      </c>
      <c r="E603" s="649" t="s">
        <v>254</v>
      </c>
      <c r="F603" s="411"/>
    </row>
    <row r="604" spans="1:6" ht="13.2">
      <c r="A604" s="133"/>
      <c r="B604" s="133"/>
      <c r="C604" s="135">
        <v>593</v>
      </c>
      <c r="D604" s="649" t="s">
        <v>584</v>
      </c>
      <c r="E604" s="649" t="s">
        <v>1345</v>
      </c>
      <c r="F604" s="411"/>
    </row>
    <row r="605" spans="1:6" ht="13.2">
      <c r="A605" s="133"/>
      <c r="B605" s="133"/>
      <c r="C605" s="135">
        <v>594</v>
      </c>
      <c r="D605" s="649" t="s">
        <v>1346</v>
      </c>
      <c r="E605" s="649" t="s">
        <v>38</v>
      </c>
      <c r="F605" s="411"/>
    </row>
    <row r="606" spans="1:6" ht="13.2">
      <c r="A606" s="133"/>
      <c r="B606" s="133"/>
      <c r="C606" s="135">
        <v>595</v>
      </c>
      <c r="D606" s="649" t="s">
        <v>1347</v>
      </c>
      <c r="E606" s="649" t="s">
        <v>445</v>
      </c>
      <c r="F606" s="411"/>
    </row>
    <row r="607" spans="1:6" ht="13.2">
      <c r="A607" s="133"/>
      <c r="B607" s="133"/>
      <c r="C607" s="135">
        <v>596</v>
      </c>
      <c r="D607" s="649" t="s">
        <v>1348</v>
      </c>
      <c r="E607" s="649" t="s">
        <v>445</v>
      </c>
      <c r="F607" s="411"/>
    </row>
    <row r="608" spans="1:6" ht="13.2">
      <c r="A608" s="133"/>
      <c r="B608" s="133"/>
      <c r="C608" s="135">
        <v>597</v>
      </c>
      <c r="D608" s="649" t="s">
        <v>258</v>
      </c>
      <c r="E608" s="649" t="s">
        <v>83</v>
      </c>
      <c r="F608" s="411"/>
    </row>
    <row r="609" spans="1:6" ht="13.2">
      <c r="A609" s="133"/>
      <c r="B609" s="133"/>
      <c r="C609" s="135">
        <v>598</v>
      </c>
      <c r="D609" s="649" t="s">
        <v>1349</v>
      </c>
      <c r="E609" s="649" t="s">
        <v>1350</v>
      </c>
      <c r="F609" s="411"/>
    </row>
    <row r="610" spans="1:6" ht="13.2">
      <c r="A610" s="133"/>
      <c r="B610" s="133"/>
      <c r="C610" s="135">
        <v>599</v>
      </c>
      <c r="D610" s="649" t="s">
        <v>252</v>
      </c>
      <c r="E610" s="649" t="s">
        <v>411</v>
      </c>
      <c r="F610" s="411"/>
    </row>
    <row r="611" spans="1:6" ht="13.2">
      <c r="A611" s="133"/>
      <c r="B611" s="133"/>
      <c r="C611" s="135">
        <v>600</v>
      </c>
      <c r="D611" s="649" t="s">
        <v>1351</v>
      </c>
      <c r="E611" s="649" t="s">
        <v>1352</v>
      </c>
      <c r="F611" s="411"/>
    </row>
    <row r="612" spans="1:6" ht="13.2">
      <c r="A612" s="133"/>
      <c r="B612" s="133"/>
      <c r="C612" s="135">
        <v>601</v>
      </c>
      <c r="D612" s="649" t="s">
        <v>1353</v>
      </c>
      <c r="E612" s="649" t="s">
        <v>25</v>
      </c>
      <c r="F612" s="411"/>
    </row>
    <row r="613" spans="1:6" ht="13.2">
      <c r="A613" s="133"/>
      <c r="B613" s="133"/>
      <c r="C613" s="135">
        <v>602</v>
      </c>
      <c r="D613" s="649" t="s">
        <v>561</v>
      </c>
      <c r="E613" s="649" t="s">
        <v>1354</v>
      </c>
      <c r="F613" s="411"/>
    </row>
    <row r="614" spans="1:6" ht="13.2">
      <c r="A614" s="133"/>
      <c r="B614" s="133"/>
      <c r="C614" s="135">
        <v>603</v>
      </c>
      <c r="D614" s="649" t="s">
        <v>1355</v>
      </c>
      <c r="E614" s="649" t="s">
        <v>1277</v>
      </c>
      <c r="F614" s="411"/>
    </row>
    <row r="615" spans="1:6" ht="13.2">
      <c r="A615" s="133"/>
      <c r="B615" s="133"/>
      <c r="C615" s="135">
        <v>604</v>
      </c>
      <c r="D615" s="649" t="s">
        <v>887</v>
      </c>
      <c r="E615" s="649" t="s">
        <v>1356</v>
      </c>
      <c r="F615" s="411"/>
    </row>
    <row r="616" spans="1:6" ht="13.2">
      <c r="A616" s="133"/>
      <c r="B616" s="133"/>
      <c r="C616" s="135">
        <v>605</v>
      </c>
      <c r="D616" s="649" t="s">
        <v>1357</v>
      </c>
      <c r="E616" s="649" t="s">
        <v>1358</v>
      </c>
      <c r="F616" s="411"/>
    </row>
    <row r="617" spans="1:6" ht="13.2">
      <c r="A617" s="133"/>
      <c r="B617" s="133"/>
      <c r="C617" s="135">
        <v>606</v>
      </c>
      <c r="D617" s="649" t="s">
        <v>1359</v>
      </c>
      <c r="E617" s="649" t="s">
        <v>1360</v>
      </c>
      <c r="F617" s="411"/>
    </row>
    <row r="618" spans="1:6" ht="13.2">
      <c r="A618" s="133"/>
      <c r="B618" s="133"/>
      <c r="C618" s="135">
        <v>607</v>
      </c>
      <c r="D618" s="649" t="s">
        <v>1361</v>
      </c>
      <c r="E618" s="649" t="s">
        <v>38</v>
      </c>
      <c r="F618" s="411"/>
    </row>
    <row r="619" spans="1:6" ht="13.2">
      <c r="A619" s="133"/>
      <c r="B619" s="133"/>
      <c r="C619" s="135">
        <v>608</v>
      </c>
      <c r="D619" s="649" t="s">
        <v>1362</v>
      </c>
      <c r="E619" s="649" t="s">
        <v>1363</v>
      </c>
      <c r="F619" s="411"/>
    </row>
    <row r="620" spans="1:6" ht="13.2">
      <c r="A620" s="133"/>
      <c r="B620" s="133"/>
      <c r="C620" s="135">
        <v>609</v>
      </c>
      <c r="D620" s="649" t="s">
        <v>1364</v>
      </c>
      <c r="E620" s="649" t="s">
        <v>582</v>
      </c>
      <c r="F620" s="411"/>
    </row>
    <row r="621" spans="1:6" ht="13.2">
      <c r="A621" s="133"/>
      <c r="B621" s="133"/>
      <c r="C621" s="135">
        <v>610</v>
      </c>
      <c r="D621" s="649" t="s">
        <v>461</v>
      </c>
      <c r="E621" s="649" t="s">
        <v>1365</v>
      </c>
      <c r="F621" s="411"/>
    </row>
    <row r="622" spans="1:6" ht="13.2">
      <c r="A622" s="133"/>
      <c r="B622" s="133"/>
      <c r="C622" s="135">
        <v>611</v>
      </c>
      <c r="D622" s="649" t="s">
        <v>277</v>
      </c>
      <c r="E622" s="649" t="s">
        <v>445</v>
      </c>
      <c r="F622" s="411"/>
    </row>
    <row r="623" spans="1:6" ht="13.2">
      <c r="A623" s="133"/>
      <c r="B623" s="133"/>
      <c r="C623" s="135">
        <v>612</v>
      </c>
      <c r="D623" s="649" t="s">
        <v>1042</v>
      </c>
      <c r="E623" s="649" t="s">
        <v>1366</v>
      </c>
      <c r="F623" s="411"/>
    </row>
    <row r="624" spans="1:6" ht="13.2">
      <c r="A624" s="133"/>
      <c r="B624" s="133"/>
      <c r="C624" s="135">
        <v>613</v>
      </c>
      <c r="D624" s="649" t="s">
        <v>1367</v>
      </c>
      <c r="E624" s="649" t="s">
        <v>1368</v>
      </c>
      <c r="F624" s="411"/>
    </row>
    <row r="625" spans="1:6" ht="13.2">
      <c r="A625" s="133"/>
      <c r="B625" s="133"/>
      <c r="C625" s="135">
        <v>614</v>
      </c>
      <c r="D625" s="649" t="s">
        <v>1369</v>
      </c>
      <c r="E625" s="649" t="s">
        <v>1085</v>
      </c>
      <c r="F625" s="411"/>
    </row>
    <row r="626" spans="1:6" ht="13.2">
      <c r="A626" s="133"/>
      <c r="B626" s="133"/>
      <c r="C626" s="135">
        <v>615</v>
      </c>
      <c r="D626" s="649" t="s">
        <v>1370</v>
      </c>
      <c r="E626" s="649" t="s">
        <v>254</v>
      </c>
      <c r="F626" s="411"/>
    </row>
    <row r="627" spans="1:6" ht="13.2">
      <c r="A627" s="133"/>
      <c r="B627" s="133"/>
      <c r="C627" s="135">
        <v>616</v>
      </c>
      <c r="D627" s="649" t="s">
        <v>1371</v>
      </c>
      <c r="E627" s="649" t="s">
        <v>38</v>
      </c>
      <c r="F627" s="411"/>
    </row>
    <row r="628" spans="1:6" ht="13.2">
      <c r="A628" s="133"/>
      <c r="B628" s="133"/>
      <c r="C628" s="135">
        <v>617</v>
      </c>
      <c r="D628" s="649" t="s">
        <v>1372</v>
      </c>
      <c r="E628" s="649" t="s">
        <v>1373</v>
      </c>
      <c r="F628" s="411"/>
    </row>
    <row r="629" spans="1:6" ht="13.2">
      <c r="A629" s="133"/>
      <c r="B629" s="133"/>
      <c r="C629" s="135">
        <v>618</v>
      </c>
      <c r="D629" s="649" t="s">
        <v>1374</v>
      </c>
      <c r="E629" s="649" t="s">
        <v>273</v>
      </c>
      <c r="F629" s="411"/>
    </row>
    <row r="630" spans="1:6" ht="13.2">
      <c r="A630" s="133"/>
      <c r="B630" s="133"/>
      <c r="C630" s="135">
        <v>619</v>
      </c>
      <c r="D630" s="649" t="s">
        <v>1375</v>
      </c>
      <c r="E630" s="649" t="s">
        <v>38</v>
      </c>
      <c r="F630" s="411"/>
    </row>
    <row r="631" spans="1:6" ht="26.4">
      <c r="A631" s="133"/>
      <c r="B631" s="133"/>
      <c r="C631" s="135">
        <v>620</v>
      </c>
      <c r="D631" s="649" t="s">
        <v>895</v>
      </c>
      <c r="E631" s="649" t="s">
        <v>1376</v>
      </c>
      <c r="F631" s="411"/>
    </row>
    <row r="632" spans="1:6" ht="13.2">
      <c r="A632" s="133"/>
      <c r="B632" s="133"/>
      <c r="C632" s="135">
        <v>621</v>
      </c>
      <c r="D632" s="649" t="s">
        <v>1377</v>
      </c>
      <c r="E632" s="649" t="s">
        <v>1378</v>
      </c>
      <c r="F632" s="411"/>
    </row>
    <row r="633" spans="1:6" ht="13.2">
      <c r="A633" s="133"/>
      <c r="B633" s="133"/>
      <c r="C633" s="135">
        <v>622</v>
      </c>
      <c r="D633" s="649" t="s">
        <v>1079</v>
      </c>
      <c r="E633" s="649" t="s">
        <v>965</v>
      </c>
      <c r="F633" s="411"/>
    </row>
    <row r="634" spans="1:6" ht="13.2">
      <c r="A634" s="133"/>
      <c r="B634" s="133"/>
      <c r="C634" s="135">
        <v>623</v>
      </c>
      <c r="D634" s="649" t="s">
        <v>1379</v>
      </c>
      <c r="E634" s="649" t="s">
        <v>1380</v>
      </c>
      <c r="F634" s="411"/>
    </row>
    <row r="635" spans="1:6" ht="13.2">
      <c r="A635" s="133"/>
      <c r="B635" s="133"/>
      <c r="C635" s="135">
        <v>624</v>
      </c>
      <c r="D635" s="649" t="s">
        <v>261</v>
      </c>
      <c r="E635" s="649" t="s">
        <v>1321</v>
      </c>
      <c r="F635" s="411"/>
    </row>
    <row r="636" spans="1:6" ht="13.2">
      <c r="A636" s="133"/>
      <c r="B636" s="133"/>
      <c r="C636" s="135">
        <v>625</v>
      </c>
      <c r="D636" s="649" t="s">
        <v>1381</v>
      </c>
      <c r="E636" s="649" t="s">
        <v>1382</v>
      </c>
      <c r="F636" s="411"/>
    </row>
    <row r="637" spans="1:6" ht="13.2">
      <c r="A637" s="133"/>
      <c r="B637" s="133"/>
      <c r="C637" s="135">
        <v>626</v>
      </c>
      <c r="D637" s="649" t="s">
        <v>997</v>
      </c>
      <c r="E637" s="649" t="s">
        <v>1383</v>
      </c>
      <c r="F637" s="411"/>
    </row>
    <row r="638" spans="1:6" ht="13.2">
      <c r="A638" s="133"/>
      <c r="B638" s="133"/>
      <c r="C638" s="135">
        <v>627</v>
      </c>
      <c r="D638" s="649" t="s">
        <v>1384</v>
      </c>
      <c r="E638" s="649" t="s">
        <v>909</v>
      </c>
      <c r="F638" s="411"/>
    </row>
    <row r="639" spans="1:6" ht="13.2">
      <c r="A639" s="133"/>
      <c r="B639" s="133"/>
      <c r="C639" s="135">
        <v>628</v>
      </c>
      <c r="D639" s="649" t="s">
        <v>252</v>
      </c>
      <c r="E639" s="649" t="s">
        <v>1262</v>
      </c>
      <c r="F639" s="411"/>
    </row>
    <row r="640" spans="1:6" ht="13.2">
      <c r="A640" s="133"/>
      <c r="B640" s="133"/>
      <c r="C640" s="135">
        <v>629</v>
      </c>
      <c r="D640" s="649" t="s">
        <v>895</v>
      </c>
      <c r="E640" s="649" t="s">
        <v>445</v>
      </c>
      <c r="F640" s="411"/>
    </row>
    <row r="641" spans="1:6" ht="13.2">
      <c r="A641" s="133"/>
      <c r="B641" s="133"/>
      <c r="C641" s="135">
        <v>630</v>
      </c>
      <c r="D641" s="649" t="s">
        <v>270</v>
      </c>
      <c r="E641" s="649" t="s">
        <v>445</v>
      </c>
      <c r="F641" s="411"/>
    </row>
    <row r="642" spans="1:6" ht="13.2">
      <c r="A642" s="133"/>
      <c r="B642" s="133"/>
      <c r="C642" s="135">
        <v>631</v>
      </c>
      <c r="D642" s="649" t="s">
        <v>465</v>
      </c>
      <c r="E642" s="649" t="s">
        <v>1385</v>
      </c>
      <c r="F642" s="411"/>
    </row>
    <row r="643" spans="1:6" ht="13.2">
      <c r="A643" s="133"/>
      <c r="B643" s="133"/>
      <c r="C643" s="135">
        <v>632</v>
      </c>
      <c r="D643" s="649" t="s">
        <v>256</v>
      </c>
      <c r="E643" s="649" t="s">
        <v>445</v>
      </c>
      <c r="F643" s="411"/>
    </row>
    <row r="644" spans="1:6" ht="13.2">
      <c r="A644" s="133"/>
      <c r="B644" s="133"/>
      <c r="C644" s="135">
        <v>633</v>
      </c>
      <c r="D644" s="649" t="s">
        <v>262</v>
      </c>
      <c r="E644" s="649" t="s">
        <v>254</v>
      </c>
      <c r="F644" s="411"/>
    </row>
    <row r="645" spans="1:6" ht="13.2">
      <c r="A645" s="133"/>
      <c r="B645" s="133"/>
      <c r="C645" s="135">
        <v>634</v>
      </c>
      <c r="D645" s="649" t="s">
        <v>256</v>
      </c>
      <c r="E645" s="649" t="s">
        <v>1386</v>
      </c>
      <c r="F645" s="411"/>
    </row>
    <row r="646" spans="1:6" ht="13.2">
      <c r="A646" s="133"/>
      <c r="B646" s="133"/>
      <c r="C646" s="135">
        <v>635</v>
      </c>
      <c r="D646" s="649" t="s">
        <v>1369</v>
      </c>
      <c r="E646" s="649" t="s">
        <v>445</v>
      </c>
      <c r="F646" s="411"/>
    </row>
    <row r="647" spans="1:6" ht="13.2">
      <c r="A647" s="133"/>
      <c r="B647" s="133"/>
      <c r="C647" s="135">
        <v>636</v>
      </c>
      <c r="D647" s="649" t="s">
        <v>1387</v>
      </c>
      <c r="E647" s="649" t="s">
        <v>445</v>
      </c>
      <c r="F647" s="411"/>
    </row>
    <row r="648" spans="1:6" ht="13.2">
      <c r="A648" s="133"/>
      <c r="B648" s="133"/>
      <c r="C648" s="135">
        <v>637</v>
      </c>
      <c r="D648" s="649" t="s">
        <v>1388</v>
      </c>
      <c r="E648" s="649" t="s">
        <v>25</v>
      </c>
      <c r="F648" s="411"/>
    </row>
    <row r="649" spans="1:6" ht="13.2">
      <c r="A649" s="133"/>
      <c r="B649" s="133"/>
      <c r="C649" s="135">
        <v>638</v>
      </c>
      <c r="D649" s="649" t="s">
        <v>1389</v>
      </c>
      <c r="E649" s="649" t="s">
        <v>249</v>
      </c>
      <c r="F649" s="411"/>
    </row>
    <row r="650" spans="1:6" ht="13.2">
      <c r="A650" s="133"/>
      <c r="B650" s="133"/>
      <c r="C650" s="135">
        <v>639</v>
      </c>
      <c r="D650" s="649" t="s">
        <v>1390</v>
      </c>
      <c r="E650" s="649" t="s">
        <v>445</v>
      </c>
      <c r="F650" s="411"/>
    </row>
    <row r="651" spans="1:6" ht="13.2">
      <c r="A651" s="133"/>
      <c r="B651" s="133"/>
      <c r="C651" s="135">
        <v>640</v>
      </c>
      <c r="D651" s="649" t="s">
        <v>412</v>
      </c>
      <c r="E651" s="649" t="s">
        <v>1391</v>
      </c>
      <c r="F651" s="411"/>
    </row>
    <row r="652" spans="1:6" ht="13.2">
      <c r="A652" s="133"/>
      <c r="B652" s="133"/>
      <c r="C652" s="135">
        <v>641</v>
      </c>
      <c r="D652" s="649" t="s">
        <v>940</v>
      </c>
      <c r="E652" s="649" t="s">
        <v>445</v>
      </c>
      <c r="F652" s="411"/>
    </row>
    <row r="653" spans="1:6" ht="13.2">
      <c r="A653" s="133"/>
      <c r="B653" s="133"/>
      <c r="C653" s="135">
        <v>642</v>
      </c>
      <c r="D653" s="649" t="s">
        <v>1211</v>
      </c>
      <c r="E653" s="649" t="s">
        <v>1212</v>
      </c>
      <c r="F653" s="411"/>
    </row>
    <row r="654" spans="1:6" ht="13.2">
      <c r="A654" s="133"/>
      <c r="B654" s="133"/>
      <c r="C654" s="135">
        <v>643</v>
      </c>
      <c r="D654" s="649" t="s">
        <v>1392</v>
      </c>
      <c r="E654" s="649" t="s">
        <v>273</v>
      </c>
      <c r="F654" s="411"/>
    </row>
    <row r="655" spans="1:6" ht="13.2">
      <c r="A655" s="133"/>
      <c r="B655" s="133"/>
      <c r="C655" s="135">
        <v>644</v>
      </c>
      <c r="D655" s="649" t="s">
        <v>581</v>
      </c>
      <c r="E655" s="649" t="s">
        <v>445</v>
      </c>
      <c r="F655" s="411"/>
    </row>
    <row r="656" spans="1:6" ht="13.2">
      <c r="A656" s="133"/>
      <c r="B656" s="133"/>
      <c r="C656" s="135">
        <v>645</v>
      </c>
      <c r="D656" s="649" t="s">
        <v>1393</v>
      </c>
      <c r="E656" s="649" t="s">
        <v>1394</v>
      </c>
      <c r="F656" s="411"/>
    </row>
    <row r="657" spans="1:6" ht="13.2">
      <c r="A657" s="133"/>
      <c r="B657" s="133"/>
      <c r="C657" s="135">
        <v>646</v>
      </c>
      <c r="D657" s="649" t="s">
        <v>270</v>
      </c>
      <c r="E657" s="649" t="s">
        <v>38</v>
      </c>
      <c r="F657" s="411"/>
    </row>
    <row r="658" spans="1:6" ht="26.4">
      <c r="A658" s="133"/>
      <c r="B658" s="133"/>
      <c r="C658" s="135">
        <v>647</v>
      </c>
      <c r="D658" s="649" t="s">
        <v>1395</v>
      </c>
      <c r="E658" s="649" t="s">
        <v>27</v>
      </c>
      <c r="F658" s="411"/>
    </row>
    <row r="659" spans="1:6" ht="13.2">
      <c r="A659" s="133"/>
      <c r="B659" s="133"/>
      <c r="C659" s="135">
        <v>648</v>
      </c>
      <c r="D659" s="649" t="s">
        <v>1396</v>
      </c>
      <c r="E659" s="649" t="s">
        <v>445</v>
      </c>
      <c r="F659" s="411"/>
    </row>
    <row r="660" spans="1:6" ht="26.4">
      <c r="A660" s="133"/>
      <c r="B660" s="133"/>
      <c r="C660" s="135">
        <v>649</v>
      </c>
      <c r="D660" s="649" t="s">
        <v>252</v>
      </c>
      <c r="E660" s="649" t="s">
        <v>1397</v>
      </c>
      <c r="F660" s="411"/>
    </row>
    <row r="661" spans="1:6" ht="26.4">
      <c r="A661" s="133"/>
      <c r="B661" s="133"/>
      <c r="C661" s="135">
        <v>650</v>
      </c>
      <c r="D661" s="649" t="s">
        <v>241</v>
      </c>
      <c r="E661" s="649" t="s">
        <v>1398</v>
      </c>
      <c r="F661" s="411"/>
    </row>
    <row r="662" spans="1:6" ht="13.2">
      <c r="A662" s="133"/>
      <c r="B662" s="133"/>
      <c r="C662" s="135">
        <v>651</v>
      </c>
      <c r="D662" s="649" t="s">
        <v>272</v>
      </c>
      <c r="E662" s="649" t="s">
        <v>1399</v>
      </c>
      <c r="F662" s="411"/>
    </row>
    <row r="663" spans="1:6" ht="13.2">
      <c r="A663" s="133"/>
      <c r="B663" s="133"/>
      <c r="C663" s="135">
        <v>652</v>
      </c>
      <c r="D663" s="649" t="s">
        <v>1400</v>
      </c>
      <c r="E663" s="649" t="s">
        <v>1401</v>
      </c>
      <c r="F663" s="411"/>
    </row>
    <row r="664" spans="1:6" ht="13.2">
      <c r="A664" s="133"/>
      <c r="B664" s="133"/>
      <c r="C664" s="135">
        <v>653</v>
      </c>
      <c r="D664" s="649" t="s">
        <v>1402</v>
      </c>
      <c r="E664" s="649" t="s">
        <v>403</v>
      </c>
      <c r="F664" s="411"/>
    </row>
    <row r="665" spans="1:6" ht="13.2">
      <c r="A665" s="133"/>
      <c r="B665" s="133"/>
      <c r="C665" s="135">
        <v>654</v>
      </c>
      <c r="D665" s="649" t="s">
        <v>252</v>
      </c>
      <c r="E665" s="649" t="s">
        <v>380</v>
      </c>
      <c r="F665" s="411"/>
    </row>
    <row r="666" spans="1:6" ht="13.2">
      <c r="A666" s="133"/>
      <c r="B666" s="133"/>
      <c r="C666" s="135">
        <v>655</v>
      </c>
      <c r="D666" s="649" t="s">
        <v>1344</v>
      </c>
      <c r="E666" s="649" t="s">
        <v>445</v>
      </c>
      <c r="F666" s="411"/>
    </row>
    <row r="667" spans="1:6" ht="13.2">
      <c r="A667" s="133"/>
      <c r="B667" s="133"/>
      <c r="C667" s="135">
        <v>656</v>
      </c>
      <c r="D667" s="649" t="s">
        <v>1403</v>
      </c>
      <c r="E667" s="649" t="s">
        <v>1404</v>
      </c>
      <c r="F667" s="411"/>
    </row>
    <row r="668" spans="1:6" ht="13.2">
      <c r="A668" s="133"/>
      <c r="B668" s="133"/>
      <c r="C668" s="135">
        <v>657</v>
      </c>
      <c r="D668" s="649" t="s">
        <v>1405</v>
      </c>
      <c r="E668" s="649" t="s">
        <v>223</v>
      </c>
      <c r="F668" s="411"/>
    </row>
    <row r="669" spans="1:6" ht="13.2">
      <c r="A669" s="133"/>
      <c r="B669" s="133"/>
      <c r="C669" s="135">
        <v>658</v>
      </c>
      <c r="D669" s="649" t="s">
        <v>1406</v>
      </c>
      <c r="E669" s="649" t="s">
        <v>445</v>
      </c>
      <c r="F669" s="411"/>
    </row>
    <row r="670" spans="1:6" ht="13.2">
      <c r="A670" s="133"/>
      <c r="B670" s="133"/>
      <c r="C670" s="135">
        <v>659</v>
      </c>
      <c r="D670" s="649" t="s">
        <v>262</v>
      </c>
      <c r="E670" s="649" t="s">
        <v>445</v>
      </c>
      <c r="F670" s="411"/>
    </row>
    <row r="671" spans="1:6" ht="13.2">
      <c r="A671" s="133"/>
      <c r="B671" s="133"/>
      <c r="C671" s="135">
        <v>660</v>
      </c>
      <c r="D671" s="649" t="s">
        <v>256</v>
      </c>
      <c r="E671" s="649" t="s">
        <v>445</v>
      </c>
      <c r="F671" s="411"/>
    </row>
    <row r="672" spans="1:6" ht="13.2">
      <c r="A672" s="133"/>
      <c r="B672" s="133"/>
      <c r="C672" s="135">
        <v>661</v>
      </c>
      <c r="D672" s="649" t="s">
        <v>252</v>
      </c>
      <c r="E672" s="649" t="s">
        <v>611</v>
      </c>
      <c r="F672" s="411"/>
    </row>
    <row r="673" spans="1:6" ht="13.2">
      <c r="A673" s="133"/>
      <c r="B673" s="133"/>
      <c r="C673" s="135">
        <v>662</v>
      </c>
      <c r="D673" s="649" t="s">
        <v>1407</v>
      </c>
      <c r="E673" s="649" t="s">
        <v>1408</v>
      </c>
      <c r="F673" s="411"/>
    </row>
    <row r="674" spans="1:6" ht="13.2">
      <c r="A674" s="133"/>
      <c r="B674" s="133"/>
      <c r="C674" s="135">
        <v>663</v>
      </c>
      <c r="D674" s="649" t="s">
        <v>1409</v>
      </c>
      <c r="E674" s="649" t="s">
        <v>1410</v>
      </c>
      <c r="F674" s="411"/>
    </row>
    <row r="675" spans="1:6" ht="13.2">
      <c r="A675" s="133"/>
      <c r="B675" s="133"/>
      <c r="C675" s="135">
        <v>664</v>
      </c>
      <c r="D675" s="649" t="s">
        <v>267</v>
      </c>
      <c r="E675" s="649" t="s">
        <v>1411</v>
      </c>
      <c r="F675" s="411"/>
    </row>
    <row r="676" spans="1:6" ht="13.2">
      <c r="A676" s="133"/>
      <c r="B676" s="133"/>
      <c r="C676" s="135">
        <v>665</v>
      </c>
      <c r="D676" s="649" t="s">
        <v>1412</v>
      </c>
      <c r="E676" s="649" t="s">
        <v>411</v>
      </c>
      <c r="F676" s="411"/>
    </row>
    <row r="677" spans="1:6" ht="13.2">
      <c r="A677" s="133"/>
      <c r="B677" s="133"/>
      <c r="C677" s="135">
        <v>666</v>
      </c>
      <c r="D677" s="649" t="s">
        <v>465</v>
      </c>
      <c r="E677" s="649" t="s">
        <v>1413</v>
      </c>
      <c r="F677" s="411"/>
    </row>
    <row r="678" spans="1:6" ht="13.2">
      <c r="A678" s="133"/>
      <c r="B678" s="133"/>
      <c r="C678" s="135">
        <v>667</v>
      </c>
      <c r="D678" s="649" t="s">
        <v>1414</v>
      </c>
      <c r="E678" s="649" t="s">
        <v>1415</v>
      </c>
      <c r="F678" s="411"/>
    </row>
    <row r="679" spans="1:6" ht="13.2">
      <c r="A679" s="133"/>
      <c r="B679" s="133"/>
      <c r="C679" s="135">
        <v>668</v>
      </c>
      <c r="D679" s="649" t="s">
        <v>1389</v>
      </c>
      <c r="E679" s="649" t="s">
        <v>254</v>
      </c>
      <c r="F679" s="411"/>
    </row>
    <row r="680" spans="1:6" ht="13.2">
      <c r="A680" s="133"/>
      <c r="B680" s="133"/>
      <c r="C680" s="135">
        <v>669</v>
      </c>
      <c r="D680" s="649" t="s">
        <v>267</v>
      </c>
      <c r="E680" s="649" t="s">
        <v>1416</v>
      </c>
      <c r="F680" s="411"/>
    </row>
    <row r="681" spans="1:6" ht="26.4">
      <c r="A681" s="133"/>
      <c r="B681" s="133"/>
      <c r="C681" s="135">
        <v>670</v>
      </c>
      <c r="D681" s="649" t="s">
        <v>1417</v>
      </c>
      <c r="E681" s="649" t="s">
        <v>1418</v>
      </c>
      <c r="F681" s="411"/>
    </row>
    <row r="682" spans="1:6" ht="13.2">
      <c r="A682" s="133"/>
      <c r="B682" s="133"/>
      <c r="C682" s="135">
        <v>671</v>
      </c>
      <c r="D682" s="649" t="s">
        <v>464</v>
      </c>
      <c r="E682" s="649" t="s">
        <v>1419</v>
      </c>
      <c r="F682" s="411"/>
    </row>
    <row r="683" spans="1:6" ht="13.2">
      <c r="A683" s="133"/>
      <c r="B683" s="133"/>
      <c r="C683" s="135">
        <v>672</v>
      </c>
      <c r="D683" s="649" t="s">
        <v>621</v>
      </c>
      <c r="E683" s="649" t="s">
        <v>1420</v>
      </c>
      <c r="F683" s="411"/>
    </row>
    <row r="684" spans="1:6" ht="13.2">
      <c r="A684" s="133"/>
      <c r="B684" s="133"/>
      <c r="C684" s="135">
        <v>673</v>
      </c>
      <c r="D684" s="649" t="s">
        <v>1421</v>
      </c>
      <c r="E684" s="649" t="s">
        <v>418</v>
      </c>
      <c r="F684" s="411"/>
    </row>
    <row r="685" spans="1:6" ht="13.2">
      <c r="A685" s="133"/>
      <c r="B685" s="133"/>
      <c r="C685" s="135">
        <v>674</v>
      </c>
      <c r="D685" s="649" t="s">
        <v>377</v>
      </c>
      <c r="E685" s="649" t="s">
        <v>445</v>
      </c>
      <c r="F685" s="411"/>
    </row>
    <row r="686" spans="1:6" ht="13.2">
      <c r="A686" s="133"/>
      <c r="B686" s="133"/>
      <c r="C686" s="135">
        <v>675</v>
      </c>
      <c r="D686" s="649" t="s">
        <v>1422</v>
      </c>
      <c r="E686" s="649" t="s">
        <v>1423</v>
      </c>
      <c r="F686" s="411"/>
    </row>
    <row r="687" spans="1:6" ht="13.2">
      <c r="A687" s="133"/>
      <c r="B687" s="133"/>
      <c r="C687" s="135">
        <v>676</v>
      </c>
      <c r="D687" s="649" t="s">
        <v>1092</v>
      </c>
      <c r="E687" s="649" t="s">
        <v>1424</v>
      </c>
      <c r="F687" s="411"/>
    </row>
    <row r="688" spans="1:6" ht="13.2">
      <c r="A688" s="133"/>
      <c r="B688" s="133"/>
      <c r="C688" s="135">
        <v>677</v>
      </c>
      <c r="D688" s="649" t="s">
        <v>1425</v>
      </c>
      <c r="E688" s="649" t="s">
        <v>1426</v>
      </c>
      <c r="F688" s="411"/>
    </row>
    <row r="689" spans="1:6" ht="13.2">
      <c r="A689" s="133"/>
      <c r="B689" s="133"/>
      <c r="C689" s="135">
        <v>678</v>
      </c>
      <c r="D689" s="649" t="s">
        <v>1427</v>
      </c>
      <c r="E689" s="649" t="s">
        <v>1428</v>
      </c>
      <c r="F689" s="411"/>
    </row>
    <row r="690" spans="1:6" ht="13.2">
      <c r="A690" s="133"/>
      <c r="B690" s="133"/>
      <c r="C690" s="135">
        <v>679</v>
      </c>
      <c r="D690" s="649" t="s">
        <v>1429</v>
      </c>
      <c r="E690" s="649" t="s">
        <v>1430</v>
      </c>
      <c r="F690" s="411"/>
    </row>
    <row r="691" spans="1:6" ht="13.2">
      <c r="A691" s="133"/>
      <c r="B691" s="133"/>
      <c r="C691" s="135">
        <v>680</v>
      </c>
      <c r="D691" s="649" t="s">
        <v>256</v>
      </c>
      <c r="E691" s="649" t="s">
        <v>1431</v>
      </c>
      <c r="F691" s="411"/>
    </row>
    <row r="692" spans="1:6" ht="13.2">
      <c r="A692" s="133"/>
      <c r="B692" s="133"/>
      <c r="C692" s="135">
        <v>681</v>
      </c>
      <c r="D692" s="649" t="s">
        <v>1432</v>
      </c>
      <c r="E692" s="649" t="s">
        <v>1433</v>
      </c>
      <c r="F692" s="411"/>
    </row>
    <row r="693" spans="1:6" ht="13.2">
      <c r="A693" s="133"/>
      <c r="B693" s="133"/>
      <c r="C693" s="135">
        <v>682</v>
      </c>
      <c r="D693" s="649" t="s">
        <v>587</v>
      </c>
      <c r="E693" s="649" t="s">
        <v>279</v>
      </c>
      <c r="F693" s="411"/>
    </row>
    <row r="694" spans="1:6" ht="13.2">
      <c r="A694" s="133"/>
      <c r="B694" s="133"/>
      <c r="C694" s="135">
        <v>683</v>
      </c>
      <c r="D694" s="649" t="s">
        <v>262</v>
      </c>
      <c r="E694" s="649" t="s">
        <v>382</v>
      </c>
      <c r="F694" s="411"/>
    </row>
    <row r="695" spans="1:6" ht="13.2">
      <c r="A695" s="133"/>
      <c r="B695" s="133"/>
      <c r="C695" s="135">
        <v>684</v>
      </c>
      <c r="D695" s="649" t="s">
        <v>1434</v>
      </c>
      <c r="E695" s="649" t="s">
        <v>1435</v>
      </c>
      <c r="F695" s="411"/>
    </row>
    <row r="696" spans="1:6" ht="13.2">
      <c r="A696" s="133"/>
      <c r="B696" s="133"/>
      <c r="C696" s="135">
        <v>685</v>
      </c>
      <c r="D696" s="649" t="s">
        <v>1225</v>
      </c>
      <c r="E696" s="649" t="s">
        <v>38</v>
      </c>
      <c r="F696" s="411"/>
    </row>
    <row r="697" spans="1:6" ht="13.2">
      <c r="A697" s="133"/>
      <c r="B697" s="133"/>
      <c r="C697" s="135">
        <v>686</v>
      </c>
      <c r="D697" s="649" t="s">
        <v>252</v>
      </c>
      <c r="E697" s="649" t="s">
        <v>1436</v>
      </c>
      <c r="F697" s="411"/>
    </row>
    <row r="698" spans="1:6" ht="26.4">
      <c r="A698" s="133"/>
      <c r="B698" s="133"/>
      <c r="C698" s="135">
        <v>687</v>
      </c>
      <c r="D698" s="649" t="s">
        <v>1437</v>
      </c>
      <c r="E698" s="649" t="s">
        <v>445</v>
      </c>
      <c r="F698" s="411"/>
    </row>
    <row r="699" spans="1:6" ht="13.2">
      <c r="A699" s="133"/>
      <c r="B699" s="133"/>
      <c r="C699" s="135">
        <v>688</v>
      </c>
      <c r="D699" s="649" t="s">
        <v>1438</v>
      </c>
      <c r="E699" s="649" t="s">
        <v>1277</v>
      </c>
      <c r="F699" s="411"/>
    </row>
    <row r="700" spans="1:6" ht="26.4">
      <c r="A700" s="133"/>
      <c r="B700" s="133"/>
      <c r="C700" s="135">
        <v>689</v>
      </c>
      <c r="D700" s="649" t="s">
        <v>1439</v>
      </c>
      <c r="E700" s="649" t="s">
        <v>445</v>
      </c>
      <c r="F700" s="411"/>
    </row>
    <row r="701" spans="1:6" ht="13.2">
      <c r="A701" s="133"/>
      <c r="B701" s="133"/>
      <c r="C701" s="135">
        <v>690</v>
      </c>
      <c r="D701" s="649" t="s">
        <v>1440</v>
      </c>
      <c r="E701" s="649" t="s">
        <v>445</v>
      </c>
      <c r="F701" s="411"/>
    </row>
    <row r="702" spans="1:6" ht="13.2">
      <c r="A702" s="133"/>
      <c r="B702" s="133"/>
      <c r="C702" s="135">
        <v>691</v>
      </c>
      <c r="D702" s="649" t="s">
        <v>581</v>
      </c>
      <c r="E702" s="649" t="s">
        <v>259</v>
      </c>
      <c r="F702" s="411"/>
    </row>
    <row r="703" spans="1:6" ht="13.2">
      <c r="A703" s="133"/>
      <c r="B703" s="133"/>
      <c r="C703" s="135">
        <v>692</v>
      </c>
      <c r="D703" s="649" t="s">
        <v>1441</v>
      </c>
      <c r="E703" s="649" t="s">
        <v>1442</v>
      </c>
      <c r="F703" s="411"/>
    </row>
    <row r="704" spans="1:6" ht="13.2">
      <c r="A704" s="133"/>
      <c r="B704" s="133"/>
      <c r="C704" s="135">
        <v>693</v>
      </c>
      <c r="D704" s="649" t="s">
        <v>256</v>
      </c>
      <c r="E704" s="649" t="s">
        <v>1321</v>
      </c>
      <c r="F704" s="411"/>
    </row>
    <row r="705" spans="1:6" ht="13.2">
      <c r="A705" s="133"/>
      <c r="B705" s="133"/>
      <c r="C705" s="135">
        <v>694</v>
      </c>
      <c r="D705" s="649" t="s">
        <v>1443</v>
      </c>
      <c r="E705" s="649" t="s">
        <v>445</v>
      </c>
      <c r="F705" s="411"/>
    </row>
    <row r="706" spans="1:6" ht="13.2">
      <c r="A706" s="133"/>
      <c r="B706" s="133"/>
      <c r="C706" s="135">
        <v>695</v>
      </c>
      <c r="D706" s="649" t="s">
        <v>277</v>
      </c>
      <c r="E706" s="649" t="s">
        <v>445</v>
      </c>
      <c r="F706" s="411"/>
    </row>
    <row r="707" spans="1:6" ht="13.2">
      <c r="A707" s="133"/>
      <c r="B707" s="133"/>
      <c r="C707" s="135">
        <v>696</v>
      </c>
      <c r="D707" s="649" t="s">
        <v>1444</v>
      </c>
      <c r="E707" s="649" t="s">
        <v>445</v>
      </c>
      <c r="F707" s="411"/>
    </row>
    <row r="708" spans="1:6" ht="13.2">
      <c r="A708" s="133"/>
      <c r="B708" s="133"/>
      <c r="C708" s="135">
        <v>697</v>
      </c>
      <c r="D708" s="649" t="s">
        <v>1445</v>
      </c>
      <c r="E708" s="649" t="s">
        <v>1446</v>
      </c>
      <c r="F708" s="411"/>
    </row>
    <row r="709" spans="1:6" ht="13.2">
      <c r="A709" s="133"/>
      <c r="B709" s="133"/>
      <c r="C709" s="135">
        <v>698</v>
      </c>
      <c r="D709" s="649" t="s">
        <v>1447</v>
      </c>
      <c r="E709" s="649" t="s">
        <v>445</v>
      </c>
      <c r="F709" s="411"/>
    </row>
    <row r="710" spans="1:6" ht="13.2">
      <c r="A710" s="133"/>
      <c r="B710" s="133"/>
      <c r="C710" s="135">
        <v>699</v>
      </c>
      <c r="D710" s="649" t="s">
        <v>561</v>
      </c>
      <c r="E710" s="649" t="s">
        <v>242</v>
      </c>
      <c r="F710" s="411"/>
    </row>
    <row r="711" spans="1:6" ht="13.2">
      <c r="A711" s="133"/>
      <c r="B711" s="133"/>
      <c r="C711" s="135">
        <v>700</v>
      </c>
      <c r="D711" s="649" t="s">
        <v>1448</v>
      </c>
      <c r="E711" s="649" t="s">
        <v>38</v>
      </c>
      <c r="F711" s="411"/>
    </row>
    <row r="712" spans="1:6" ht="13.2">
      <c r="A712" s="133"/>
      <c r="B712" s="133"/>
      <c r="C712" s="135">
        <v>701</v>
      </c>
      <c r="D712" s="649" t="s">
        <v>1449</v>
      </c>
      <c r="E712" s="649" t="s">
        <v>445</v>
      </c>
      <c r="F712" s="411"/>
    </row>
    <row r="713" spans="1:6" ht="13.2">
      <c r="A713" s="133"/>
      <c r="B713" s="133"/>
      <c r="C713" s="135">
        <v>702</v>
      </c>
      <c r="D713" s="649" t="s">
        <v>1450</v>
      </c>
      <c r="E713" s="649" t="s">
        <v>445</v>
      </c>
      <c r="F713" s="411"/>
    </row>
    <row r="714" spans="1:6" ht="13.2">
      <c r="A714" s="133"/>
      <c r="B714" s="133"/>
      <c r="C714" s="135">
        <v>703</v>
      </c>
      <c r="D714" s="649" t="s">
        <v>267</v>
      </c>
      <c r="E714" s="649" t="s">
        <v>1451</v>
      </c>
      <c r="F714" s="411"/>
    </row>
    <row r="715" spans="1:6" ht="26.4">
      <c r="A715" s="133"/>
      <c r="B715" s="133"/>
      <c r="C715" s="135">
        <v>704</v>
      </c>
      <c r="D715" s="649" t="s">
        <v>1452</v>
      </c>
      <c r="E715" s="649" t="s">
        <v>253</v>
      </c>
      <c r="F715" s="411"/>
    </row>
    <row r="716" spans="1:6" ht="13.2">
      <c r="A716" s="133"/>
      <c r="B716" s="133"/>
      <c r="C716" s="135">
        <v>705</v>
      </c>
      <c r="D716" s="649" t="s">
        <v>1453</v>
      </c>
      <c r="E716" s="649" t="s">
        <v>222</v>
      </c>
      <c r="F716" s="411"/>
    </row>
    <row r="717" spans="1:6" ht="13.2">
      <c r="A717" s="133"/>
      <c r="B717" s="133"/>
      <c r="C717" s="135">
        <v>706</v>
      </c>
      <c r="D717" s="649" t="s">
        <v>1454</v>
      </c>
      <c r="E717" s="649" t="s">
        <v>275</v>
      </c>
      <c r="F717" s="411"/>
    </row>
    <row r="718" spans="1:6" ht="13.2">
      <c r="A718" s="133"/>
      <c r="B718" s="133"/>
      <c r="C718" s="135">
        <v>707</v>
      </c>
      <c r="D718" s="649" t="s">
        <v>1455</v>
      </c>
      <c r="E718" s="649" t="s">
        <v>445</v>
      </c>
      <c r="F718" s="411"/>
    </row>
    <row r="719" spans="1:6" ht="13.2">
      <c r="A719" s="133"/>
      <c r="B719" s="133"/>
      <c r="C719" s="135">
        <v>708</v>
      </c>
      <c r="D719" s="649" t="s">
        <v>401</v>
      </c>
      <c r="E719" s="649" t="s">
        <v>445</v>
      </c>
      <c r="F719" s="411"/>
    </row>
    <row r="720" spans="1:6" ht="13.2">
      <c r="A720" s="133"/>
      <c r="B720" s="133"/>
      <c r="C720" s="135">
        <v>709</v>
      </c>
      <c r="D720" s="649" t="s">
        <v>272</v>
      </c>
      <c r="E720" s="649" t="s">
        <v>606</v>
      </c>
      <c r="F720" s="411"/>
    </row>
    <row r="721" spans="1:6" ht="13.2">
      <c r="A721" s="133"/>
      <c r="B721" s="133"/>
      <c r="C721" s="135">
        <v>710</v>
      </c>
      <c r="D721" s="649" t="s">
        <v>1456</v>
      </c>
      <c r="E721" s="649" t="s">
        <v>619</v>
      </c>
      <c r="F721" s="411"/>
    </row>
    <row r="722" spans="1:6" ht="13.2">
      <c r="A722" s="133"/>
      <c r="B722" s="133"/>
      <c r="C722" s="135">
        <v>711</v>
      </c>
      <c r="D722" s="649" t="s">
        <v>256</v>
      </c>
      <c r="E722" s="649" t="s">
        <v>1457</v>
      </c>
      <c r="F722" s="411"/>
    </row>
    <row r="723" spans="1:6" ht="26.4">
      <c r="A723" s="133"/>
      <c r="B723" s="133"/>
      <c r="C723" s="135">
        <v>712</v>
      </c>
      <c r="D723" s="649" t="s">
        <v>1458</v>
      </c>
      <c r="E723" s="649" t="s">
        <v>253</v>
      </c>
      <c r="F723" s="411"/>
    </row>
    <row r="724" spans="1:6" ht="13.2">
      <c r="A724" s="133"/>
      <c r="B724" s="133"/>
      <c r="C724" s="135">
        <v>713</v>
      </c>
      <c r="D724" s="649" t="s">
        <v>274</v>
      </c>
      <c r="E724" s="649" t="s">
        <v>1459</v>
      </c>
      <c r="F724" s="411"/>
    </row>
    <row r="725" spans="1:6" ht="26.4">
      <c r="A725" s="133"/>
      <c r="B725" s="133"/>
      <c r="C725" s="135">
        <v>714</v>
      </c>
      <c r="D725" s="649" t="s">
        <v>1460</v>
      </c>
      <c r="E725" s="649" t="s">
        <v>380</v>
      </c>
      <c r="F725" s="411"/>
    </row>
    <row r="726" spans="1:6" ht="13.2">
      <c r="A726" s="133"/>
      <c r="B726" s="133"/>
      <c r="C726" s="135">
        <v>715</v>
      </c>
      <c r="D726" s="649" t="s">
        <v>1461</v>
      </c>
      <c r="E726" s="649" t="s">
        <v>1462</v>
      </c>
      <c r="F726" s="411"/>
    </row>
    <row r="727" spans="1:6" ht="13.2">
      <c r="A727" s="133"/>
      <c r="B727" s="133"/>
      <c r="C727" s="135">
        <v>716</v>
      </c>
      <c r="D727" s="649" t="s">
        <v>1463</v>
      </c>
      <c r="E727" s="649" t="s">
        <v>254</v>
      </c>
      <c r="F727" s="411"/>
    </row>
    <row r="728" spans="1:6" ht="13.2">
      <c r="A728" s="133"/>
      <c r="B728" s="133"/>
      <c r="C728" s="135">
        <v>717</v>
      </c>
      <c r="D728" s="649" t="s">
        <v>1464</v>
      </c>
      <c r="E728" s="649" t="s">
        <v>1465</v>
      </c>
      <c r="F728" s="411"/>
    </row>
    <row r="729" spans="1:6" ht="13.2">
      <c r="A729" s="133"/>
      <c r="B729" s="133"/>
      <c r="C729" s="135">
        <v>718</v>
      </c>
      <c r="D729" s="649" t="s">
        <v>588</v>
      </c>
      <c r="E729" s="649" t="s">
        <v>1466</v>
      </c>
      <c r="F729" s="411"/>
    </row>
    <row r="730" spans="1:6" ht="13.2">
      <c r="A730" s="133"/>
      <c r="B730" s="133"/>
      <c r="C730" s="135">
        <v>719</v>
      </c>
      <c r="D730" s="649" t="s">
        <v>1467</v>
      </c>
      <c r="E730" s="649" t="s">
        <v>1468</v>
      </c>
      <c r="F730" s="411"/>
    </row>
    <row r="731" spans="1:6" ht="13.2">
      <c r="A731" s="133"/>
      <c r="B731" s="133"/>
      <c r="C731" s="135">
        <v>720</v>
      </c>
      <c r="D731" s="649" t="s">
        <v>1469</v>
      </c>
      <c r="E731" s="649" t="s">
        <v>445</v>
      </c>
      <c r="F731" s="411"/>
    </row>
    <row r="732" spans="1:6" ht="26.4">
      <c r="A732" s="133"/>
      <c r="B732" s="133"/>
      <c r="C732" s="135">
        <v>721</v>
      </c>
      <c r="D732" s="649" t="s">
        <v>1470</v>
      </c>
      <c r="E732" s="649" t="s">
        <v>38</v>
      </c>
      <c r="F732" s="411"/>
    </row>
    <row r="733" spans="1:6" ht="13.2">
      <c r="A733" s="133"/>
      <c r="B733" s="133"/>
      <c r="C733" s="135">
        <v>722</v>
      </c>
      <c r="D733" s="649" t="s">
        <v>277</v>
      </c>
      <c r="E733" s="649" t="s">
        <v>445</v>
      </c>
      <c r="F733" s="411"/>
    </row>
    <row r="734" spans="1:6" ht="13.2">
      <c r="A734" s="133"/>
      <c r="B734" s="133"/>
      <c r="C734" s="135">
        <v>723</v>
      </c>
      <c r="D734" s="649" t="s">
        <v>895</v>
      </c>
      <c r="E734" s="649" t="s">
        <v>249</v>
      </c>
      <c r="F734" s="411"/>
    </row>
    <row r="735" spans="1:6" ht="13.2">
      <c r="A735" s="133"/>
      <c r="B735" s="133"/>
      <c r="C735" s="135">
        <v>724</v>
      </c>
      <c r="D735" s="649" t="s">
        <v>1471</v>
      </c>
      <c r="E735" s="649" t="s">
        <v>974</v>
      </c>
      <c r="F735" s="411"/>
    </row>
    <row r="736" spans="1:6" ht="13.2">
      <c r="A736" s="133"/>
      <c r="B736" s="133"/>
      <c r="C736" s="135">
        <v>725</v>
      </c>
      <c r="D736" s="649" t="s">
        <v>1472</v>
      </c>
      <c r="E736" s="649" t="s">
        <v>445</v>
      </c>
      <c r="F736" s="411"/>
    </row>
    <row r="737" spans="1:6" ht="26.4">
      <c r="A737" s="133"/>
      <c r="B737" s="133"/>
      <c r="C737" s="135">
        <v>726</v>
      </c>
      <c r="D737" s="649" t="s">
        <v>1473</v>
      </c>
      <c r="E737" s="649" t="s">
        <v>380</v>
      </c>
      <c r="F737" s="411"/>
    </row>
    <row r="738" spans="1:6" ht="13.2">
      <c r="A738" s="133"/>
      <c r="B738" s="133"/>
      <c r="C738" s="135">
        <v>727</v>
      </c>
      <c r="D738" s="649" t="s">
        <v>1474</v>
      </c>
      <c r="E738" s="649" t="s">
        <v>445</v>
      </c>
      <c r="F738" s="411"/>
    </row>
    <row r="739" spans="1:6" ht="13.2">
      <c r="A739" s="133"/>
      <c r="B739" s="133"/>
      <c r="C739" s="135">
        <v>728</v>
      </c>
      <c r="D739" s="649" t="s">
        <v>1475</v>
      </c>
      <c r="E739" s="649" t="s">
        <v>1476</v>
      </c>
      <c r="F739" s="411"/>
    </row>
    <row r="740" spans="1:6" ht="13.2">
      <c r="A740" s="133"/>
      <c r="B740" s="133"/>
      <c r="C740" s="135">
        <v>729</v>
      </c>
      <c r="D740" s="649" t="s">
        <v>1477</v>
      </c>
      <c r="E740" s="649" t="s">
        <v>1478</v>
      </c>
      <c r="F740" s="411"/>
    </row>
    <row r="741" spans="1:6" ht="13.2">
      <c r="A741" s="133"/>
      <c r="B741" s="133"/>
      <c r="C741" s="135">
        <v>730</v>
      </c>
      <c r="D741" s="649" t="s">
        <v>1479</v>
      </c>
      <c r="E741" s="649" t="s">
        <v>445</v>
      </c>
      <c r="F741" s="411"/>
    </row>
    <row r="742" spans="1:6" ht="26.4">
      <c r="A742" s="133"/>
      <c r="B742" s="133"/>
      <c r="C742" s="135">
        <v>731</v>
      </c>
      <c r="D742" s="649" t="s">
        <v>1480</v>
      </c>
      <c r="E742" s="649" t="s">
        <v>253</v>
      </c>
      <c r="F742" s="411"/>
    </row>
    <row r="743" spans="1:6" ht="13.2">
      <c r="A743" s="133"/>
      <c r="B743" s="133"/>
      <c r="C743" s="135">
        <v>732</v>
      </c>
      <c r="D743" s="649" t="s">
        <v>1319</v>
      </c>
      <c r="E743" s="649" t="s">
        <v>1481</v>
      </c>
      <c r="F743" s="411"/>
    </row>
    <row r="744" spans="1:6" ht="26.4">
      <c r="A744" s="133"/>
      <c r="B744" s="133"/>
      <c r="C744" s="135">
        <v>733</v>
      </c>
      <c r="D744" s="649" t="s">
        <v>1482</v>
      </c>
      <c r="E744" s="649" t="s">
        <v>445</v>
      </c>
      <c r="F744" s="411"/>
    </row>
    <row r="745" spans="1:6" ht="13.2">
      <c r="A745" s="133"/>
      <c r="B745" s="133"/>
      <c r="C745" s="135">
        <v>734</v>
      </c>
      <c r="D745" s="649" t="s">
        <v>1483</v>
      </c>
      <c r="E745" s="649" t="s">
        <v>445</v>
      </c>
      <c r="F745" s="411"/>
    </row>
    <row r="746" spans="1:6" ht="13.2">
      <c r="A746" s="133"/>
      <c r="B746" s="133"/>
      <c r="C746" s="135">
        <v>735</v>
      </c>
      <c r="D746" s="649" t="s">
        <v>1484</v>
      </c>
      <c r="E746" s="649" t="s">
        <v>38</v>
      </c>
      <c r="F746" s="411"/>
    </row>
    <row r="747" spans="1:6" ht="13.2">
      <c r="A747" s="133"/>
      <c r="B747" s="133"/>
      <c r="C747" s="135">
        <v>736</v>
      </c>
      <c r="D747" s="649" t="s">
        <v>1485</v>
      </c>
      <c r="E747" s="649" t="s">
        <v>1486</v>
      </c>
      <c r="F747" s="411"/>
    </row>
    <row r="748" spans="1:6" ht="13.2">
      <c r="A748" s="133"/>
      <c r="B748" s="133"/>
      <c r="C748" s="135">
        <v>737</v>
      </c>
      <c r="D748" s="649" t="s">
        <v>1487</v>
      </c>
      <c r="E748" s="649" t="s">
        <v>445</v>
      </c>
      <c r="F748" s="411"/>
    </row>
    <row r="749" spans="1:6" ht="13.2">
      <c r="A749" s="133"/>
      <c r="B749" s="133"/>
      <c r="C749" s="135">
        <v>738</v>
      </c>
      <c r="D749" s="649" t="s">
        <v>1488</v>
      </c>
      <c r="E749" s="649" t="s">
        <v>1489</v>
      </c>
      <c r="F749" s="411"/>
    </row>
    <row r="750" spans="1:6" ht="13.2">
      <c r="A750" s="133"/>
      <c r="B750" s="133"/>
      <c r="C750" s="135">
        <v>739</v>
      </c>
      <c r="D750" s="649" t="s">
        <v>1490</v>
      </c>
      <c r="E750" s="649" t="s">
        <v>38</v>
      </c>
      <c r="F750" s="411"/>
    </row>
    <row r="751" spans="1:6" ht="13.2">
      <c r="A751" s="133"/>
      <c r="B751" s="133"/>
      <c r="C751" s="135">
        <v>740</v>
      </c>
      <c r="D751" s="649" t="s">
        <v>1491</v>
      </c>
      <c r="E751" s="649" t="s">
        <v>905</v>
      </c>
      <c r="F751" s="411"/>
    </row>
    <row r="752" spans="1:6" ht="13.2">
      <c r="A752" s="133"/>
      <c r="B752" s="133"/>
      <c r="C752" s="135">
        <v>741</v>
      </c>
      <c r="D752" s="649" t="s">
        <v>1492</v>
      </c>
      <c r="E752" s="649" t="s">
        <v>909</v>
      </c>
      <c r="F752" s="411"/>
    </row>
    <row r="753" spans="1:6" ht="13.2">
      <c r="A753" s="133"/>
      <c r="B753" s="133"/>
      <c r="C753" s="135">
        <v>742</v>
      </c>
      <c r="D753" s="649" t="s">
        <v>1493</v>
      </c>
      <c r="E753" s="649" t="s">
        <v>445</v>
      </c>
      <c r="F753" s="411"/>
    </row>
    <row r="754" spans="1:6" ht="13.2">
      <c r="A754" s="133"/>
      <c r="B754" s="133"/>
      <c r="C754" s="135">
        <v>743</v>
      </c>
      <c r="D754" s="649" t="s">
        <v>1494</v>
      </c>
      <c r="E754" s="649" t="s">
        <v>257</v>
      </c>
      <c r="F754" s="411"/>
    </row>
    <row r="755" spans="1:6" ht="13.2">
      <c r="A755" s="133"/>
      <c r="B755" s="133"/>
      <c r="C755" s="135">
        <v>744</v>
      </c>
      <c r="D755" s="649" t="s">
        <v>1495</v>
      </c>
      <c r="E755" s="649" t="s">
        <v>445</v>
      </c>
      <c r="F755" s="411"/>
    </row>
    <row r="756" spans="1:6" ht="13.2">
      <c r="A756" s="133"/>
      <c r="B756" s="133"/>
      <c r="C756" s="135">
        <v>745</v>
      </c>
      <c r="D756" s="649" t="s">
        <v>1496</v>
      </c>
      <c r="E756" s="649" t="s">
        <v>445</v>
      </c>
      <c r="F756" s="411"/>
    </row>
    <row r="757" spans="1:6" ht="13.2">
      <c r="A757" s="133"/>
      <c r="B757" s="133"/>
      <c r="C757" s="135">
        <v>746</v>
      </c>
      <c r="D757" s="649" t="s">
        <v>1497</v>
      </c>
      <c r="E757" s="649" t="s">
        <v>38</v>
      </c>
      <c r="F757" s="411"/>
    </row>
    <row r="758" spans="1:6" ht="13.2">
      <c r="A758" s="133"/>
      <c r="B758" s="133"/>
      <c r="C758" s="135">
        <v>747</v>
      </c>
      <c r="D758" s="649" t="s">
        <v>250</v>
      </c>
      <c r="E758" s="649" t="s">
        <v>445</v>
      </c>
      <c r="F758" s="411"/>
    </row>
    <row r="759" spans="1:6" ht="26.4">
      <c r="A759" s="133"/>
      <c r="B759" s="133"/>
      <c r="C759" s="135">
        <v>748</v>
      </c>
      <c r="D759" s="649" t="s">
        <v>1498</v>
      </c>
      <c r="E759" s="649" t="s">
        <v>1499</v>
      </c>
      <c r="F759" s="411"/>
    </row>
    <row r="760" spans="1:6" ht="13.2">
      <c r="A760" s="133"/>
      <c r="B760" s="133"/>
      <c r="C760" s="135">
        <v>749</v>
      </c>
      <c r="D760" s="649" t="s">
        <v>1500</v>
      </c>
      <c r="E760" s="649" t="s">
        <v>445</v>
      </c>
      <c r="F760" s="411"/>
    </row>
    <row r="761" spans="1:6" ht="13.2">
      <c r="A761" s="133"/>
      <c r="B761" s="133"/>
      <c r="C761" s="135">
        <v>750</v>
      </c>
      <c r="D761" s="649" t="s">
        <v>1501</v>
      </c>
      <c r="E761" s="649" t="s">
        <v>38</v>
      </c>
      <c r="F761" s="411"/>
    </row>
    <row r="762" spans="1:6" ht="13.2">
      <c r="A762" s="133"/>
      <c r="B762" s="133"/>
      <c r="C762" s="135">
        <v>751</v>
      </c>
      <c r="D762" s="649" t="s">
        <v>1502</v>
      </c>
      <c r="E762" s="649" t="s">
        <v>445</v>
      </c>
      <c r="F762" s="411"/>
    </row>
    <row r="763" spans="1:6" ht="13.2">
      <c r="A763" s="133"/>
      <c r="B763" s="133"/>
      <c r="C763" s="135">
        <v>752</v>
      </c>
      <c r="D763" s="649" t="s">
        <v>1503</v>
      </c>
      <c r="E763" s="649" t="s">
        <v>445</v>
      </c>
      <c r="F763" s="411"/>
    </row>
    <row r="764" spans="1:6" ht="13.2">
      <c r="A764" s="133"/>
      <c r="B764" s="133"/>
      <c r="C764" s="135">
        <v>753</v>
      </c>
      <c r="D764" s="649" t="s">
        <v>1504</v>
      </c>
      <c r="E764" s="649" t="s">
        <v>905</v>
      </c>
      <c r="F764" s="411"/>
    </row>
    <row r="765" spans="1:6" ht="13.2">
      <c r="A765" s="133"/>
      <c r="B765" s="133"/>
      <c r="C765" s="135">
        <v>754</v>
      </c>
      <c r="D765" s="649" t="s">
        <v>1505</v>
      </c>
      <c r="E765" s="649" t="s">
        <v>254</v>
      </c>
      <c r="F765" s="411"/>
    </row>
    <row r="766" spans="1:6" ht="13.2">
      <c r="A766" s="133"/>
      <c r="B766" s="133"/>
      <c r="C766" s="135">
        <v>755</v>
      </c>
      <c r="D766" s="649" t="s">
        <v>1506</v>
      </c>
      <c r="E766" s="649" t="s">
        <v>254</v>
      </c>
      <c r="F766" s="411"/>
    </row>
    <row r="767" spans="1:6" ht="13.2">
      <c r="A767" s="133"/>
      <c r="B767" s="133"/>
      <c r="C767" s="135">
        <v>756</v>
      </c>
      <c r="D767" s="649" t="s">
        <v>1507</v>
      </c>
      <c r="E767" s="649" t="s">
        <v>38</v>
      </c>
      <c r="F767" s="411"/>
    </row>
    <row r="768" spans="1:6" ht="13.2">
      <c r="A768" s="133"/>
      <c r="B768" s="133"/>
      <c r="C768" s="135">
        <v>757</v>
      </c>
      <c r="D768" s="649" t="s">
        <v>1508</v>
      </c>
      <c r="E768" s="649" t="s">
        <v>242</v>
      </c>
      <c r="F768" s="411"/>
    </row>
    <row r="769" spans="1:6" ht="13.2">
      <c r="A769" s="133"/>
      <c r="B769" s="133"/>
      <c r="C769" s="135">
        <v>758</v>
      </c>
      <c r="D769" s="649" t="s">
        <v>1509</v>
      </c>
      <c r="E769" s="649" t="s">
        <v>273</v>
      </c>
      <c r="F769" s="411"/>
    </row>
    <row r="770" spans="1:6" ht="13.2">
      <c r="A770" s="133"/>
      <c r="B770" s="133"/>
      <c r="C770" s="135">
        <v>759</v>
      </c>
      <c r="D770" s="649" t="s">
        <v>1510</v>
      </c>
      <c r="E770" s="649" t="s">
        <v>222</v>
      </c>
      <c r="F770" s="411"/>
    </row>
    <row r="771" spans="1:6" ht="26.4">
      <c r="A771" s="133"/>
      <c r="B771" s="133"/>
      <c r="C771" s="135">
        <v>760</v>
      </c>
      <c r="D771" s="649" t="s">
        <v>1511</v>
      </c>
      <c r="E771" s="649" t="s">
        <v>445</v>
      </c>
      <c r="F771" s="411"/>
    </row>
    <row r="772" spans="1:6" ht="13.2">
      <c r="A772" s="133"/>
      <c r="B772" s="133"/>
      <c r="C772" s="135">
        <v>761</v>
      </c>
      <c r="D772" s="649" t="s">
        <v>1512</v>
      </c>
      <c r="E772" s="649" t="s">
        <v>1513</v>
      </c>
      <c r="F772" s="411"/>
    </row>
    <row r="773" spans="1:6" ht="26.4">
      <c r="A773" s="133"/>
      <c r="B773" s="133"/>
      <c r="C773" s="135">
        <v>762</v>
      </c>
      <c r="D773" s="649" t="s">
        <v>1514</v>
      </c>
      <c r="E773" s="649" t="s">
        <v>445</v>
      </c>
      <c r="F773" s="411"/>
    </row>
    <row r="774" spans="1:6" ht="13.2">
      <c r="A774" s="133"/>
      <c r="B774" s="133"/>
      <c r="C774" s="135">
        <v>763</v>
      </c>
      <c r="D774" s="649" t="s">
        <v>1515</v>
      </c>
      <c r="E774" s="649" t="s">
        <v>38</v>
      </c>
      <c r="F774" s="411"/>
    </row>
    <row r="775" spans="1:6" ht="13.2">
      <c r="A775" s="133"/>
      <c r="B775" s="133"/>
      <c r="C775" s="135">
        <v>764</v>
      </c>
      <c r="D775" s="649" t="s">
        <v>468</v>
      </c>
      <c r="E775" s="649" t="s">
        <v>223</v>
      </c>
      <c r="F775" s="411"/>
    </row>
    <row r="776" spans="1:6" ht="13.2">
      <c r="A776" s="133"/>
      <c r="B776" s="133"/>
      <c r="C776" s="135">
        <v>765</v>
      </c>
      <c r="D776" s="649" t="s">
        <v>1516</v>
      </c>
      <c r="E776" s="649" t="s">
        <v>1517</v>
      </c>
      <c r="F776" s="411"/>
    </row>
    <row r="777" spans="1:6" ht="13.2">
      <c r="A777" s="133"/>
      <c r="B777" s="133"/>
      <c r="C777" s="135">
        <v>766</v>
      </c>
      <c r="D777" s="649" t="s">
        <v>1518</v>
      </c>
      <c r="E777" s="649" t="s">
        <v>445</v>
      </c>
      <c r="F777" s="411"/>
    </row>
    <row r="778" spans="1:6" ht="13.2">
      <c r="A778" s="133"/>
      <c r="B778" s="133"/>
      <c r="C778" s="135">
        <v>767</v>
      </c>
      <c r="D778" s="649" t="s">
        <v>1519</v>
      </c>
      <c r="E778" s="649" t="s">
        <v>1517</v>
      </c>
      <c r="F778" s="411"/>
    </row>
    <row r="779" spans="1:6" ht="26.4">
      <c r="A779" s="133"/>
      <c r="B779" s="133"/>
      <c r="C779" s="135">
        <v>768</v>
      </c>
      <c r="D779" s="649" t="s">
        <v>1520</v>
      </c>
      <c r="E779" s="649" t="s">
        <v>445</v>
      </c>
      <c r="F779" s="411"/>
    </row>
    <row r="780" spans="1:6" ht="13.2">
      <c r="A780" s="133"/>
      <c r="B780" s="133"/>
      <c r="C780" s="135">
        <v>769</v>
      </c>
      <c r="D780" s="649" t="s">
        <v>1521</v>
      </c>
      <c r="E780" s="649" t="s">
        <v>905</v>
      </c>
      <c r="F780" s="411"/>
    </row>
    <row r="781" spans="1:6" ht="26.4">
      <c r="A781" s="133"/>
      <c r="B781" s="133"/>
      <c r="C781" s="135">
        <v>770</v>
      </c>
      <c r="D781" s="649" t="s">
        <v>1522</v>
      </c>
      <c r="E781" s="649" t="s">
        <v>222</v>
      </c>
      <c r="F781" s="411"/>
    </row>
    <row r="782" spans="1:6" ht="13.2">
      <c r="A782" s="133"/>
      <c r="B782" s="133"/>
      <c r="C782" s="135">
        <v>771</v>
      </c>
      <c r="D782" s="649" t="s">
        <v>267</v>
      </c>
      <c r="E782" s="649" t="s">
        <v>445</v>
      </c>
      <c r="F782" s="411"/>
    </row>
    <row r="783" spans="1:6" ht="13.2">
      <c r="A783" s="133"/>
      <c r="B783" s="133"/>
      <c r="C783" s="135">
        <v>772</v>
      </c>
      <c r="D783" s="649" t="s">
        <v>378</v>
      </c>
      <c r="E783" s="649" t="s">
        <v>38</v>
      </c>
      <c r="F783" s="411"/>
    </row>
    <row r="784" spans="1:6" ht="13.2">
      <c r="A784" s="133"/>
      <c r="B784" s="133"/>
      <c r="C784" s="135">
        <v>773</v>
      </c>
      <c r="D784" s="649" t="s">
        <v>407</v>
      </c>
      <c r="E784" s="649" t="s">
        <v>254</v>
      </c>
      <c r="F784" s="411"/>
    </row>
    <row r="785" spans="1:6" ht="13.2">
      <c r="A785" s="133"/>
      <c r="B785" s="133"/>
      <c r="C785" s="135">
        <v>774</v>
      </c>
      <c r="D785" s="649" t="s">
        <v>266</v>
      </c>
      <c r="E785" s="649" t="s">
        <v>411</v>
      </c>
      <c r="F785" s="411"/>
    </row>
    <row r="786" spans="1:6" ht="13.2">
      <c r="A786" s="133"/>
      <c r="B786" s="133"/>
      <c r="C786" s="135">
        <v>775</v>
      </c>
      <c r="D786" s="649" t="s">
        <v>1463</v>
      </c>
      <c r="E786" s="649" t="s">
        <v>1523</v>
      </c>
      <c r="F786" s="411"/>
    </row>
    <row r="787" spans="1:6" ht="13.2">
      <c r="A787" s="133"/>
      <c r="B787" s="133"/>
      <c r="C787" s="135">
        <v>776</v>
      </c>
      <c r="D787" s="649" t="s">
        <v>1524</v>
      </c>
      <c r="E787" s="649" t="s">
        <v>445</v>
      </c>
      <c r="F787" s="411"/>
    </row>
    <row r="788" spans="1:6" ht="13.2">
      <c r="A788" s="133"/>
      <c r="B788" s="133"/>
      <c r="C788" s="135">
        <v>777</v>
      </c>
      <c r="D788" s="649" t="s">
        <v>1525</v>
      </c>
      <c r="E788" s="649" t="s">
        <v>254</v>
      </c>
      <c r="F788" s="411"/>
    </row>
    <row r="789" spans="1:6" ht="13.2">
      <c r="A789" s="133"/>
      <c r="B789" s="133"/>
      <c r="C789" s="135">
        <v>778</v>
      </c>
      <c r="D789" s="649" t="s">
        <v>1526</v>
      </c>
      <c r="E789" s="649" t="s">
        <v>254</v>
      </c>
      <c r="F789" s="411"/>
    </row>
    <row r="790" spans="1:6" ht="13.2">
      <c r="A790" s="133"/>
      <c r="B790" s="133"/>
      <c r="C790" s="135">
        <v>779</v>
      </c>
      <c r="D790" s="649" t="s">
        <v>1527</v>
      </c>
      <c r="E790" s="649" t="s">
        <v>445</v>
      </c>
      <c r="F790" s="411"/>
    </row>
    <row r="791" spans="1:6" ht="13.2">
      <c r="A791" s="133"/>
      <c r="B791" s="133"/>
      <c r="C791" s="135">
        <v>780</v>
      </c>
      <c r="D791" s="649" t="s">
        <v>270</v>
      </c>
      <c r="E791" s="649" t="s">
        <v>445</v>
      </c>
      <c r="F791" s="411"/>
    </row>
    <row r="792" spans="1:6" ht="13.2">
      <c r="A792" s="133"/>
      <c r="B792" s="133"/>
      <c r="C792" s="135">
        <v>781</v>
      </c>
      <c r="D792" s="649" t="s">
        <v>1528</v>
      </c>
      <c r="E792" s="649" t="s">
        <v>1529</v>
      </c>
      <c r="F792" s="411"/>
    </row>
    <row r="793" spans="1:6" ht="13.2">
      <c r="A793" s="133"/>
      <c r="B793" s="133"/>
      <c r="C793" s="135">
        <v>782</v>
      </c>
      <c r="D793" s="649" t="s">
        <v>1530</v>
      </c>
      <c r="E793" s="649" t="s">
        <v>418</v>
      </c>
      <c r="F793" s="411"/>
    </row>
    <row r="794" spans="1:6" ht="13.2">
      <c r="A794" s="133"/>
      <c r="B794" s="133"/>
      <c r="C794" s="135">
        <v>783</v>
      </c>
      <c r="D794" s="649" t="s">
        <v>1531</v>
      </c>
      <c r="E794" s="649" t="s">
        <v>905</v>
      </c>
      <c r="F794" s="411"/>
    </row>
    <row r="795" spans="1:6" ht="13.2">
      <c r="A795" s="133"/>
      <c r="B795" s="133"/>
      <c r="C795" s="135">
        <v>784</v>
      </c>
      <c r="D795" s="649" t="s">
        <v>1532</v>
      </c>
      <c r="E795" s="649" t="s">
        <v>445</v>
      </c>
      <c r="F795" s="411"/>
    </row>
    <row r="796" spans="1:6" ht="13.2">
      <c r="A796" s="133"/>
      <c r="B796" s="133"/>
      <c r="C796" s="135">
        <v>785</v>
      </c>
      <c r="D796" s="649" t="s">
        <v>1533</v>
      </c>
      <c r="E796" s="649" t="s">
        <v>254</v>
      </c>
      <c r="F796" s="411"/>
    </row>
    <row r="797" spans="1:6" ht="13.2">
      <c r="A797" s="133"/>
      <c r="B797" s="133"/>
      <c r="C797" s="135">
        <v>786</v>
      </c>
      <c r="D797" s="649" t="s">
        <v>1534</v>
      </c>
      <c r="E797" s="649" t="s">
        <v>1535</v>
      </c>
      <c r="F797" s="411"/>
    </row>
    <row r="798" spans="1:6" ht="13.2">
      <c r="A798" s="133"/>
      <c r="B798" s="133"/>
      <c r="C798" s="135">
        <v>787</v>
      </c>
      <c r="D798" s="649" t="s">
        <v>1536</v>
      </c>
      <c r="E798" s="649" t="s">
        <v>1537</v>
      </c>
      <c r="F798" s="411"/>
    </row>
    <row r="799" spans="1:6" ht="13.2">
      <c r="A799" s="133"/>
      <c r="B799" s="133"/>
      <c r="C799" s="135">
        <v>788</v>
      </c>
      <c r="D799" s="649" t="s">
        <v>256</v>
      </c>
      <c r="E799" s="649" t="s">
        <v>467</v>
      </c>
      <c r="F799" s="411"/>
    </row>
    <row r="800" spans="1:6" ht="26.4">
      <c r="A800" s="133"/>
      <c r="B800" s="133"/>
      <c r="C800" s="135">
        <v>789</v>
      </c>
      <c r="D800" s="649" t="s">
        <v>1538</v>
      </c>
      <c r="E800" s="649" t="s">
        <v>445</v>
      </c>
      <c r="F800" s="411"/>
    </row>
    <row r="801" spans="1:6" ht="13.2">
      <c r="A801" s="133"/>
      <c r="B801" s="133"/>
      <c r="C801" s="135">
        <v>790</v>
      </c>
      <c r="D801" s="649" t="s">
        <v>1539</v>
      </c>
      <c r="E801" s="649" t="s">
        <v>1540</v>
      </c>
      <c r="F801" s="411"/>
    </row>
    <row r="802" spans="1:6" ht="13.2">
      <c r="A802" s="133"/>
      <c r="B802" s="133"/>
      <c r="C802" s="135">
        <v>791</v>
      </c>
      <c r="D802" s="649" t="s">
        <v>241</v>
      </c>
      <c r="E802" s="649" t="s">
        <v>1541</v>
      </c>
      <c r="F802" s="411"/>
    </row>
    <row r="803" spans="1:6" ht="13.2">
      <c r="A803" s="133"/>
      <c r="B803" s="133"/>
      <c r="C803" s="135">
        <v>792</v>
      </c>
      <c r="D803" s="649" t="s">
        <v>1542</v>
      </c>
      <c r="E803" s="649" t="s">
        <v>445</v>
      </c>
      <c r="F803" s="411"/>
    </row>
    <row r="804" spans="1:6" ht="26.4">
      <c r="A804" s="133"/>
      <c r="B804" s="133"/>
      <c r="C804" s="135">
        <v>793</v>
      </c>
      <c r="D804" s="649" t="s">
        <v>1543</v>
      </c>
      <c r="E804" s="649" t="s">
        <v>445</v>
      </c>
      <c r="F804" s="411"/>
    </row>
    <row r="805" spans="1:6" ht="13.2">
      <c r="A805" s="133"/>
      <c r="B805" s="133"/>
      <c r="C805" s="135">
        <v>794</v>
      </c>
      <c r="D805" s="649" t="s">
        <v>583</v>
      </c>
      <c r="E805" s="649" t="s">
        <v>617</v>
      </c>
      <c r="F805" s="411"/>
    </row>
    <row r="806" spans="1:6" ht="13.2">
      <c r="A806" s="133"/>
      <c r="B806" s="133"/>
      <c r="C806" s="135">
        <v>795</v>
      </c>
      <c r="D806" s="649" t="s">
        <v>1544</v>
      </c>
      <c r="E806" s="649" t="s">
        <v>1545</v>
      </c>
      <c r="F806" s="411"/>
    </row>
    <row r="807" spans="1:6" ht="13.2">
      <c r="A807" s="133"/>
      <c r="B807" s="133"/>
      <c r="C807" s="135">
        <v>796</v>
      </c>
      <c r="D807" s="649" t="s">
        <v>618</v>
      </c>
      <c r="E807" s="649" t="s">
        <v>1546</v>
      </c>
      <c r="F807" s="411"/>
    </row>
    <row r="808" spans="1:6" ht="13.2">
      <c r="A808" s="133"/>
      <c r="B808" s="133"/>
      <c r="C808" s="135">
        <v>797</v>
      </c>
      <c r="D808" s="649" t="s">
        <v>1547</v>
      </c>
      <c r="E808" s="649" t="s">
        <v>436</v>
      </c>
      <c r="F808" s="411"/>
    </row>
    <row r="809" spans="1:6" ht="13.2">
      <c r="A809" s="133"/>
      <c r="B809" s="133"/>
      <c r="C809" s="135">
        <v>798</v>
      </c>
      <c r="D809" s="649" t="s">
        <v>1548</v>
      </c>
      <c r="E809" s="649" t="s">
        <v>38</v>
      </c>
      <c r="F809" s="411"/>
    </row>
    <row r="810" spans="1:6" ht="13.2">
      <c r="A810" s="133"/>
      <c r="B810" s="133"/>
      <c r="C810" s="135">
        <v>799</v>
      </c>
      <c r="D810" s="649" t="s">
        <v>1549</v>
      </c>
      <c r="E810" s="649" t="s">
        <v>445</v>
      </c>
      <c r="F810" s="411"/>
    </row>
    <row r="811" spans="1:6" ht="13.2">
      <c r="A811" s="133"/>
      <c r="B811" s="133"/>
      <c r="C811" s="135">
        <v>800</v>
      </c>
      <c r="D811" s="649" t="s">
        <v>1550</v>
      </c>
      <c r="E811" s="649" t="s">
        <v>445</v>
      </c>
      <c r="F811" s="411"/>
    </row>
    <row r="812" spans="1:6" ht="13.2">
      <c r="A812" s="133"/>
      <c r="B812" s="133"/>
      <c r="C812" s="135">
        <v>801</v>
      </c>
      <c r="D812" s="649" t="s">
        <v>1551</v>
      </c>
      <c r="E812" s="649" t="s">
        <v>458</v>
      </c>
      <c r="F812" s="411"/>
    </row>
    <row r="813" spans="1:6" ht="13.2">
      <c r="A813" s="133"/>
      <c r="B813" s="133"/>
      <c r="C813" s="135">
        <v>802</v>
      </c>
      <c r="D813" s="649" t="s">
        <v>1552</v>
      </c>
      <c r="E813" s="649" t="s">
        <v>1553</v>
      </c>
      <c r="F813" s="411"/>
    </row>
    <row r="814" spans="1:6" ht="13.2">
      <c r="A814" s="133"/>
      <c r="B814" s="133"/>
      <c r="C814" s="135">
        <v>803</v>
      </c>
      <c r="D814" s="649" t="s">
        <v>1554</v>
      </c>
      <c r="E814" s="649" t="s">
        <v>445</v>
      </c>
      <c r="F814" s="411"/>
    </row>
    <row r="815" spans="1:6" ht="26.4">
      <c r="A815" s="133"/>
      <c r="B815" s="133"/>
      <c r="C815" s="135">
        <v>804</v>
      </c>
      <c r="D815" s="649" t="s">
        <v>1555</v>
      </c>
      <c r="E815" s="649" t="s">
        <v>1556</v>
      </c>
      <c r="F815" s="411"/>
    </row>
    <row r="816" spans="1:6" ht="13.2">
      <c r="A816" s="133"/>
      <c r="B816" s="133"/>
      <c r="C816" s="135">
        <v>805</v>
      </c>
      <c r="D816" s="649" t="s">
        <v>1557</v>
      </c>
      <c r="E816" s="649" t="s">
        <v>585</v>
      </c>
      <c r="F816" s="411"/>
    </row>
    <row r="817" spans="1:6" ht="13.2">
      <c r="A817" s="133"/>
      <c r="B817" s="133"/>
      <c r="C817" s="135">
        <v>806</v>
      </c>
      <c r="D817" s="649" t="s">
        <v>1558</v>
      </c>
      <c r="E817" s="649" t="s">
        <v>38</v>
      </c>
      <c r="F817" s="411"/>
    </row>
    <row r="818" spans="1:6" ht="13.2">
      <c r="A818" s="133"/>
      <c r="B818" s="133"/>
      <c r="C818" s="135">
        <v>807</v>
      </c>
      <c r="D818" s="649" t="s">
        <v>1559</v>
      </c>
      <c r="E818" s="649" t="s">
        <v>243</v>
      </c>
      <c r="F818" s="411"/>
    </row>
    <row r="819" spans="1:6" ht="13.2">
      <c r="A819" s="133"/>
      <c r="B819" s="133"/>
      <c r="C819" s="135">
        <v>808</v>
      </c>
      <c r="D819" s="649" t="s">
        <v>256</v>
      </c>
      <c r="E819" s="649" t="s">
        <v>1560</v>
      </c>
      <c r="F819" s="411"/>
    </row>
    <row r="820" spans="1:6" ht="26.4">
      <c r="A820" s="133"/>
      <c r="B820" s="133"/>
      <c r="C820" s="135">
        <v>809</v>
      </c>
      <c r="D820" s="649" t="s">
        <v>1561</v>
      </c>
      <c r="E820" s="649" t="s">
        <v>1562</v>
      </c>
      <c r="F820" s="411"/>
    </row>
    <row r="821" spans="1:6" ht="13.2">
      <c r="A821" s="133"/>
      <c r="B821" s="133"/>
      <c r="C821" s="135">
        <v>810</v>
      </c>
      <c r="D821" s="649" t="s">
        <v>1563</v>
      </c>
      <c r="E821" s="649" t="s">
        <v>463</v>
      </c>
      <c r="F821" s="411"/>
    </row>
    <row r="822" spans="1:6" ht="13.2">
      <c r="A822" s="133"/>
      <c r="B822" s="133"/>
      <c r="C822" s="135">
        <v>811</v>
      </c>
      <c r="D822" s="649" t="s">
        <v>456</v>
      </c>
      <c r="E822" s="649" t="s">
        <v>1535</v>
      </c>
      <c r="F822" s="411"/>
    </row>
    <row r="823" spans="1:6" ht="13.2">
      <c r="A823" s="133"/>
      <c r="B823" s="133"/>
      <c r="C823" s="135">
        <v>812</v>
      </c>
      <c r="D823" s="649" t="s">
        <v>1564</v>
      </c>
      <c r="E823" s="649" t="s">
        <v>38</v>
      </c>
      <c r="F823" s="411"/>
    </row>
    <row r="824" spans="1:6" ht="13.2">
      <c r="A824" s="133"/>
      <c r="B824" s="133"/>
      <c r="C824" s="135">
        <v>813</v>
      </c>
      <c r="D824" s="649" t="s">
        <v>1565</v>
      </c>
      <c r="E824" s="649" t="s">
        <v>254</v>
      </c>
      <c r="F824" s="411"/>
    </row>
    <row r="825" spans="1:6" ht="13.2">
      <c r="A825" s="133"/>
      <c r="B825" s="133"/>
      <c r="C825" s="135">
        <v>814</v>
      </c>
      <c r="D825" s="649" t="s">
        <v>252</v>
      </c>
      <c r="E825" s="649" t="s">
        <v>614</v>
      </c>
      <c r="F825" s="411"/>
    </row>
    <row r="826" spans="1:6" ht="13.2">
      <c r="A826" s="133"/>
      <c r="B826" s="133"/>
      <c r="C826" s="135">
        <v>815</v>
      </c>
      <c r="D826" s="649" t="s">
        <v>1145</v>
      </c>
      <c r="E826" s="649" t="s">
        <v>445</v>
      </c>
      <c r="F826" s="411"/>
    </row>
    <row r="827" spans="1:6" ht="13.2">
      <c r="A827" s="133"/>
      <c r="B827" s="133"/>
      <c r="C827" s="135">
        <v>816</v>
      </c>
      <c r="D827" s="649" t="s">
        <v>274</v>
      </c>
      <c r="E827" s="649" t="s">
        <v>445</v>
      </c>
      <c r="F827" s="411"/>
    </row>
    <row r="828" spans="1:6" ht="13.2">
      <c r="A828" s="133"/>
      <c r="B828" s="133"/>
      <c r="C828" s="135">
        <v>817</v>
      </c>
      <c r="D828" s="649" t="s">
        <v>1566</v>
      </c>
      <c r="E828" s="649" t="s">
        <v>1567</v>
      </c>
      <c r="F828" s="411"/>
    </row>
    <row r="829" spans="1:6" ht="26.4">
      <c r="A829" s="133"/>
      <c r="B829" s="133"/>
      <c r="C829" s="135">
        <v>818</v>
      </c>
      <c r="D829" s="649" t="s">
        <v>1568</v>
      </c>
      <c r="E829" s="649" t="s">
        <v>1569</v>
      </c>
      <c r="F829" s="411"/>
    </row>
    <row r="830" spans="1:6" ht="13.2">
      <c r="A830" s="133"/>
      <c r="B830" s="133"/>
      <c r="C830" s="135">
        <v>819</v>
      </c>
      <c r="D830" s="649" t="s">
        <v>1570</v>
      </c>
      <c r="E830" s="649" t="s">
        <v>445</v>
      </c>
      <c r="F830" s="411"/>
    </row>
    <row r="831" spans="1:6" ht="26.4">
      <c r="A831" s="133"/>
      <c r="B831" s="133"/>
      <c r="C831" s="135">
        <v>820</v>
      </c>
      <c r="D831" s="649" t="s">
        <v>1571</v>
      </c>
      <c r="E831" s="649" t="s">
        <v>1572</v>
      </c>
      <c r="F831" s="411"/>
    </row>
    <row r="832" spans="1:6" ht="13.2">
      <c r="A832" s="133"/>
      <c r="B832" s="133"/>
      <c r="C832" s="135">
        <v>821</v>
      </c>
      <c r="D832" s="649" t="s">
        <v>1573</v>
      </c>
      <c r="E832" s="649" t="s">
        <v>1574</v>
      </c>
      <c r="F832" s="411"/>
    </row>
    <row r="833" spans="1:6" ht="13.2">
      <c r="A833" s="133"/>
      <c r="B833" s="133"/>
      <c r="C833" s="133"/>
      <c r="D833" s="411"/>
      <c r="E833" s="411"/>
      <c r="F833" s="411"/>
    </row>
    <row r="834" spans="1:6" ht="13.2">
      <c r="A834" s="133"/>
      <c r="B834" s="133"/>
      <c r="C834" s="1562" t="s">
        <v>1575</v>
      </c>
      <c r="D834" s="1562"/>
      <c r="E834" s="133"/>
      <c r="F834" s="133"/>
    </row>
    <row r="835" spans="1:6" ht="13.2">
      <c r="A835" s="133"/>
      <c r="B835" s="133"/>
      <c r="C835" s="561"/>
      <c r="D835" s="561"/>
      <c r="E835" s="133"/>
      <c r="F835" s="133"/>
    </row>
    <row r="836" spans="1:6" ht="13.2">
      <c r="A836" s="133"/>
      <c r="B836" s="133"/>
      <c r="C836" s="1566" t="s">
        <v>162</v>
      </c>
      <c r="D836" s="1567" t="s">
        <v>163</v>
      </c>
      <c r="E836" s="1567" t="s">
        <v>164</v>
      </c>
      <c r="F836" s="133"/>
    </row>
    <row r="837" spans="1:6" ht="13.2">
      <c r="A837" s="133"/>
      <c r="B837" s="133"/>
      <c r="C837" s="1566"/>
      <c r="D837" s="1568"/>
      <c r="E837" s="1568"/>
      <c r="F837" s="133"/>
    </row>
    <row r="838" spans="1:6" ht="26.4">
      <c r="A838" s="133"/>
      <c r="B838" s="133"/>
      <c r="C838" s="156">
        <v>1</v>
      </c>
      <c r="D838" s="650" t="s">
        <v>241</v>
      </c>
      <c r="E838" s="649" t="s">
        <v>1577</v>
      </c>
      <c r="F838" s="133"/>
    </row>
    <row r="839" spans="1:6" ht="13.2">
      <c r="A839" s="133"/>
      <c r="B839" s="133"/>
      <c r="C839" s="156">
        <v>2</v>
      </c>
      <c r="D839" s="650" t="s">
        <v>1576</v>
      </c>
      <c r="E839" s="650" t="s">
        <v>27</v>
      </c>
      <c r="F839" s="133"/>
    </row>
    <row r="840" spans="1:6" ht="13.2">
      <c r="A840" s="133"/>
      <c r="B840" s="133"/>
      <c r="C840" s="133"/>
      <c r="D840" s="134"/>
      <c r="E840" s="134"/>
      <c r="F840" s="134"/>
    </row>
    <row r="841" spans="1:6" ht="13.2">
      <c r="A841" s="133"/>
      <c r="B841" s="133"/>
      <c r="C841" s="133"/>
      <c r="D841" s="134"/>
      <c r="E841" s="134"/>
      <c r="F841" s="134"/>
    </row>
    <row r="842" spans="1:6" ht="13.2">
      <c r="A842" s="133"/>
      <c r="B842" s="133"/>
      <c r="C842" s="133"/>
      <c r="D842" s="134"/>
      <c r="E842" s="134"/>
      <c r="F842" s="134"/>
    </row>
    <row r="843" spans="1:6" ht="13.2">
      <c r="A843" s="1565" t="s">
        <v>495</v>
      </c>
      <c r="B843" s="1565"/>
      <c r="C843" s="1565"/>
      <c r="D843" s="1565"/>
      <c r="E843" s="1565"/>
      <c r="F843" s="134"/>
    </row>
    <row r="844" spans="1:6" ht="13.2">
      <c r="A844" s="1565"/>
      <c r="B844" s="1565"/>
      <c r="C844" s="1565"/>
      <c r="D844" s="1565"/>
      <c r="E844" s="1565"/>
      <c r="F844" s="134"/>
    </row>
    <row r="845" spans="1:6" ht="13.2">
      <c r="A845" s="133"/>
      <c r="B845" s="133"/>
      <c r="C845" s="133"/>
      <c r="D845" s="134"/>
      <c r="E845" s="134"/>
      <c r="F845" s="134"/>
    </row>
    <row r="846" spans="1:6" ht="13.2">
      <c r="A846" s="1569" t="s">
        <v>324</v>
      </c>
      <c r="B846" s="1569"/>
      <c r="C846" s="1569"/>
      <c r="D846" s="1569"/>
      <c r="E846" s="1569"/>
      <c r="F846" s="134"/>
    </row>
    <row r="847" spans="1:6" ht="13.2">
      <c r="A847" s="133"/>
      <c r="B847" s="133"/>
      <c r="C847" s="133"/>
      <c r="D847" s="134"/>
      <c r="E847" s="134"/>
      <c r="F847" s="134"/>
    </row>
    <row r="848" spans="1:6" ht="13.2">
      <c r="A848" s="133"/>
      <c r="B848" s="1562" t="s">
        <v>208</v>
      </c>
      <c r="C848" s="1562"/>
      <c r="D848" s="1562"/>
      <c r="E848" s="133"/>
      <c r="F848" s="133"/>
    </row>
    <row r="849" spans="1:6" ht="13.2">
      <c r="A849" s="133"/>
      <c r="B849" s="561"/>
      <c r="C849" s="561"/>
      <c r="D849" s="133"/>
      <c r="E849" s="133"/>
      <c r="F849" s="133"/>
    </row>
    <row r="850" spans="1:6" ht="15.6">
      <c r="A850" s="133"/>
      <c r="B850" s="561"/>
      <c r="C850" s="1563" t="s">
        <v>1578</v>
      </c>
      <c r="D850" s="1563"/>
      <c r="E850" s="133"/>
      <c r="F850" s="133"/>
    </row>
    <row r="851" spans="1:6" ht="13.2">
      <c r="A851" s="133"/>
      <c r="B851" s="133"/>
      <c r="C851" s="133"/>
      <c r="D851" s="134"/>
      <c r="E851" s="134"/>
      <c r="F851" s="134"/>
    </row>
    <row r="852" spans="1:6" ht="13.2">
      <c r="A852" s="133"/>
      <c r="B852" s="133"/>
      <c r="C852" s="1566" t="s">
        <v>162</v>
      </c>
      <c r="D852" s="1567" t="s">
        <v>163</v>
      </c>
      <c r="E852" s="1567" t="s">
        <v>164</v>
      </c>
      <c r="F852" s="559"/>
    </row>
    <row r="853" spans="1:6" ht="13.2">
      <c r="A853" s="133"/>
      <c r="B853" s="133"/>
      <c r="C853" s="1566"/>
      <c r="D853" s="1568"/>
      <c r="E853" s="1568"/>
      <c r="F853" s="559"/>
    </row>
    <row r="854" spans="1:6" ht="13.2">
      <c r="A854" s="133"/>
      <c r="B854" s="133"/>
      <c r="C854" s="156">
        <v>1</v>
      </c>
      <c r="D854" s="650" t="s">
        <v>1579</v>
      </c>
      <c r="E854" s="649" t="s">
        <v>1580</v>
      </c>
      <c r="F854" s="133"/>
    </row>
    <row r="855" spans="1:6" ht="13.2">
      <c r="A855" s="133"/>
      <c r="B855" s="133"/>
      <c r="C855" s="156">
        <v>2</v>
      </c>
      <c r="D855" s="650" t="s">
        <v>1581</v>
      </c>
      <c r="E855" s="650" t="s">
        <v>1582</v>
      </c>
      <c r="F855" s="133"/>
    </row>
    <row r="856" spans="1:6" ht="13.2">
      <c r="A856" s="133"/>
      <c r="B856" s="133"/>
      <c r="C856" s="133"/>
      <c r="D856" s="411"/>
      <c r="E856" s="411"/>
      <c r="F856" s="411"/>
    </row>
    <row r="857" spans="1:6" ht="13.2">
      <c r="A857" s="133"/>
      <c r="B857" s="133"/>
      <c r="C857" s="1562" t="s">
        <v>568</v>
      </c>
      <c r="D857" s="1562"/>
      <c r="E857" s="561"/>
      <c r="F857" s="561"/>
    </row>
    <row r="858" spans="1:6" ht="13.2">
      <c r="A858" s="133"/>
      <c r="B858" s="133"/>
      <c r="C858" s="133"/>
      <c r="D858" s="134"/>
      <c r="E858" s="134"/>
      <c r="F858" s="134"/>
    </row>
    <row r="859" spans="1:6" ht="13.2">
      <c r="A859" s="133"/>
      <c r="B859" s="133"/>
      <c r="C859" s="133"/>
      <c r="D859" s="134" t="s">
        <v>168</v>
      </c>
      <c r="E859" s="134"/>
      <c r="F859" s="134"/>
    </row>
    <row r="860" spans="1:6" ht="13.2">
      <c r="A860" s="133"/>
      <c r="B860" s="133"/>
      <c r="C860" s="133"/>
      <c r="D860" s="134"/>
      <c r="E860" s="134"/>
      <c r="F860" s="134"/>
    </row>
    <row r="861" spans="1:6" ht="13.2">
      <c r="A861" s="133"/>
      <c r="B861" s="133"/>
      <c r="C861" s="133"/>
      <c r="D861" s="134"/>
      <c r="E861" s="134"/>
      <c r="F861" s="134"/>
    </row>
    <row r="862" spans="1:6" ht="13.2">
      <c r="A862" s="133"/>
      <c r="B862" s="133"/>
      <c r="C862" s="135"/>
      <c r="D862" s="412"/>
      <c r="E862" s="412"/>
      <c r="F862" s="412"/>
    </row>
    <row r="863" spans="1:6" ht="13.2">
      <c r="A863" s="133"/>
      <c r="B863" s="1562" t="s">
        <v>169</v>
      </c>
      <c r="C863" s="1562"/>
      <c r="D863" s="1562"/>
      <c r="E863" s="412"/>
      <c r="F863" s="412"/>
    </row>
    <row r="864" spans="1:6" ht="13.2">
      <c r="A864" s="133"/>
      <c r="B864" s="133"/>
      <c r="C864" s="135"/>
      <c r="D864" s="412"/>
      <c r="E864" s="412"/>
      <c r="F864" s="412"/>
    </row>
    <row r="865" spans="1:6" ht="15.6">
      <c r="A865" s="133"/>
      <c r="B865" s="133"/>
      <c r="C865" s="1563" t="s">
        <v>782</v>
      </c>
      <c r="D865" s="1563"/>
      <c r="E865" s="133"/>
      <c r="F865" s="133"/>
    </row>
    <row r="866" spans="1:6" ht="13.2">
      <c r="A866" s="133"/>
      <c r="B866" s="133"/>
      <c r="C866" s="133"/>
      <c r="D866" s="134"/>
      <c r="E866" s="134"/>
      <c r="F866" s="134"/>
    </row>
    <row r="867" spans="1:6" s="567" customFormat="1" ht="13.2">
      <c r="A867" s="133"/>
      <c r="B867" s="133"/>
      <c r="C867" s="1057"/>
      <c r="D867" s="134" t="s">
        <v>168</v>
      </c>
      <c r="E867" s="1567"/>
      <c r="F867" s="134"/>
    </row>
    <row r="868" spans="1:6" s="567" customFormat="1" ht="13.2">
      <c r="A868" s="133"/>
      <c r="B868" s="133"/>
      <c r="C868" s="1057"/>
      <c r="D868" s="1058"/>
      <c r="E868" s="1567"/>
      <c r="F868" s="134"/>
    </row>
    <row r="869" spans="1:6" s="567" customFormat="1" ht="13.2">
      <c r="A869" s="133"/>
      <c r="B869" s="133"/>
      <c r="C869" s="135"/>
      <c r="D869" s="1056"/>
      <c r="E869" s="1056"/>
      <c r="F869" s="134"/>
    </row>
    <row r="870" spans="1:6" ht="13.2">
      <c r="A870" s="133"/>
      <c r="B870" s="133"/>
      <c r="C870" s="1562" t="s">
        <v>568</v>
      </c>
      <c r="D870" s="1564"/>
      <c r="E870" s="412"/>
      <c r="F870" s="412"/>
    </row>
    <row r="871" spans="1:6" ht="13.2">
      <c r="A871" s="133"/>
      <c r="B871" s="133"/>
      <c r="C871" s="561"/>
      <c r="D871" s="561"/>
      <c r="E871" s="412"/>
      <c r="F871" s="412"/>
    </row>
    <row r="872" spans="1:6" ht="13.2">
      <c r="A872" s="133"/>
      <c r="B872" s="133"/>
      <c r="C872" s="133"/>
      <c r="D872" s="411" t="s">
        <v>168</v>
      </c>
      <c r="E872" s="134"/>
      <c r="F872" s="134"/>
    </row>
    <row r="873" spans="1:6" ht="13.2">
      <c r="A873" s="133"/>
      <c r="B873" s="133"/>
      <c r="C873" s="133"/>
      <c r="D873" s="134"/>
      <c r="E873" s="134"/>
      <c r="F873" s="134"/>
    </row>
    <row r="874" spans="1:6" ht="13.2">
      <c r="A874" s="133"/>
      <c r="B874" s="133"/>
      <c r="C874" s="133"/>
      <c r="D874" s="134"/>
      <c r="E874" s="134"/>
      <c r="F874" s="134"/>
    </row>
    <row r="875" spans="1:6" ht="13.2">
      <c r="A875" s="1565" t="s">
        <v>495</v>
      </c>
      <c r="B875" s="1565"/>
      <c r="C875" s="1565"/>
      <c r="D875" s="1565"/>
      <c r="E875" s="1565"/>
      <c r="F875" s="134"/>
    </row>
    <row r="876" spans="1:6" ht="13.2">
      <c r="A876" s="1565"/>
      <c r="B876" s="1565"/>
      <c r="C876" s="1565"/>
      <c r="D876" s="1565"/>
      <c r="E876" s="1565"/>
      <c r="F876" s="134"/>
    </row>
    <row r="877" spans="1:6" ht="13.2">
      <c r="A877" s="133"/>
      <c r="B877" s="133"/>
      <c r="C877" s="133"/>
      <c r="D877" s="134"/>
      <c r="E877" s="134"/>
      <c r="F877" s="134"/>
    </row>
    <row r="878" spans="1:6" ht="15.6">
      <c r="A878" s="1561" t="s">
        <v>207</v>
      </c>
      <c r="B878" s="1561"/>
      <c r="C878" s="1561"/>
      <c r="D878" s="1561"/>
      <c r="E878" s="1561"/>
      <c r="F878" s="563"/>
    </row>
    <row r="879" spans="1:6" ht="13.2">
      <c r="A879" s="133"/>
      <c r="B879" s="133"/>
      <c r="C879" s="133"/>
      <c r="D879" s="134"/>
      <c r="E879" s="134"/>
      <c r="F879" s="134"/>
    </row>
    <row r="880" spans="1:6" ht="13.2">
      <c r="A880" s="133"/>
      <c r="B880" s="1562" t="s">
        <v>210</v>
      </c>
      <c r="C880" s="1564"/>
      <c r="D880" s="1564"/>
      <c r="E880" s="561"/>
      <c r="F880" s="561"/>
    </row>
    <row r="881" spans="1:6" ht="13.2">
      <c r="A881" s="133"/>
      <c r="B881" s="133"/>
      <c r="C881" s="561"/>
      <c r="D881" s="136"/>
      <c r="E881" s="136"/>
      <c r="F881" s="136"/>
    </row>
    <row r="882" spans="1:6" ht="15.6">
      <c r="A882" s="133"/>
      <c r="B882" s="133"/>
      <c r="C882" s="1563" t="s">
        <v>782</v>
      </c>
      <c r="D882" s="1563"/>
      <c r="E882" s="136"/>
      <c r="F882" s="136"/>
    </row>
    <row r="883" spans="1:6" ht="13.2">
      <c r="A883" s="133"/>
      <c r="B883" s="133"/>
      <c r="C883" s="133"/>
      <c r="D883" s="134"/>
      <c r="E883" s="134"/>
      <c r="F883" s="134"/>
    </row>
    <row r="884" spans="1:6" ht="13.2">
      <c r="A884" s="133"/>
      <c r="B884" s="133"/>
      <c r="C884" s="1566" t="s">
        <v>162</v>
      </c>
      <c r="D884" s="1567" t="s">
        <v>163</v>
      </c>
      <c r="E884" s="1567" t="s">
        <v>164</v>
      </c>
      <c r="F884" s="559"/>
    </row>
    <row r="885" spans="1:6" ht="13.2">
      <c r="A885" s="133"/>
      <c r="B885" s="133"/>
      <c r="C885" s="1566"/>
      <c r="D885" s="1568"/>
      <c r="E885" s="1568"/>
      <c r="F885" s="559"/>
    </row>
    <row r="886" spans="1:6" ht="13.2">
      <c r="A886" s="133"/>
      <c r="B886" s="133"/>
      <c r="C886" s="135">
        <v>1</v>
      </c>
      <c r="D886" s="649" t="s">
        <v>1583</v>
      </c>
      <c r="E886" s="649" t="s">
        <v>1584</v>
      </c>
      <c r="F886" s="411"/>
    </row>
    <row r="887" spans="1:6" ht="13.2">
      <c r="A887" s="133"/>
      <c r="B887" s="133"/>
      <c r="C887" s="135">
        <v>2</v>
      </c>
      <c r="D887" s="649" t="s">
        <v>1585</v>
      </c>
      <c r="E887" s="649" t="s">
        <v>1586</v>
      </c>
      <c r="F887" s="411"/>
    </row>
    <row r="888" spans="1:6" ht="13.2">
      <c r="A888" s="133"/>
      <c r="B888" s="133"/>
      <c r="C888" s="135">
        <v>3</v>
      </c>
      <c r="D888" s="649" t="s">
        <v>27</v>
      </c>
      <c r="E888" s="649" t="s">
        <v>241</v>
      </c>
      <c r="F888" s="411"/>
    </row>
    <row r="889" spans="1:6" ht="13.2">
      <c r="A889" s="133"/>
      <c r="B889" s="133"/>
      <c r="C889" s="135">
        <v>4</v>
      </c>
      <c r="D889" s="649" t="s">
        <v>239</v>
      </c>
      <c r="E889" s="649" t="s">
        <v>1587</v>
      </c>
      <c r="F889" s="411"/>
    </row>
    <row r="890" spans="1:6" ht="13.2">
      <c r="A890" s="133"/>
      <c r="B890" s="133"/>
      <c r="C890" s="135">
        <v>5</v>
      </c>
      <c r="D890" s="649" t="s">
        <v>26</v>
      </c>
      <c r="E890" s="649" t="s">
        <v>1588</v>
      </c>
      <c r="F890" s="411"/>
    </row>
    <row r="891" spans="1:6" ht="13.2">
      <c r="A891" s="133"/>
      <c r="B891" s="133"/>
      <c r="C891" s="135">
        <v>6</v>
      </c>
      <c r="D891" s="649" t="s">
        <v>627</v>
      </c>
      <c r="E891" s="649" t="s">
        <v>1589</v>
      </c>
      <c r="F891" s="411"/>
    </row>
    <row r="892" spans="1:6" ht="13.2">
      <c r="A892" s="133"/>
      <c r="B892" s="133"/>
      <c r="C892" s="135">
        <v>7</v>
      </c>
      <c r="D892" s="649" t="s">
        <v>445</v>
      </c>
      <c r="E892" s="649" t="s">
        <v>575</v>
      </c>
      <c r="F892" s="411"/>
    </row>
    <row r="893" spans="1:6" ht="13.2">
      <c r="A893" s="133"/>
      <c r="B893" s="133"/>
      <c r="C893" s="135">
        <v>8</v>
      </c>
      <c r="D893" s="649" t="s">
        <v>1590</v>
      </c>
      <c r="E893" s="649" t="s">
        <v>1591</v>
      </c>
      <c r="F893" s="411"/>
    </row>
    <row r="894" spans="1:6" ht="13.2">
      <c r="A894" s="133"/>
      <c r="B894" s="133"/>
      <c r="C894" s="135">
        <v>9</v>
      </c>
      <c r="D894" s="649" t="s">
        <v>1583</v>
      </c>
      <c r="E894" s="649" t="s">
        <v>1592</v>
      </c>
      <c r="F894" s="411"/>
    </row>
    <row r="895" spans="1:6" ht="13.2">
      <c r="A895" s="133"/>
      <c r="B895" s="133"/>
      <c r="C895" s="135">
        <v>10</v>
      </c>
      <c r="D895" s="649" t="s">
        <v>26</v>
      </c>
      <c r="E895" s="649" t="s">
        <v>1593</v>
      </c>
      <c r="F895" s="411"/>
    </row>
    <row r="896" spans="1:6" ht="13.2">
      <c r="A896" s="133"/>
      <c r="B896" s="133"/>
      <c r="C896" s="135">
        <v>11</v>
      </c>
      <c r="D896" s="649" t="s">
        <v>278</v>
      </c>
      <c r="E896" s="649" t="s">
        <v>1594</v>
      </c>
      <c r="F896" s="411"/>
    </row>
    <row r="897" spans="1:6" ht="13.2">
      <c r="A897" s="133"/>
      <c r="B897" s="133"/>
      <c r="C897" s="135">
        <v>12</v>
      </c>
      <c r="D897" s="649" t="s">
        <v>409</v>
      </c>
      <c r="E897" s="649" t="s">
        <v>1595</v>
      </c>
      <c r="F897" s="411"/>
    </row>
    <row r="898" spans="1:6" ht="13.2">
      <c r="A898" s="133"/>
      <c r="B898" s="133"/>
      <c r="C898" s="135">
        <v>13</v>
      </c>
      <c r="D898" s="649" t="s">
        <v>26</v>
      </c>
      <c r="E898" s="649" t="s">
        <v>241</v>
      </c>
      <c r="F898" s="411"/>
    </row>
    <row r="899" spans="1:6" ht="13.2">
      <c r="A899" s="133"/>
      <c r="B899" s="133"/>
      <c r="C899" s="135">
        <v>14</v>
      </c>
      <c r="D899" s="649" t="s">
        <v>278</v>
      </c>
      <c r="E899" s="649" t="s">
        <v>1596</v>
      </c>
      <c r="F899" s="411"/>
    </row>
    <row r="900" spans="1:6" ht="13.2">
      <c r="A900" s="133"/>
      <c r="B900" s="133"/>
      <c r="C900" s="135">
        <v>15</v>
      </c>
      <c r="D900" s="649" t="s">
        <v>445</v>
      </c>
      <c r="E900" s="649" t="s">
        <v>1597</v>
      </c>
      <c r="F900" s="411"/>
    </row>
    <row r="901" spans="1:6" ht="13.2">
      <c r="A901" s="133"/>
      <c r="B901" s="133"/>
      <c r="C901" s="135">
        <v>16</v>
      </c>
      <c r="D901" s="649" t="s">
        <v>27</v>
      </c>
      <c r="E901" s="649" t="s">
        <v>1598</v>
      </c>
      <c r="F901" s="411"/>
    </row>
    <row r="902" spans="1:6" ht="13.2">
      <c r="A902" s="133"/>
      <c r="B902" s="133"/>
      <c r="C902" s="135">
        <v>17</v>
      </c>
      <c r="D902" s="649" t="s">
        <v>26</v>
      </c>
      <c r="E902" s="649" t="s">
        <v>1599</v>
      </c>
      <c r="F902" s="411"/>
    </row>
    <row r="903" spans="1:6" ht="13.2">
      <c r="A903" s="133"/>
      <c r="B903" s="133"/>
      <c r="C903" s="135">
        <v>18</v>
      </c>
      <c r="D903" s="649" t="s">
        <v>26</v>
      </c>
      <c r="E903" s="649" t="s">
        <v>241</v>
      </c>
      <c r="F903" s="411"/>
    </row>
    <row r="904" spans="1:6" ht="13.2">
      <c r="A904" s="133"/>
      <c r="B904" s="133"/>
      <c r="C904" s="135">
        <v>19</v>
      </c>
      <c r="D904" s="649" t="s">
        <v>1600</v>
      </c>
      <c r="E904" s="649" t="s">
        <v>623</v>
      </c>
      <c r="F904" s="411"/>
    </row>
    <row r="905" spans="1:6" ht="13.2">
      <c r="A905" s="133"/>
      <c r="B905" s="133"/>
      <c r="C905" s="135">
        <v>20</v>
      </c>
      <c r="D905" s="649" t="s">
        <v>26</v>
      </c>
      <c r="E905" s="649" t="s">
        <v>1601</v>
      </c>
      <c r="F905" s="411"/>
    </row>
    <row r="906" spans="1:6" ht="13.2">
      <c r="A906" s="133"/>
      <c r="B906" s="133"/>
      <c r="C906" s="135">
        <v>21</v>
      </c>
      <c r="D906" s="649" t="s">
        <v>27</v>
      </c>
      <c r="E906" s="649" t="s">
        <v>277</v>
      </c>
      <c r="F906" s="411"/>
    </row>
    <row r="907" spans="1:6" ht="13.2">
      <c r="A907" s="133"/>
      <c r="B907" s="133"/>
      <c r="C907" s="135">
        <v>22</v>
      </c>
      <c r="D907" s="649" t="s">
        <v>1602</v>
      </c>
      <c r="E907" s="649" t="s">
        <v>1603</v>
      </c>
      <c r="F907" s="411"/>
    </row>
    <row r="908" spans="1:6" ht="13.2">
      <c r="A908" s="133"/>
      <c r="B908" s="133"/>
      <c r="C908" s="135">
        <v>23</v>
      </c>
      <c r="D908" s="649" t="s">
        <v>1604</v>
      </c>
      <c r="E908" s="649" t="s">
        <v>1605</v>
      </c>
      <c r="F908" s="411"/>
    </row>
    <row r="909" spans="1:6" ht="13.2">
      <c r="A909" s="133"/>
      <c r="B909" s="133"/>
      <c r="C909" s="135">
        <v>24</v>
      </c>
      <c r="D909" s="649" t="s">
        <v>625</v>
      </c>
      <c r="E909" s="649" t="s">
        <v>241</v>
      </c>
      <c r="F909" s="411"/>
    </row>
    <row r="910" spans="1:6" ht="13.2">
      <c r="A910" s="133"/>
      <c r="B910" s="133"/>
      <c r="C910" s="135">
        <v>25</v>
      </c>
      <c r="D910" s="649" t="s">
        <v>26</v>
      </c>
      <c r="E910" s="649" t="s">
        <v>1606</v>
      </c>
      <c r="F910" s="411"/>
    </row>
    <row r="911" spans="1:6" ht="13.2">
      <c r="A911" s="133"/>
      <c r="B911" s="133"/>
      <c r="C911" s="135">
        <v>26</v>
      </c>
      <c r="D911" s="649" t="s">
        <v>1607</v>
      </c>
      <c r="E911" s="649" t="s">
        <v>1608</v>
      </c>
      <c r="F911" s="411"/>
    </row>
    <row r="912" spans="1:6" ht="13.2">
      <c r="A912" s="133"/>
      <c r="B912" s="133"/>
      <c r="C912" s="135">
        <v>27</v>
      </c>
      <c r="D912" s="649" t="s">
        <v>1609</v>
      </c>
      <c r="E912" s="649" t="s">
        <v>1610</v>
      </c>
      <c r="F912" s="411"/>
    </row>
    <row r="913" spans="1:6" ht="13.2">
      <c r="A913" s="133"/>
      <c r="B913" s="133"/>
      <c r="C913" s="135">
        <v>28</v>
      </c>
      <c r="D913" s="649" t="s">
        <v>445</v>
      </c>
      <c r="E913" s="649" t="s">
        <v>593</v>
      </c>
      <c r="F913" s="411"/>
    </row>
    <row r="914" spans="1:6" ht="13.2">
      <c r="A914" s="133"/>
      <c r="B914" s="133"/>
      <c r="C914" s="135">
        <v>29</v>
      </c>
      <c r="D914" s="649" t="s">
        <v>26</v>
      </c>
      <c r="E914" s="649" t="s">
        <v>1611</v>
      </c>
      <c r="F914" s="411"/>
    </row>
    <row r="915" spans="1:6" ht="13.2">
      <c r="A915" s="133"/>
      <c r="B915" s="133"/>
      <c r="C915" s="135">
        <v>30</v>
      </c>
      <c r="D915" s="649" t="s">
        <v>1612</v>
      </c>
      <c r="E915" s="649" t="s">
        <v>1613</v>
      </c>
      <c r="F915" s="411"/>
    </row>
    <row r="916" spans="1:6" ht="13.2">
      <c r="A916" s="133"/>
      <c r="B916" s="133"/>
      <c r="C916" s="135">
        <v>31</v>
      </c>
      <c r="D916" s="649" t="s">
        <v>278</v>
      </c>
      <c r="E916" s="649" t="s">
        <v>241</v>
      </c>
      <c r="F916" s="411"/>
    </row>
    <row r="917" spans="1:6" ht="13.2">
      <c r="A917" s="133"/>
      <c r="B917" s="133"/>
      <c r="C917" s="135">
        <v>32</v>
      </c>
      <c r="D917" s="649" t="s">
        <v>26</v>
      </c>
      <c r="E917" s="649" t="s">
        <v>1614</v>
      </c>
      <c r="F917" s="411"/>
    </row>
    <row r="918" spans="1:6" ht="13.2">
      <c r="A918" s="133"/>
      <c r="B918" s="133"/>
      <c r="C918" s="135">
        <v>33</v>
      </c>
      <c r="D918" s="649" t="s">
        <v>1615</v>
      </c>
      <c r="E918" s="649" t="s">
        <v>1616</v>
      </c>
      <c r="F918" s="411"/>
    </row>
    <row r="919" spans="1:6" ht="13.2">
      <c r="A919" s="133"/>
      <c r="B919" s="133"/>
      <c r="C919" s="135">
        <v>34</v>
      </c>
      <c r="D919" s="649" t="s">
        <v>1617</v>
      </c>
      <c r="E919" s="649" t="s">
        <v>1618</v>
      </c>
      <c r="F919" s="411"/>
    </row>
    <row r="920" spans="1:6" ht="13.2">
      <c r="A920" s="133"/>
      <c r="B920" s="133"/>
      <c r="C920" s="135">
        <v>35</v>
      </c>
      <c r="D920" s="649" t="s">
        <v>278</v>
      </c>
      <c r="E920" s="649" t="s">
        <v>1619</v>
      </c>
      <c r="F920" s="411"/>
    </row>
    <row r="921" spans="1:6" ht="13.2">
      <c r="A921" s="133"/>
      <c r="B921" s="133"/>
      <c r="C921" s="135">
        <v>36</v>
      </c>
      <c r="D921" s="649" t="s">
        <v>626</v>
      </c>
      <c r="E921" s="649" t="s">
        <v>1068</v>
      </c>
      <c r="F921" s="411"/>
    </row>
    <row r="922" spans="1:6" ht="13.2">
      <c r="A922" s="133"/>
      <c r="B922" s="133"/>
      <c r="C922" s="135">
        <v>37</v>
      </c>
      <c r="D922" s="649" t="s">
        <v>26</v>
      </c>
      <c r="E922" s="649" t="s">
        <v>1620</v>
      </c>
      <c r="F922" s="411"/>
    </row>
    <row r="923" spans="1:6" ht="39.6">
      <c r="A923" s="133"/>
      <c r="B923" s="133"/>
      <c r="C923" s="135">
        <v>38</v>
      </c>
      <c r="D923" s="649" t="s">
        <v>445</v>
      </c>
      <c r="E923" s="649" t="s">
        <v>1621</v>
      </c>
      <c r="F923" s="411"/>
    </row>
    <row r="924" spans="1:6" ht="13.2">
      <c r="A924" s="133"/>
      <c r="B924" s="133"/>
      <c r="C924" s="135">
        <v>39</v>
      </c>
      <c r="D924" s="649" t="s">
        <v>624</v>
      </c>
      <c r="E924" s="649" t="s">
        <v>1622</v>
      </c>
      <c r="F924" s="411"/>
    </row>
    <row r="925" spans="1:6" ht="13.2">
      <c r="A925" s="133"/>
      <c r="B925" s="133"/>
      <c r="C925" s="135">
        <v>40</v>
      </c>
      <c r="D925" s="649" t="s">
        <v>26</v>
      </c>
      <c r="E925" s="649" t="s">
        <v>1623</v>
      </c>
      <c r="F925" s="411"/>
    </row>
    <row r="926" spans="1:6" ht="13.2">
      <c r="A926" s="133"/>
      <c r="B926" s="133"/>
      <c r="C926" s="135">
        <v>41</v>
      </c>
      <c r="D926" s="649" t="s">
        <v>1583</v>
      </c>
      <c r="E926" s="649" t="s">
        <v>1624</v>
      </c>
      <c r="F926" s="411"/>
    </row>
    <row r="927" spans="1:6" ht="13.2">
      <c r="A927" s="133"/>
      <c r="B927" s="133"/>
      <c r="C927" s="135">
        <v>42</v>
      </c>
      <c r="D927" s="649" t="s">
        <v>1625</v>
      </c>
      <c r="E927" s="649" t="s">
        <v>1626</v>
      </c>
      <c r="F927" s="411"/>
    </row>
    <row r="928" spans="1:6" ht="13.2">
      <c r="A928" s="133"/>
      <c r="B928" s="133"/>
      <c r="C928" s="135">
        <v>43</v>
      </c>
      <c r="D928" s="649" t="s">
        <v>278</v>
      </c>
      <c r="E928" s="649" t="s">
        <v>1627</v>
      </c>
      <c r="F928" s="411"/>
    </row>
    <row r="929" spans="1:6" ht="13.2">
      <c r="A929" s="133"/>
      <c r="B929" s="133"/>
      <c r="C929" s="135">
        <v>44</v>
      </c>
      <c r="D929" s="649" t="s">
        <v>624</v>
      </c>
      <c r="E929" s="649" t="s">
        <v>1628</v>
      </c>
      <c r="F929" s="411"/>
    </row>
    <row r="930" spans="1:6" ht="13.2">
      <c r="A930" s="133"/>
      <c r="B930" s="133"/>
      <c r="C930" s="135">
        <v>45</v>
      </c>
      <c r="D930" s="649" t="s">
        <v>259</v>
      </c>
      <c r="E930" s="649" t="s">
        <v>1629</v>
      </c>
      <c r="F930" s="411"/>
    </row>
    <row r="931" spans="1:6" ht="13.2">
      <c r="A931" s="133"/>
      <c r="B931" s="133"/>
      <c r="C931" s="135">
        <v>46</v>
      </c>
      <c r="D931" s="649" t="s">
        <v>278</v>
      </c>
      <c r="E931" s="649" t="s">
        <v>1630</v>
      </c>
      <c r="F931" s="411"/>
    </row>
    <row r="932" spans="1:6" ht="13.2">
      <c r="A932" s="133"/>
      <c r="B932" s="133"/>
      <c r="C932" s="135">
        <v>47</v>
      </c>
      <c r="D932" s="649" t="s">
        <v>26</v>
      </c>
      <c r="E932" s="649" t="s">
        <v>1631</v>
      </c>
      <c r="F932" s="411"/>
    </row>
    <row r="933" spans="1:6" ht="13.2">
      <c r="A933" s="133"/>
      <c r="B933" s="133"/>
      <c r="C933" s="135">
        <v>48</v>
      </c>
      <c r="D933" s="649" t="s">
        <v>445</v>
      </c>
      <c r="E933" s="649" t="s">
        <v>1632</v>
      </c>
      <c r="F933" s="411"/>
    </row>
    <row r="934" spans="1:6" ht="13.2">
      <c r="A934" s="133"/>
      <c r="B934" s="133"/>
      <c r="C934" s="135">
        <v>49</v>
      </c>
      <c r="D934" s="649" t="s">
        <v>239</v>
      </c>
      <c r="E934" s="649" t="s">
        <v>469</v>
      </c>
      <c r="F934" s="411"/>
    </row>
    <row r="935" spans="1:6" ht="26.4">
      <c r="A935" s="133"/>
      <c r="B935" s="133"/>
      <c r="C935" s="135">
        <v>50</v>
      </c>
      <c r="D935" s="649" t="s">
        <v>1633</v>
      </c>
      <c r="E935" s="649" t="s">
        <v>1634</v>
      </c>
      <c r="F935" s="411"/>
    </row>
    <row r="936" spans="1:6" ht="13.2">
      <c r="A936" s="133"/>
      <c r="B936" s="133"/>
      <c r="C936" s="135">
        <v>51</v>
      </c>
      <c r="D936" s="649" t="s">
        <v>624</v>
      </c>
      <c r="E936" s="649" t="s">
        <v>1635</v>
      </c>
      <c r="F936" s="411"/>
    </row>
    <row r="937" spans="1:6" ht="13.2">
      <c r="A937" s="133"/>
      <c r="B937" s="133"/>
      <c r="C937" s="135">
        <v>52</v>
      </c>
      <c r="D937" s="649" t="s">
        <v>1636</v>
      </c>
      <c r="E937" s="649" t="s">
        <v>1637</v>
      </c>
      <c r="F937" s="411"/>
    </row>
    <row r="938" spans="1:6" ht="13.2">
      <c r="A938" s="133"/>
      <c r="B938" s="133"/>
      <c r="C938" s="135">
        <v>53</v>
      </c>
      <c r="D938" s="649" t="s">
        <v>27</v>
      </c>
      <c r="E938" s="649" t="s">
        <v>1638</v>
      </c>
      <c r="F938" s="411"/>
    </row>
    <row r="939" spans="1:6" ht="13.2">
      <c r="A939" s="133"/>
      <c r="B939" s="133"/>
      <c r="C939" s="135"/>
      <c r="D939" s="411"/>
      <c r="E939" s="411"/>
      <c r="F939" s="411"/>
    </row>
    <row r="940" spans="1:6" ht="13.2">
      <c r="A940" s="133"/>
      <c r="B940" s="133"/>
      <c r="C940" s="1562" t="s">
        <v>568</v>
      </c>
      <c r="D940" s="1564"/>
      <c r="E940" s="561"/>
      <c r="F940" s="561"/>
    </row>
    <row r="941" spans="1:6" ht="13.2">
      <c r="A941" s="133"/>
      <c r="B941" s="133"/>
      <c r="C941" s="646"/>
      <c r="D941" s="647"/>
      <c r="E941" s="646"/>
      <c r="F941" s="646"/>
    </row>
    <row r="942" spans="1:6" ht="13.2">
      <c r="A942" s="133"/>
      <c r="B942" s="133"/>
      <c r="C942" s="1566" t="s">
        <v>162</v>
      </c>
      <c r="D942" s="1567" t="s">
        <v>163</v>
      </c>
      <c r="E942" s="1567" t="s">
        <v>164</v>
      </c>
      <c r="F942" s="646"/>
    </row>
    <row r="943" spans="1:6" ht="13.2">
      <c r="A943" s="133"/>
      <c r="B943" s="133"/>
      <c r="C943" s="1566"/>
      <c r="D943" s="1568"/>
      <c r="E943" s="1568"/>
      <c r="F943" s="134"/>
    </row>
    <row r="944" spans="1:6" ht="26.4">
      <c r="A944" s="133"/>
      <c r="B944" s="133"/>
      <c r="C944" s="156">
        <v>1</v>
      </c>
      <c r="D944" s="651" t="s">
        <v>445</v>
      </c>
      <c r="E944" s="1061" t="s">
        <v>1639</v>
      </c>
      <c r="F944" s="134"/>
    </row>
    <row r="945" spans="1:6" ht="13.2">
      <c r="A945" s="133"/>
      <c r="B945" s="133"/>
      <c r="C945" s="156">
        <v>2</v>
      </c>
      <c r="D945" s="651" t="s">
        <v>26</v>
      </c>
      <c r="E945" s="1059" t="s">
        <v>1640</v>
      </c>
      <c r="F945" s="134"/>
    </row>
    <row r="946" spans="1:6" ht="13.2">
      <c r="A946" s="133"/>
      <c r="B946" s="133"/>
      <c r="C946" s="1060">
        <v>3</v>
      </c>
      <c r="D946" s="651" t="s">
        <v>445</v>
      </c>
      <c r="E946" s="1059" t="s">
        <v>1641</v>
      </c>
      <c r="F946" s="134"/>
    </row>
    <row r="947" spans="1:6" ht="13.2">
      <c r="A947" s="133"/>
      <c r="B947" s="133"/>
      <c r="C947" s="133"/>
      <c r="D947" s="133"/>
      <c r="E947" s="134"/>
      <c r="F947" s="134"/>
    </row>
    <row r="948" spans="1:6" ht="13.2">
      <c r="A948" s="133"/>
      <c r="B948" s="133"/>
      <c r="C948" s="133"/>
      <c r="D948" s="134"/>
      <c r="E948" s="134"/>
      <c r="F948" s="134"/>
    </row>
    <row r="949" spans="1:6" ht="13.2">
      <c r="A949" s="133"/>
      <c r="B949" s="1562" t="s">
        <v>208</v>
      </c>
      <c r="C949" s="1564"/>
      <c r="D949" s="1564"/>
      <c r="E949" s="561"/>
      <c r="F949" s="561"/>
    </row>
    <row r="950" spans="1:6" ht="13.2">
      <c r="A950" s="133"/>
      <c r="B950" s="561"/>
      <c r="C950" s="561"/>
      <c r="D950" s="136"/>
      <c r="E950" s="136"/>
      <c r="F950" s="136"/>
    </row>
    <row r="951" spans="1:6" ht="15.6">
      <c r="A951" s="133"/>
      <c r="B951" s="561"/>
      <c r="C951" s="1563" t="s">
        <v>782</v>
      </c>
      <c r="D951" s="1563"/>
      <c r="E951" s="136"/>
      <c r="F951" s="136"/>
    </row>
    <row r="952" spans="1:6" ht="13.2">
      <c r="A952" s="133"/>
      <c r="B952" s="133"/>
      <c r="C952" s="1051"/>
      <c r="D952" s="1051"/>
      <c r="E952" s="411"/>
      <c r="F952" s="411"/>
    </row>
    <row r="953" spans="1:6" ht="13.2">
      <c r="A953" s="133"/>
      <c r="B953" s="133"/>
      <c r="C953" s="1051"/>
      <c r="D953" s="133" t="s">
        <v>168</v>
      </c>
      <c r="E953" s="411"/>
      <c r="F953" s="411"/>
    </row>
    <row r="954" spans="1:6" ht="13.2">
      <c r="A954" s="133"/>
      <c r="B954" s="133"/>
      <c r="C954" s="1051"/>
      <c r="D954" s="133"/>
      <c r="E954" s="411"/>
      <c r="F954" s="411"/>
    </row>
    <row r="955" spans="1:6" ht="13.2">
      <c r="A955" s="133"/>
      <c r="B955" s="133"/>
      <c r="C955" s="1051"/>
      <c r="D955" s="133"/>
      <c r="E955" s="411"/>
      <c r="F955" s="411"/>
    </row>
    <row r="956" spans="1:6" ht="13.2">
      <c r="A956" s="133"/>
      <c r="B956" s="133"/>
      <c r="C956" s="135"/>
      <c r="D956" s="411"/>
      <c r="E956" s="411"/>
      <c r="F956" s="411"/>
    </row>
    <row r="957" spans="1:6" ht="13.2">
      <c r="A957" s="133"/>
      <c r="B957" s="133"/>
      <c r="C957" s="1562" t="s">
        <v>568</v>
      </c>
      <c r="D957" s="1564"/>
      <c r="E957" s="411"/>
      <c r="F957" s="411"/>
    </row>
    <row r="958" spans="1:6" ht="13.2">
      <c r="A958" s="133"/>
      <c r="B958" s="133"/>
      <c r="C958" s="561"/>
      <c r="D958" s="561"/>
      <c r="E958" s="411"/>
      <c r="F958" s="411"/>
    </row>
    <row r="959" spans="1:6" ht="13.2">
      <c r="A959" s="133"/>
      <c r="B959" s="133"/>
      <c r="C959" s="561"/>
      <c r="D959" s="133" t="s">
        <v>168</v>
      </c>
      <c r="E959" s="411"/>
      <c r="F959" s="411"/>
    </row>
    <row r="960" spans="1:6" ht="13.2">
      <c r="A960" s="133"/>
      <c r="B960" s="133"/>
      <c r="C960" s="561"/>
      <c r="D960" s="133"/>
      <c r="E960" s="411"/>
      <c r="F960" s="411"/>
    </row>
    <row r="961" spans="1:6" ht="13.2">
      <c r="A961" s="133"/>
      <c r="B961" s="133"/>
      <c r="C961" s="561"/>
      <c r="D961" s="133"/>
      <c r="E961" s="411"/>
      <c r="F961" s="411"/>
    </row>
    <row r="962" spans="1:6" ht="13.2">
      <c r="A962" s="133"/>
      <c r="B962" s="1562" t="s">
        <v>169</v>
      </c>
      <c r="C962" s="1564"/>
      <c r="D962" s="1564"/>
      <c r="E962" s="411"/>
      <c r="F962" s="411"/>
    </row>
    <row r="963" spans="1:6" ht="13.2">
      <c r="A963" s="133"/>
      <c r="B963" s="133"/>
      <c r="C963" s="135"/>
      <c r="D963" s="412"/>
      <c r="E963" s="411"/>
      <c r="F963" s="411"/>
    </row>
    <row r="964" spans="1:6" ht="15.6">
      <c r="A964" s="133"/>
      <c r="B964" s="133"/>
      <c r="C964" s="1563" t="s">
        <v>622</v>
      </c>
      <c r="D964" s="1563"/>
      <c r="E964" s="411"/>
      <c r="F964" s="411"/>
    </row>
    <row r="965" spans="1:6" ht="13.2">
      <c r="A965" s="133"/>
      <c r="B965" s="133"/>
      <c r="C965" s="133"/>
      <c r="D965" s="134"/>
      <c r="E965" s="411"/>
      <c r="F965" s="411"/>
    </row>
    <row r="966" spans="1:6" ht="13.2">
      <c r="A966" s="133"/>
      <c r="B966" s="133"/>
      <c r="C966" s="133"/>
      <c r="D966" s="133" t="s">
        <v>168</v>
      </c>
      <c r="E966" s="411"/>
      <c r="F966" s="411"/>
    </row>
    <row r="967" spans="1:6" ht="13.2">
      <c r="A967" s="133"/>
      <c r="B967" s="133"/>
      <c r="C967" s="135"/>
      <c r="D967" s="412"/>
      <c r="E967" s="411"/>
      <c r="F967" s="411"/>
    </row>
    <row r="968" spans="1:6" ht="13.2">
      <c r="A968" s="133"/>
      <c r="B968" s="133"/>
      <c r="C968" s="1562" t="s">
        <v>568</v>
      </c>
      <c r="D968" s="1564"/>
      <c r="E968" s="411"/>
      <c r="F968" s="411"/>
    </row>
    <row r="969" spans="1:6" ht="13.2">
      <c r="A969" s="133"/>
      <c r="B969" s="133"/>
      <c r="C969" s="561"/>
      <c r="D969" s="561"/>
      <c r="E969" s="411"/>
      <c r="F969" s="411"/>
    </row>
    <row r="970" spans="1:6" ht="13.2">
      <c r="A970" s="133"/>
      <c r="B970" s="133"/>
      <c r="C970" s="561"/>
      <c r="D970" s="133" t="s">
        <v>168</v>
      </c>
      <c r="E970" s="411"/>
      <c r="F970" s="411"/>
    </row>
    <row r="971" spans="1:6" ht="13.2">
      <c r="A971" s="133"/>
      <c r="B971" s="133"/>
      <c r="C971" s="561"/>
      <c r="D971" s="133"/>
      <c r="E971" s="411"/>
      <c r="F971" s="411"/>
    </row>
    <row r="972" spans="1:6" ht="13.2">
      <c r="A972" s="137"/>
      <c r="B972" s="137"/>
      <c r="C972" s="137"/>
      <c r="D972" s="138"/>
      <c r="E972" s="138"/>
      <c r="F972" s="215"/>
    </row>
    <row r="974" spans="1:6" ht="10.5" customHeight="1">
      <c r="A974" s="1513" t="s">
        <v>127</v>
      </c>
      <c r="B974" s="1513"/>
      <c r="C974" s="1513"/>
    </row>
    <row r="975" spans="1:6" ht="10.5" customHeight="1">
      <c r="A975" s="1462" t="s">
        <v>159</v>
      </c>
      <c r="B975" s="1462"/>
      <c r="C975" s="1462"/>
      <c r="D975" s="1462"/>
      <c r="E975" s="1462"/>
      <c r="F975" s="558"/>
    </row>
    <row r="976" spans="1:6" ht="10.5" customHeight="1">
      <c r="A976" s="1362" t="s">
        <v>319</v>
      </c>
      <c r="B976" s="1362"/>
      <c r="C976" s="1362"/>
      <c r="D976" s="1362"/>
      <c r="E976" s="1362"/>
    </row>
    <row r="977" spans="1:4" ht="10.5" customHeight="1">
      <c r="A977" s="152"/>
      <c r="B977" s="152"/>
      <c r="C977" s="152"/>
    </row>
    <row r="978" spans="1:4" ht="10.5" customHeight="1">
      <c r="A978" s="1237" t="s">
        <v>1657</v>
      </c>
      <c r="B978" s="1529"/>
      <c r="C978" s="1529"/>
      <c r="D978" s="1529"/>
    </row>
    <row r="986" spans="1:4" ht="13.2">
      <c r="A986" s="133"/>
      <c r="B986" s="561"/>
      <c r="C986" s="135"/>
      <c r="D986" s="412"/>
    </row>
    <row r="987" spans="1:4" ht="13.2">
      <c r="A987" s="133"/>
      <c r="B987" s="133"/>
      <c r="C987" s="135"/>
      <c r="D987" s="412"/>
    </row>
    <row r="988" spans="1:4" ht="13.2">
      <c r="A988" s="133"/>
      <c r="B988" s="133"/>
      <c r="C988" s="562"/>
      <c r="D988" s="133"/>
    </row>
    <row r="989" spans="1:4" ht="13.2">
      <c r="A989" s="133"/>
      <c r="B989" s="133"/>
      <c r="C989" s="133"/>
      <c r="D989" s="134"/>
    </row>
    <row r="990" spans="1:4" ht="13.2">
      <c r="A990" s="133"/>
      <c r="B990" s="133"/>
      <c r="C990" s="133"/>
      <c r="D990" s="133"/>
    </row>
    <row r="991" spans="1:4" ht="13.2">
      <c r="A991" s="133"/>
      <c r="B991" s="133"/>
      <c r="C991" s="135"/>
      <c r="D991" s="412"/>
    </row>
    <row r="992" spans="1:4" ht="13.2">
      <c r="A992" s="133"/>
      <c r="B992" s="133"/>
      <c r="C992" s="561"/>
      <c r="D992" s="561"/>
    </row>
    <row r="993" spans="1:4" ht="13.2">
      <c r="A993" s="133"/>
      <c r="B993" s="133"/>
      <c r="C993" s="561"/>
      <c r="D993" s="561"/>
    </row>
    <row r="994" spans="1:4" ht="13.2">
      <c r="A994" s="133"/>
      <c r="B994" s="133"/>
      <c r="C994" s="561"/>
      <c r="D994" s="133"/>
    </row>
  </sheetData>
  <mergeCells count="45">
    <mergeCell ref="A1:E1"/>
    <mergeCell ref="C942:C943"/>
    <mergeCell ref="D942:D943"/>
    <mergeCell ref="E942:E943"/>
    <mergeCell ref="E852:E853"/>
    <mergeCell ref="E867:E868"/>
    <mergeCell ref="A846:E846"/>
    <mergeCell ref="C10:C11"/>
    <mergeCell ref="D10:D11"/>
    <mergeCell ref="E10:E11"/>
    <mergeCell ref="C836:C837"/>
    <mergeCell ref="D836:D837"/>
    <mergeCell ref="E836:E837"/>
    <mergeCell ref="G1:H1"/>
    <mergeCell ref="A975:E975"/>
    <mergeCell ref="A978:D978"/>
    <mergeCell ref="B949:D949"/>
    <mergeCell ref="C951:D951"/>
    <mergeCell ref="C957:D957"/>
    <mergeCell ref="B962:D962"/>
    <mergeCell ref="C964:D964"/>
    <mergeCell ref="A976:E976"/>
    <mergeCell ref="C940:D940"/>
    <mergeCell ref="C882:D882"/>
    <mergeCell ref="B880:D880"/>
    <mergeCell ref="A875:E876"/>
    <mergeCell ref="C884:C885"/>
    <mergeCell ref="D884:D885"/>
    <mergeCell ref="E884:E885"/>
    <mergeCell ref="A974:C974"/>
    <mergeCell ref="A4:E4"/>
    <mergeCell ref="B6:D6"/>
    <mergeCell ref="C8:D8"/>
    <mergeCell ref="C834:D834"/>
    <mergeCell ref="B848:D848"/>
    <mergeCell ref="C850:D850"/>
    <mergeCell ref="C857:D857"/>
    <mergeCell ref="B863:D863"/>
    <mergeCell ref="C865:D865"/>
    <mergeCell ref="C870:D870"/>
    <mergeCell ref="A878:E878"/>
    <mergeCell ref="C968:D968"/>
    <mergeCell ref="A843:E844"/>
    <mergeCell ref="C852:C853"/>
    <mergeCell ref="D852:D853"/>
  </mergeCells>
  <hyperlinks>
    <hyperlink ref="G1" location="Contents!A1" display="back to contents"/>
  </hyperlinks>
  <pageMargins left="0.70866141732283472" right="0.70866141732283472" top="0.74803149606299213" bottom="0.74803149606299213" header="0.31496062992125984" footer="0.31496062992125984"/>
  <pageSetup paperSize="9" scale="60" fitToHeight="8" orientation="portrait" r:id="rId1"/>
  <rowBreaks count="2" manualBreakCount="2">
    <brk id="842" max="5" man="1"/>
    <brk id="874" max="5"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B59"/>
  <sheetViews>
    <sheetView showGridLines="0" workbookViewId="0">
      <selection sqref="A1:R2"/>
    </sheetView>
  </sheetViews>
  <sheetFormatPr defaultColWidth="9.28515625" defaultRowHeight="10.199999999999999"/>
  <cols>
    <col min="1" max="2" width="2.7109375" style="97" customWidth="1"/>
    <col min="3" max="3" width="56.28515625" style="97" customWidth="1"/>
    <col min="4" max="21" width="6.28515625" style="97" customWidth="1"/>
    <col min="22" max="22" width="8.7109375" style="97" customWidth="1"/>
    <col min="23" max="23" width="9.42578125" style="97" customWidth="1"/>
    <col min="24" max="24" width="8.7109375" style="97" customWidth="1"/>
    <col min="25" max="25" width="9" style="97" customWidth="1"/>
    <col min="26" max="16384" width="9.28515625" style="97"/>
  </cols>
  <sheetData>
    <row r="1" spans="1:28" ht="18" customHeight="1">
      <c r="A1" s="1510" t="s">
        <v>1738</v>
      </c>
      <c r="B1" s="1510"/>
      <c r="C1" s="1510"/>
      <c r="D1" s="1510"/>
      <c r="E1" s="1510"/>
      <c r="F1" s="1510"/>
      <c r="G1" s="1510"/>
      <c r="H1" s="1510"/>
      <c r="I1" s="1510"/>
      <c r="J1" s="1510"/>
      <c r="K1" s="1510"/>
      <c r="L1" s="1510"/>
      <c r="M1" s="1510"/>
      <c r="N1" s="1510"/>
      <c r="O1" s="1510"/>
      <c r="P1" s="1510"/>
      <c r="Q1" s="1510"/>
      <c r="R1" s="1510"/>
      <c r="S1" s="315"/>
      <c r="U1" s="814"/>
      <c r="V1" s="1554" t="s">
        <v>425</v>
      </c>
      <c r="W1" s="1554"/>
      <c r="X1" s="1554"/>
      <c r="Z1" s="1571"/>
      <c r="AA1" s="1571"/>
      <c r="AB1" s="1571"/>
    </row>
    <row r="2" spans="1:28" ht="18" customHeight="1">
      <c r="A2" s="1510"/>
      <c r="B2" s="1510"/>
      <c r="C2" s="1510"/>
      <c r="D2" s="1510"/>
      <c r="E2" s="1510"/>
      <c r="F2" s="1510"/>
      <c r="G2" s="1510"/>
      <c r="H2" s="1510"/>
      <c r="I2" s="1510"/>
      <c r="J2" s="1510"/>
      <c r="K2" s="1510"/>
      <c r="L2" s="1510"/>
      <c r="M2" s="1510"/>
      <c r="N2" s="1510"/>
      <c r="O2" s="1510"/>
      <c r="P2" s="1510"/>
      <c r="Q2" s="1510"/>
      <c r="R2" s="1510"/>
      <c r="S2" s="497"/>
      <c r="T2" s="497"/>
      <c r="U2" s="497"/>
      <c r="V2" s="497"/>
      <c r="W2" s="523"/>
      <c r="X2" s="573"/>
      <c r="Z2" s="501"/>
      <c r="AA2" s="501"/>
      <c r="AB2" s="501"/>
    </row>
    <row r="3" spans="1:28" ht="15" customHeight="1" thickBot="1">
      <c r="A3" s="163" t="s">
        <v>141</v>
      </c>
      <c r="B3" s="163"/>
      <c r="C3" s="163"/>
      <c r="D3" s="164"/>
      <c r="E3" s="164"/>
      <c r="F3" s="164"/>
      <c r="G3" s="164"/>
      <c r="H3" s="164"/>
      <c r="I3" s="164"/>
      <c r="J3" s="164"/>
      <c r="K3" s="164"/>
      <c r="L3" s="164"/>
      <c r="M3" s="164"/>
      <c r="N3" s="164"/>
    </row>
    <row r="4" spans="1:28" ht="15.6">
      <c r="A4" s="162"/>
      <c r="B4" s="162"/>
      <c r="C4" s="162"/>
      <c r="D4" s="1572">
        <v>2000</v>
      </c>
      <c r="E4" s="1505">
        <v>2001</v>
      </c>
      <c r="F4" s="1572">
        <v>2002</v>
      </c>
      <c r="G4" s="1505">
        <v>2003</v>
      </c>
      <c r="H4" s="1572">
        <v>2004</v>
      </c>
      <c r="I4" s="1505">
        <v>2005</v>
      </c>
      <c r="J4" s="1572">
        <v>2006</v>
      </c>
      <c r="K4" s="1505">
        <v>2007</v>
      </c>
      <c r="L4" s="1572">
        <v>2008</v>
      </c>
      <c r="M4" s="1505">
        <v>2009</v>
      </c>
      <c r="N4" s="1572">
        <v>2010</v>
      </c>
      <c r="O4" s="1505">
        <v>2011</v>
      </c>
      <c r="P4" s="1572">
        <v>2012</v>
      </c>
      <c r="Q4" s="1505">
        <v>2013</v>
      </c>
      <c r="R4" s="1572">
        <v>2014</v>
      </c>
      <c r="S4" s="1572">
        <v>2015</v>
      </c>
      <c r="T4" s="1572">
        <v>2016</v>
      </c>
      <c r="U4" s="1572">
        <v>2017</v>
      </c>
      <c r="V4" s="1572">
        <v>2018</v>
      </c>
      <c r="W4" s="1572">
        <v>2019</v>
      </c>
      <c r="X4" s="1572">
        <v>2020</v>
      </c>
      <c r="Y4" s="1572">
        <v>2021</v>
      </c>
    </row>
    <row r="5" spans="1:28" s="98" customFormat="1" ht="13.2">
      <c r="A5" s="1558"/>
      <c r="B5" s="1558"/>
      <c r="C5" s="1558"/>
      <c r="D5" s="1573"/>
      <c r="E5" s="1506"/>
      <c r="F5" s="1573"/>
      <c r="G5" s="1506"/>
      <c r="H5" s="1573"/>
      <c r="I5" s="1506"/>
      <c r="J5" s="1573"/>
      <c r="K5" s="1506"/>
      <c r="L5" s="1573"/>
      <c r="M5" s="1506"/>
      <c r="N5" s="1573"/>
      <c r="O5" s="1506"/>
      <c r="P5" s="1573"/>
      <c r="Q5" s="1506"/>
      <c r="R5" s="1573"/>
      <c r="S5" s="1573"/>
      <c r="T5" s="1573"/>
      <c r="U5" s="1573"/>
      <c r="V5" s="1573"/>
      <c r="W5" s="1573"/>
      <c r="X5" s="1573"/>
      <c r="Y5" s="1573"/>
    </row>
    <row r="6" spans="1:28" s="98" customFormat="1" ht="13.2">
      <c r="A6" s="161"/>
      <c r="B6" s="161"/>
      <c r="C6" s="161"/>
      <c r="D6" s="1574"/>
      <c r="E6" s="1507"/>
      <c r="F6" s="1574"/>
      <c r="G6" s="1507"/>
      <c r="H6" s="1574"/>
      <c r="I6" s="1507"/>
      <c r="J6" s="1574"/>
      <c r="K6" s="1507"/>
      <c r="L6" s="1574"/>
      <c r="M6" s="1507"/>
      <c r="N6" s="1574"/>
      <c r="O6" s="1507"/>
      <c r="P6" s="1574"/>
      <c r="Q6" s="1507"/>
      <c r="R6" s="1574"/>
      <c r="S6" s="1574"/>
      <c r="T6" s="1574"/>
      <c r="U6" s="1574"/>
      <c r="V6" s="1574"/>
      <c r="W6" s="1574"/>
      <c r="X6" s="1574"/>
      <c r="Y6" s="1574"/>
    </row>
    <row r="7" spans="1:28" s="98" customFormat="1" ht="13.2">
      <c r="A7" s="99"/>
      <c r="B7" s="99"/>
      <c r="C7" s="99"/>
      <c r="D7" s="100"/>
      <c r="E7" s="100"/>
      <c r="F7" s="100"/>
      <c r="G7" s="100"/>
      <c r="H7" s="100"/>
      <c r="I7" s="100"/>
      <c r="J7" s="56"/>
      <c r="K7" s="56"/>
      <c r="L7" s="43"/>
      <c r="M7" s="43"/>
    </row>
    <row r="8" spans="1:28" s="98" customFormat="1" ht="15.75" customHeight="1">
      <c r="A8" s="1523" t="s">
        <v>749</v>
      </c>
      <c r="B8" s="1523"/>
      <c r="C8" s="1523"/>
      <c r="D8" s="550">
        <f>D10+D12</f>
        <v>293</v>
      </c>
      <c r="E8" s="550">
        <f t="shared" ref="E8:W8" si="0">E10+E12</f>
        <v>339</v>
      </c>
      <c r="F8" s="550">
        <f t="shared" si="0"/>
        <v>388</v>
      </c>
      <c r="G8" s="550">
        <f t="shared" si="0"/>
        <v>330</v>
      </c>
      <c r="H8" s="550">
        <f t="shared" si="0"/>
        <v>365</v>
      </c>
      <c r="I8" s="550">
        <f t="shared" si="0"/>
        <v>346</v>
      </c>
      <c r="J8" s="550">
        <f t="shared" si="0"/>
        <v>430</v>
      </c>
      <c r="K8" s="550">
        <f t="shared" si="0"/>
        <v>474</v>
      </c>
      <c r="L8" s="550">
        <f t="shared" si="0"/>
        <v>591</v>
      </c>
      <c r="M8" s="550">
        <f t="shared" si="0"/>
        <v>570</v>
      </c>
      <c r="N8" s="550">
        <f t="shared" si="0"/>
        <v>512</v>
      </c>
      <c r="O8" s="550">
        <f t="shared" si="0"/>
        <v>609</v>
      </c>
      <c r="P8" s="550">
        <f t="shared" si="0"/>
        <v>606</v>
      </c>
      <c r="Q8" s="550">
        <f t="shared" si="0"/>
        <v>559</v>
      </c>
      <c r="R8" s="550">
        <f t="shared" si="0"/>
        <v>624</v>
      </c>
      <c r="S8" s="550">
        <f t="shared" si="0"/>
        <v>710</v>
      </c>
      <c r="T8" s="550">
        <f t="shared" si="0"/>
        <v>873</v>
      </c>
      <c r="U8" s="550">
        <f t="shared" si="0"/>
        <v>937</v>
      </c>
      <c r="V8" s="552">
        <f t="shared" si="0"/>
        <v>1196</v>
      </c>
      <c r="W8" s="552">
        <f t="shared" si="0"/>
        <v>1282</v>
      </c>
      <c r="X8" s="552">
        <f t="shared" ref="X8" si="1">X10+X12</f>
        <v>1339</v>
      </c>
      <c r="Y8" s="552">
        <v>1330</v>
      </c>
    </row>
    <row r="9" spans="1:28" s="98" customFormat="1" ht="15.75" customHeight="1">
      <c r="A9" s="181"/>
      <c r="B9" s="181"/>
      <c r="C9" s="181"/>
      <c r="D9" s="71"/>
      <c r="E9" s="71"/>
      <c r="F9" s="71"/>
      <c r="G9" s="71"/>
      <c r="H9" s="71"/>
      <c r="I9" s="71"/>
      <c r="J9" s="71"/>
      <c r="K9" s="71"/>
      <c r="L9" s="55"/>
      <c r="M9" s="55"/>
      <c r="Q9" s="81"/>
      <c r="V9" s="430"/>
      <c r="W9" s="430"/>
      <c r="X9" s="430"/>
      <c r="Y9" s="430"/>
    </row>
    <row r="10" spans="1:28" s="98" customFormat="1" ht="15.75" customHeight="1">
      <c r="A10" s="1523" t="s">
        <v>750</v>
      </c>
      <c r="B10" s="1523"/>
      <c r="C10" s="1523"/>
      <c r="D10" s="71">
        <v>292</v>
      </c>
      <c r="E10" s="71">
        <v>332</v>
      </c>
      <c r="F10" s="71">
        <v>382</v>
      </c>
      <c r="G10" s="71">
        <v>317</v>
      </c>
      <c r="H10" s="71">
        <v>356</v>
      </c>
      <c r="I10" s="71">
        <v>336</v>
      </c>
      <c r="J10" s="71">
        <v>421</v>
      </c>
      <c r="K10" s="71">
        <v>455</v>
      </c>
      <c r="L10" s="55">
        <v>574</v>
      </c>
      <c r="M10" s="55">
        <v>545</v>
      </c>
      <c r="N10" s="98">
        <v>485</v>
      </c>
      <c r="O10" s="98">
        <v>584</v>
      </c>
      <c r="P10" s="98">
        <v>581</v>
      </c>
      <c r="Q10" s="98">
        <v>527</v>
      </c>
      <c r="R10" s="98">
        <v>614</v>
      </c>
      <c r="S10" s="98">
        <v>706</v>
      </c>
      <c r="T10" s="98">
        <v>868</v>
      </c>
      <c r="U10" s="98">
        <v>934</v>
      </c>
      <c r="V10" s="458">
        <v>1187</v>
      </c>
      <c r="W10" s="458">
        <v>1280</v>
      </c>
      <c r="X10" s="458">
        <v>1339</v>
      </c>
      <c r="Y10" s="458">
        <v>1330</v>
      </c>
    </row>
    <row r="11" spans="1:28" s="98" customFormat="1" ht="15.75" customHeight="1">
      <c r="A11" s="181"/>
      <c r="B11" s="181"/>
      <c r="C11" s="181"/>
      <c r="D11" s="71"/>
      <c r="E11" s="71"/>
      <c r="F11" s="71"/>
      <c r="G11" s="71"/>
      <c r="H11" s="71"/>
      <c r="I11" s="71"/>
      <c r="J11" s="71"/>
      <c r="K11" s="71"/>
      <c r="L11" s="55"/>
      <c r="M11" s="55"/>
      <c r="Q11" s="81"/>
      <c r="V11" s="430"/>
      <c r="W11" s="430"/>
      <c r="X11" s="430"/>
      <c r="Y11" s="430"/>
    </row>
    <row r="12" spans="1:28" s="98" customFormat="1" ht="15.75" customHeight="1">
      <c r="A12" s="1575" t="s">
        <v>366</v>
      </c>
      <c r="B12" s="1523"/>
      <c r="C12" s="1523"/>
      <c r="D12" s="284">
        <v>1</v>
      </c>
      <c r="E12" s="284">
        <v>7</v>
      </c>
      <c r="F12" s="284">
        <v>6</v>
      </c>
      <c r="G12" s="284">
        <v>13</v>
      </c>
      <c r="H12" s="284">
        <v>9</v>
      </c>
      <c r="I12" s="284">
        <v>10</v>
      </c>
      <c r="J12" s="284">
        <v>9</v>
      </c>
      <c r="K12" s="284">
        <v>19</v>
      </c>
      <c r="L12" s="284">
        <v>17</v>
      </c>
      <c r="M12" s="284">
        <v>25</v>
      </c>
      <c r="N12" s="284">
        <v>27</v>
      </c>
      <c r="O12" s="284">
        <v>25</v>
      </c>
      <c r="P12" s="284">
        <v>25</v>
      </c>
      <c r="Q12" s="284">
        <v>32</v>
      </c>
      <c r="R12" s="430">
        <v>10</v>
      </c>
      <c r="S12" s="430">
        <v>4</v>
      </c>
      <c r="T12" s="430">
        <v>5</v>
      </c>
      <c r="U12" s="430">
        <v>3</v>
      </c>
      <c r="V12" s="430">
        <v>9</v>
      </c>
      <c r="W12" s="430">
        <v>2</v>
      </c>
      <c r="X12" s="430">
        <v>0</v>
      </c>
      <c r="Y12" s="430">
        <v>0</v>
      </c>
    </row>
    <row r="13" spans="1:28" s="98" customFormat="1" ht="13.2">
      <c r="A13" s="183"/>
      <c r="B13" s="1557" t="s">
        <v>80</v>
      </c>
      <c r="C13" s="1557"/>
      <c r="D13" s="103"/>
      <c r="E13" s="103"/>
      <c r="F13" s="103"/>
      <c r="G13" s="103"/>
      <c r="H13" s="103"/>
      <c r="I13" s="103"/>
      <c r="J13" s="103"/>
      <c r="K13" s="103"/>
      <c r="L13" s="103"/>
      <c r="M13" s="103"/>
      <c r="Q13" s="82"/>
      <c r="V13" s="430"/>
      <c r="W13" s="430"/>
      <c r="X13" s="430"/>
      <c r="Y13" s="430"/>
    </row>
    <row r="14" spans="1:28" s="98" customFormat="1" ht="15.6">
      <c r="A14" s="185"/>
      <c r="B14" s="184"/>
      <c r="C14" s="186" t="s">
        <v>213</v>
      </c>
      <c r="D14" s="71">
        <v>0</v>
      </c>
      <c r="E14" s="71">
        <v>0</v>
      </c>
      <c r="F14" s="71">
        <v>0</v>
      </c>
      <c r="G14" s="71">
        <v>0</v>
      </c>
      <c r="H14" s="71">
        <v>0</v>
      </c>
      <c r="I14" s="71">
        <v>0</v>
      </c>
      <c r="J14" s="71">
        <v>0</v>
      </c>
      <c r="K14" s="71">
        <v>0</v>
      </c>
      <c r="L14" s="71">
        <v>0</v>
      </c>
      <c r="M14" s="71">
        <v>0</v>
      </c>
      <c r="N14" s="71">
        <v>3</v>
      </c>
      <c r="O14" s="71">
        <v>0</v>
      </c>
      <c r="P14" s="71">
        <v>0</v>
      </c>
      <c r="Q14" s="71">
        <v>0</v>
      </c>
      <c r="R14" s="98">
        <v>0</v>
      </c>
      <c r="S14" s="98">
        <v>0</v>
      </c>
      <c r="T14" s="98">
        <v>0</v>
      </c>
      <c r="U14" s="98">
        <v>0</v>
      </c>
      <c r="V14" s="430">
        <v>0</v>
      </c>
      <c r="W14" s="430">
        <v>0</v>
      </c>
      <c r="X14" s="430">
        <v>0</v>
      </c>
      <c r="Y14" s="430">
        <v>0</v>
      </c>
    </row>
    <row r="15" spans="1:28" s="98" customFormat="1" ht="15.6">
      <c r="A15" s="185"/>
      <c r="B15" s="184"/>
      <c r="C15" s="186" t="s">
        <v>214</v>
      </c>
      <c r="D15" s="71">
        <v>0</v>
      </c>
      <c r="E15" s="71">
        <v>0</v>
      </c>
      <c r="F15" s="71">
        <v>0</v>
      </c>
      <c r="G15" s="71">
        <v>0</v>
      </c>
      <c r="H15" s="71">
        <v>0</v>
      </c>
      <c r="I15" s="71">
        <v>0</v>
      </c>
      <c r="J15" s="71">
        <v>0</v>
      </c>
      <c r="K15" s="71">
        <v>0</v>
      </c>
      <c r="L15" s="71">
        <v>0</v>
      </c>
      <c r="M15" s="71">
        <v>0</v>
      </c>
      <c r="N15" s="71">
        <v>0</v>
      </c>
      <c r="O15" s="71">
        <v>1</v>
      </c>
      <c r="P15" s="71">
        <v>1</v>
      </c>
      <c r="Q15" s="71">
        <v>0</v>
      </c>
      <c r="R15" s="98">
        <v>0</v>
      </c>
      <c r="S15" s="98">
        <v>0</v>
      </c>
      <c r="T15" s="98">
        <v>0</v>
      </c>
      <c r="U15" s="98">
        <v>0</v>
      </c>
      <c r="V15" s="430">
        <v>0</v>
      </c>
      <c r="W15" s="430">
        <v>0</v>
      </c>
      <c r="X15" s="430">
        <v>0</v>
      </c>
      <c r="Y15" s="430">
        <v>0</v>
      </c>
    </row>
    <row r="16" spans="1:28" s="98" customFormat="1" ht="15.6">
      <c r="A16" s="183"/>
      <c r="C16" s="186" t="s">
        <v>215</v>
      </c>
      <c r="D16" s="71">
        <v>0</v>
      </c>
      <c r="E16" s="71">
        <v>5</v>
      </c>
      <c r="F16" s="71">
        <v>2</v>
      </c>
      <c r="G16" s="71">
        <v>12</v>
      </c>
      <c r="H16" s="71">
        <v>8</v>
      </c>
      <c r="I16" s="71">
        <v>9</v>
      </c>
      <c r="J16" s="71">
        <v>9</v>
      </c>
      <c r="K16" s="71">
        <v>16</v>
      </c>
      <c r="L16" s="71">
        <v>14</v>
      </c>
      <c r="M16" s="71">
        <v>19</v>
      </c>
      <c r="N16" s="71">
        <v>17</v>
      </c>
      <c r="O16" s="71">
        <v>12</v>
      </c>
      <c r="P16" s="71">
        <v>17</v>
      </c>
      <c r="Q16" s="71">
        <v>27</v>
      </c>
      <c r="R16" s="98">
        <v>3</v>
      </c>
      <c r="S16" s="98">
        <v>0</v>
      </c>
      <c r="T16" s="98">
        <v>0</v>
      </c>
      <c r="U16" s="98">
        <v>0</v>
      </c>
      <c r="V16" s="430">
        <v>0</v>
      </c>
      <c r="W16" s="430">
        <v>0</v>
      </c>
      <c r="X16" s="430">
        <v>0</v>
      </c>
      <c r="Y16" s="430">
        <v>0</v>
      </c>
    </row>
    <row r="17" spans="1:25" s="98" customFormat="1" ht="15.6">
      <c r="A17" s="183"/>
      <c r="C17" s="186" t="s">
        <v>216</v>
      </c>
      <c r="D17" s="71">
        <v>1</v>
      </c>
      <c r="E17" s="71">
        <v>2</v>
      </c>
      <c r="F17" s="71">
        <v>4</v>
      </c>
      <c r="G17" s="71">
        <v>1</v>
      </c>
      <c r="H17" s="71">
        <v>1</v>
      </c>
      <c r="I17" s="71">
        <v>1</v>
      </c>
      <c r="J17" s="71">
        <v>0</v>
      </c>
      <c r="K17" s="71">
        <v>4</v>
      </c>
      <c r="L17" s="71">
        <v>2</v>
      </c>
      <c r="M17" s="71">
        <v>6</v>
      </c>
      <c r="N17" s="71">
        <v>7</v>
      </c>
      <c r="O17" s="71">
        <v>9</v>
      </c>
      <c r="P17" s="71">
        <v>7</v>
      </c>
      <c r="Q17" s="71">
        <v>1</v>
      </c>
      <c r="R17" s="98">
        <v>0</v>
      </c>
      <c r="S17" s="98">
        <v>0</v>
      </c>
      <c r="T17" s="98">
        <v>0</v>
      </c>
      <c r="U17" s="98">
        <v>0</v>
      </c>
      <c r="V17" s="430">
        <v>0</v>
      </c>
      <c r="W17" s="430">
        <v>0</v>
      </c>
      <c r="X17" s="430">
        <v>0</v>
      </c>
      <c r="Y17" s="430">
        <v>0</v>
      </c>
    </row>
    <row r="18" spans="1:25" s="98" customFormat="1" ht="15.6">
      <c r="A18" s="531"/>
      <c r="C18" s="186" t="s">
        <v>438</v>
      </c>
      <c r="D18" s="71">
        <v>0</v>
      </c>
      <c r="E18" s="71">
        <v>0</v>
      </c>
      <c r="F18" s="71">
        <v>0</v>
      </c>
      <c r="G18" s="71">
        <v>0</v>
      </c>
      <c r="H18" s="71">
        <v>0</v>
      </c>
      <c r="I18" s="71">
        <v>0</v>
      </c>
      <c r="J18" s="71">
        <v>0</v>
      </c>
      <c r="K18" s="71">
        <v>0</v>
      </c>
      <c r="L18" s="71">
        <v>0</v>
      </c>
      <c r="M18" s="71">
        <v>0</v>
      </c>
      <c r="N18" s="71">
        <v>0</v>
      </c>
      <c r="O18" s="71">
        <v>0</v>
      </c>
      <c r="P18" s="71">
        <v>0</v>
      </c>
      <c r="Q18" s="71">
        <v>0</v>
      </c>
      <c r="R18" s="98">
        <v>3</v>
      </c>
      <c r="S18" s="98">
        <v>0</v>
      </c>
      <c r="T18" s="98">
        <v>2</v>
      </c>
      <c r="U18" s="98">
        <v>1</v>
      </c>
      <c r="V18" s="430">
        <v>0</v>
      </c>
      <c r="W18" s="430">
        <v>0</v>
      </c>
      <c r="X18" s="430">
        <v>0</v>
      </c>
      <c r="Y18" s="430">
        <v>0</v>
      </c>
    </row>
    <row r="19" spans="1:25" s="98" customFormat="1" ht="15.6">
      <c r="A19" s="524"/>
      <c r="C19" s="186" t="s">
        <v>439</v>
      </c>
      <c r="D19" s="71">
        <v>0</v>
      </c>
      <c r="E19" s="71">
        <v>0</v>
      </c>
      <c r="F19" s="71">
        <v>0</v>
      </c>
      <c r="G19" s="71">
        <v>0</v>
      </c>
      <c r="H19" s="71">
        <v>0</v>
      </c>
      <c r="I19" s="71">
        <v>0</v>
      </c>
      <c r="J19" s="71">
        <v>0</v>
      </c>
      <c r="K19" s="71">
        <v>0</v>
      </c>
      <c r="L19" s="71">
        <v>1</v>
      </c>
      <c r="M19" s="71">
        <v>0</v>
      </c>
      <c r="N19" s="71">
        <v>2</v>
      </c>
      <c r="O19" s="71">
        <v>3</v>
      </c>
      <c r="P19" s="71">
        <v>5</v>
      </c>
      <c r="Q19" s="71">
        <v>4</v>
      </c>
      <c r="R19" s="98">
        <v>2</v>
      </c>
      <c r="S19" s="98">
        <v>2</v>
      </c>
      <c r="T19" s="98">
        <v>1</v>
      </c>
      <c r="U19" s="98">
        <v>2</v>
      </c>
      <c r="V19" s="430">
        <v>5</v>
      </c>
      <c r="W19" s="430">
        <v>0</v>
      </c>
      <c r="X19" s="430">
        <v>0</v>
      </c>
      <c r="Y19" s="430">
        <v>0</v>
      </c>
    </row>
    <row r="20" spans="1:25" s="98" customFormat="1" ht="15.6">
      <c r="A20" s="524"/>
      <c r="C20" s="186" t="s">
        <v>440</v>
      </c>
      <c r="D20" s="71">
        <v>0</v>
      </c>
      <c r="E20" s="71">
        <v>0</v>
      </c>
      <c r="F20" s="71">
        <v>0</v>
      </c>
      <c r="G20" s="71">
        <v>0</v>
      </c>
      <c r="H20" s="71">
        <v>0</v>
      </c>
      <c r="I20" s="71">
        <v>0</v>
      </c>
      <c r="J20" s="71">
        <v>0</v>
      </c>
      <c r="K20" s="71">
        <v>0</v>
      </c>
      <c r="L20" s="71">
        <v>0</v>
      </c>
      <c r="M20" s="71">
        <v>0</v>
      </c>
      <c r="N20" s="71">
        <v>0</v>
      </c>
      <c r="O20" s="71">
        <v>0</v>
      </c>
      <c r="P20" s="71">
        <v>0</v>
      </c>
      <c r="Q20" s="71">
        <v>3</v>
      </c>
      <c r="R20" s="98">
        <v>2</v>
      </c>
      <c r="S20" s="98">
        <v>1</v>
      </c>
      <c r="T20" s="98">
        <v>2</v>
      </c>
      <c r="U20" s="98">
        <v>0</v>
      </c>
      <c r="V20" s="430">
        <v>5</v>
      </c>
      <c r="W20" s="430">
        <v>2</v>
      </c>
      <c r="X20" s="430">
        <v>0</v>
      </c>
      <c r="Y20" s="430">
        <v>0</v>
      </c>
    </row>
    <row r="21" spans="1:25" s="98" customFormat="1" ht="13.2">
      <c r="A21" s="183"/>
      <c r="V21" s="430"/>
      <c r="W21" s="430"/>
      <c r="X21" s="430"/>
      <c r="Y21" s="430"/>
    </row>
    <row r="22" spans="1:25" s="98" customFormat="1" ht="13.2">
      <c r="A22" s="183"/>
      <c r="C22" s="1576" t="s">
        <v>441</v>
      </c>
      <c r="D22" s="284">
        <v>0</v>
      </c>
      <c r="E22" s="284">
        <v>0</v>
      </c>
      <c r="F22" s="284">
        <v>0</v>
      </c>
      <c r="G22" s="284">
        <v>0</v>
      </c>
      <c r="H22" s="284">
        <v>0</v>
      </c>
      <c r="I22" s="284">
        <v>0</v>
      </c>
      <c r="J22" s="284">
        <v>0</v>
      </c>
      <c r="K22" s="284">
        <v>0</v>
      </c>
      <c r="L22" s="284">
        <v>0</v>
      </c>
      <c r="M22" s="284">
        <v>1</v>
      </c>
      <c r="N22" s="284">
        <v>0</v>
      </c>
      <c r="O22" s="284">
        <v>0</v>
      </c>
      <c r="P22" s="284">
        <v>1</v>
      </c>
      <c r="Q22" s="284">
        <v>2</v>
      </c>
      <c r="R22" s="430">
        <v>1</v>
      </c>
      <c r="S22" s="430">
        <v>1</v>
      </c>
      <c r="T22" s="430">
        <v>1</v>
      </c>
      <c r="U22" s="430">
        <v>0</v>
      </c>
      <c r="V22" s="430">
        <v>0</v>
      </c>
      <c r="W22" s="430">
        <v>0</v>
      </c>
      <c r="X22" s="430">
        <v>0</v>
      </c>
      <c r="Y22" s="430">
        <v>0</v>
      </c>
    </row>
    <row r="23" spans="1:25" s="98" customFormat="1" ht="13.2">
      <c r="A23" s="500"/>
      <c r="C23" s="1576"/>
      <c r="D23" s="71"/>
      <c r="E23" s="71"/>
      <c r="F23" s="71"/>
      <c r="G23" s="71"/>
      <c r="H23" s="71"/>
      <c r="I23" s="71"/>
      <c r="J23" s="71"/>
      <c r="K23" s="71"/>
      <c r="L23" s="71"/>
      <c r="M23" s="71"/>
      <c r="N23" s="71"/>
      <c r="O23" s="71"/>
      <c r="P23" s="71"/>
      <c r="Q23" s="71"/>
      <c r="V23" s="430"/>
      <c r="W23" s="430"/>
      <c r="X23" s="430"/>
      <c r="Y23" s="430"/>
    </row>
    <row r="24" spans="1:25" s="98" customFormat="1" ht="13.2">
      <c r="A24" s="183"/>
      <c r="B24" s="183"/>
      <c r="C24" s="182"/>
      <c r="D24" s="103"/>
      <c r="E24" s="103"/>
      <c r="F24" s="103"/>
      <c r="G24" s="103"/>
      <c r="H24" s="103"/>
      <c r="I24" s="103"/>
      <c r="J24" s="103"/>
      <c r="K24" s="103"/>
      <c r="L24" s="103"/>
      <c r="M24" s="103"/>
    </row>
    <row r="25" spans="1:25" ht="13.2">
      <c r="A25" s="105"/>
      <c r="B25" s="105"/>
      <c r="C25" s="105"/>
      <c r="D25" s="105"/>
      <c r="E25" s="105"/>
      <c r="F25" s="105"/>
      <c r="G25" s="105"/>
      <c r="H25" s="105"/>
      <c r="I25" s="105"/>
      <c r="J25" s="105"/>
      <c r="K25" s="105"/>
      <c r="L25" s="105"/>
      <c r="M25" s="105"/>
      <c r="N25" s="105"/>
      <c r="O25" s="105"/>
      <c r="P25" s="105"/>
      <c r="Q25" s="105"/>
      <c r="R25" s="105"/>
      <c r="S25" s="105"/>
      <c r="T25" s="105"/>
      <c r="U25" s="105"/>
      <c r="V25" s="105"/>
      <c r="W25" s="105"/>
      <c r="X25" s="105"/>
      <c r="Y25" s="105"/>
    </row>
    <row r="26" spans="1:25" ht="15">
      <c r="A26" s="91"/>
      <c r="B26" s="91"/>
      <c r="C26" s="91"/>
      <c r="D26" s="26"/>
      <c r="E26" s="26"/>
      <c r="F26" s="26"/>
      <c r="G26" s="26"/>
      <c r="H26" s="26"/>
      <c r="I26" s="26"/>
      <c r="J26" s="26"/>
      <c r="K26" s="26"/>
      <c r="L26" s="26"/>
      <c r="M26" s="26"/>
      <c r="N26" s="26"/>
    </row>
    <row r="27" spans="1:25" s="106" customFormat="1">
      <c r="A27" s="1513" t="s">
        <v>127</v>
      </c>
      <c r="B27" s="1513"/>
      <c r="C27" s="1513"/>
      <c r="D27" s="96"/>
      <c r="E27" s="96"/>
      <c r="F27" s="96"/>
      <c r="G27" s="96"/>
      <c r="H27" s="96"/>
      <c r="I27" s="96"/>
      <c r="J27" s="96"/>
      <c r="K27" s="96"/>
      <c r="L27" s="96"/>
      <c r="M27" s="96"/>
    </row>
    <row r="28" spans="1:25" s="106" customFormat="1">
      <c r="A28" s="1281" t="s">
        <v>339</v>
      </c>
      <c r="B28" s="1281"/>
      <c r="C28" s="1281"/>
      <c r="D28" s="1281"/>
      <c r="E28" s="1281"/>
      <c r="F28" s="1281"/>
      <c r="G28" s="1281"/>
      <c r="H28" s="1281"/>
      <c r="I28" s="1281"/>
      <c r="J28" s="1281"/>
      <c r="K28" s="1281"/>
      <c r="L28" s="1281"/>
      <c r="M28" s="1281"/>
      <c r="N28" s="1281"/>
      <c r="O28" s="1281"/>
      <c r="P28" s="1281"/>
      <c r="Q28" s="1281"/>
      <c r="R28" s="1281"/>
      <c r="S28" s="1281"/>
      <c r="T28" s="1281"/>
      <c r="U28" s="1281"/>
      <c r="V28" s="1281"/>
      <c r="W28" s="518"/>
      <c r="X28" s="568"/>
    </row>
    <row r="29" spans="1:25" s="106" customFormat="1">
      <c r="A29" s="1362" t="s">
        <v>340</v>
      </c>
      <c r="B29" s="1362"/>
      <c r="C29" s="1362"/>
      <c r="D29" s="1362"/>
      <c r="E29" s="1362"/>
      <c r="F29" s="1362"/>
      <c r="G29" s="1362"/>
      <c r="H29" s="1362"/>
      <c r="I29" s="1362"/>
      <c r="J29" s="1362"/>
      <c r="K29" s="1362"/>
      <c r="L29" s="1362"/>
      <c r="M29" s="1362"/>
      <c r="N29" s="1362"/>
      <c r="O29" s="1362"/>
      <c r="P29" s="1362"/>
      <c r="Q29" s="1362"/>
      <c r="R29" s="1362"/>
      <c r="S29" s="1362"/>
      <c r="T29" s="1362"/>
      <c r="U29" s="1362"/>
      <c r="V29" s="1362"/>
      <c r="W29" s="520"/>
      <c r="X29" s="570"/>
    </row>
    <row r="30" spans="1:25" s="106" customFormat="1">
      <c r="A30" s="1362" t="s">
        <v>375</v>
      </c>
      <c r="B30" s="1362"/>
      <c r="C30" s="1362"/>
      <c r="D30" s="1362"/>
      <c r="E30" s="1362"/>
      <c r="F30" s="1362"/>
      <c r="G30" s="1362"/>
      <c r="H30" s="1362"/>
      <c r="I30" s="1362"/>
      <c r="J30" s="1362"/>
      <c r="K30" s="1362"/>
      <c r="L30" s="1362"/>
      <c r="M30" s="1362"/>
      <c r="N30" s="1362"/>
      <c r="O30" s="1362"/>
      <c r="P30" s="1362"/>
      <c r="Q30" s="1362"/>
      <c r="R30" s="1362"/>
      <c r="S30" s="1362"/>
      <c r="T30" s="1362"/>
      <c r="U30" s="1362"/>
      <c r="V30" s="1362"/>
      <c r="W30" s="520"/>
      <c r="X30" s="570"/>
    </row>
    <row r="31" spans="1:25" s="106" customFormat="1">
      <c r="A31" s="1281" t="s">
        <v>341</v>
      </c>
      <c r="B31" s="1281"/>
      <c r="C31" s="1281"/>
      <c r="D31" s="1281"/>
      <c r="E31" s="1281"/>
      <c r="F31" s="1281"/>
      <c r="G31" s="1281"/>
      <c r="H31" s="1281"/>
      <c r="I31" s="1281"/>
      <c r="J31" s="1281"/>
      <c r="K31" s="1281"/>
      <c r="L31" s="1281"/>
      <c r="M31" s="1281"/>
      <c r="N31" s="1281"/>
      <c r="O31" s="1281"/>
      <c r="P31" s="1281"/>
      <c r="Q31" s="1281"/>
      <c r="R31" s="1281"/>
      <c r="S31" s="1281"/>
      <c r="T31" s="1281"/>
      <c r="U31" s="1281"/>
      <c r="V31" s="1281"/>
      <c r="W31" s="518"/>
      <c r="X31" s="568"/>
    </row>
    <row r="32" spans="1:25" s="106" customFormat="1">
      <c r="A32" s="1281" t="s">
        <v>342</v>
      </c>
      <c r="B32" s="1281"/>
      <c r="C32" s="1281"/>
      <c r="D32" s="1281"/>
      <c r="E32" s="1281"/>
      <c r="F32" s="1281"/>
      <c r="G32" s="1281"/>
      <c r="H32" s="1281"/>
      <c r="I32" s="1281"/>
      <c r="J32" s="1281"/>
      <c r="K32" s="1281"/>
      <c r="L32" s="1281"/>
      <c r="M32" s="1281"/>
      <c r="N32" s="1281"/>
      <c r="O32" s="1281"/>
      <c r="P32" s="1281"/>
      <c r="Q32" s="1281"/>
      <c r="R32" s="1281"/>
      <c r="S32" s="1281"/>
      <c r="T32" s="1281"/>
      <c r="U32" s="1281"/>
      <c r="V32" s="1281"/>
      <c r="W32" s="518"/>
      <c r="X32" s="568"/>
    </row>
    <row r="33" spans="1:24" s="106" customFormat="1">
      <c r="A33" s="1361" t="s">
        <v>343</v>
      </c>
      <c r="B33" s="1361"/>
      <c r="C33" s="1361"/>
      <c r="D33" s="1361"/>
      <c r="E33" s="1361"/>
      <c r="F33" s="1361"/>
      <c r="G33" s="1361"/>
      <c r="H33" s="1361"/>
      <c r="I33" s="1361"/>
      <c r="J33" s="1361"/>
      <c r="K33" s="1361"/>
      <c r="L33" s="1361"/>
      <c r="M33" s="1361"/>
      <c r="N33" s="1361"/>
      <c r="O33" s="1361"/>
      <c r="P33" s="1361"/>
      <c r="Q33" s="1361"/>
      <c r="R33" s="1361"/>
      <c r="S33" s="1361"/>
      <c r="T33" s="1361"/>
      <c r="U33" s="1361"/>
      <c r="V33" s="1361"/>
      <c r="W33" s="519"/>
      <c r="X33" s="569"/>
    </row>
    <row r="34" spans="1:24" s="106" customFormat="1">
      <c r="A34" s="1361" t="s">
        <v>444</v>
      </c>
      <c r="B34" s="1361"/>
      <c r="C34" s="1361"/>
      <c r="D34" s="1361"/>
      <c r="E34" s="1361"/>
      <c r="F34" s="1361"/>
      <c r="G34" s="1361"/>
      <c r="H34" s="1361"/>
      <c r="I34" s="1361"/>
      <c r="J34" s="1361"/>
      <c r="K34" s="1361"/>
      <c r="L34" s="1361"/>
      <c r="M34" s="1361"/>
      <c r="N34" s="1361"/>
      <c r="O34" s="1361"/>
      <c r="P34" s="1361"/>
      <c r="Q34" s="1361"/>
      <c r="R34" s="1361"/>
      <c r="S34" s="1361"/>
      <c r="T34" s="1361"/>
      <c r="U34" s="1361"/>
      <c r="V34" s="1361"/>
      <c r="W34" s="519"/>
      <c r="X34" s="569"/>
    </row>
    <row r="35" spans="1:24" s="106" customFormat="1">
      <c r="A35" s="1361" t="s">
        <v>443</v>
      </c>
      <c r="B35" s="1361"/>
      <c r="C35" s="1361"/>
      <c r="D35" s="1361"/>
      <c r="E35" s="1361"/>
      <c r="F35" s="1361"/>
      <c r="G35" s="1361"/>
      <c r="H35" s="1361"/>
      <c r="I35" s="1361"/>
      <c r="J35" s="1361"/>
      <c r="K35" s="1361"/>
      <c r="L35" s="1361"/>
      <c r="M35" s="1361"/>
      <c r="N35" s="1361"/>
      <c r="O35" s="1361"/>
      <c r="P35" s="1361"/>
      <c r="Q35" s="1361"/>
      <c r="R35" s="1361"/>
      <c r="S35" s="1361"/>
      <c r="T35" s="1361"/>
      <c r="U35" s="1361"/>
      <c r="V35" s="1361"/>
      <c r="W35" s="529"/>
      <c r="X35" s="569"/>
    </row>
    <row r="36" spans="1:24" s="106" customFormat="1">
      <c r="A36" s="1362" t="s">
        <v>442</v>
      </c>
      <c r="B36" s="1362"/>
      <c r="C36" s="1362"/>
      <c r="D36" s="1362"/>
      <c r="E36" s="1362"/>
      <c r="F36" s="1362"/>
      <c r="G36" s="1362"/>
      <c r="H36" s="1362"/>
      <c r="I36" s="1362"/>
      <c r="J36" s="1362"/>
      <c r="K36" s="1362"/>
      <c r="L36" s="1362"/>
      <c r="M36" s="1362"/>
      <c r="N36" s="1362"/>
      <c r="O36" s="1362"/>
      <c r="P36" s="1362"/>
      <c r="Q36" s="1362"/>
      <c r="R36" s="1362"/>
      <c r="S36" s="1362"/>
      <c r="T36" s="1362"/>
      <c r="U36" s="1362"/>
      <c r="V36" s="1362"/>
      <c r="W36" s="520"/>
      <c r="X36" s="570"/>
    </row>
    <row r="37" spans="1:24" s="106" customFormat="1">
      <c r="A37" s="180"/>
      <c r="B37" s="178"/>
      <c r="C37" s="178"/>
      <c r="D37" s="178"/>
      <c r="E37" s="178"/>
      <c r="F37" s="178"/>
      <c r="G37" s="178"/>
      <c r="H37" s="178"/>
      <c r="I37" s="178"/>
      <c r="J37" s="178"/>
      <c r="K37" s="178"/>
      <c r="L37" s="178"/>
      <c r="M37" s="178"/>
    </row>
    <row r="38" spans="1:24" s="106" customFormat="1">
      <c r="A38" s="1511" t="s">
        <v>1657</v>
      </c>
      <c r="B38" s="1512"/>
      <c r="C38" s="1512"/>
      <c r="D38" s="178"/>
      <c r="E38" s="178"/>
      <c r="F38" s="178"/>
      <c r="G38" s="178"/>
      <c r="H38" s="178"/>
      <c r="I38" s="178"/>
      <c r="J38" s="178"/>
      <c r="K38" s="178"/>
      <c r="L38" s="178"/>
      <c r="M38" s="178"/>
    </row>
    <row r="39" spans="1:24" s="106" customFormat="1">
      <c r="A39" s="179" t="s">
        <v>143</v>
      </c>
      <c r="B39" s="109"/>
      <c r="C39" s="109"/>
      <c r="D39" s="96"/>
      <c r="E39" s="96"/>
      <c r="F39" s="96"/>
      <c r="G39" s="96"/>
      <c r="H39" s="96"/>
      <c r="I39" s="96"/>
      <c r="J39" s="96"/>
      <c r="K39" s="96"/>
      <c r="L39" s="96"/>
      <c r="M39" s="96"/>
    </row>
    <row r="40" spans="1:24" s="106" customFormat="1"/>
    <row r="41" spans="1:24" s="106" customFormat="1">
      <c r="A41" s="107"/>
      <c r="B41" s="107"/>
      <c r="C41" s="107"/>
    </row>
    <row r="42" spans="1:24" s="106" customFormat="1">
      <c r="A42" s="107"/>
      <c r="B42" s="107"/>
      <c r="C42" s="107"/>
    </row>
    <row r="43" spans="1:24" ht="15">
      <c r="A43" s="108"/>
      <c r="B43" s="108"/>
      <c r="C43" s="108"/>
    </row>
    <row r="44" spans="1:24" ht="15">
      <c r="A44" s="108"/>
      <c r="B44" s="108"/>
      <c r="C44" s="108"/>
    </row>
    <row r="45" spans="1:24" ht="15">
      <c r="A45" s="108"/>
      <c r="B45" s="108"/>
      <c r="C45" s="108"/>
    </row>
    <row r="46" spans="1:24" ht="15">
      <c r="A46" s="108"/>
      <c r="B46" s="108"/>
      <c r="C46" s="108"/>
    </row>
    <row r="47" spans="1:24" ht="15">
      <c r="A47" s="108"/>
      <c r="B47" s="108"/>
      <c r="C47" s="108"/>
    </row>
    <row r="48" spans="1:24" ht="15">
      <c r="A48" s="108"/>
      <c r="B48" s="108"/>
      <c r="C48" s="108"/>
    </row>
    <row r="49" spans="1:3" ht="15">
      <c r="A49" s="108"/>
      <c r="B49" s="108"/>
      <c r="C49" s="108"/>
    </row>
    <row r="50" spans="1:3" ht="15">
      <c r="A50" s="108"/>
      <c r="B50" s="108"/>
      <c r="C50" s="108"/>
    </row>
    <row r="51" spans="1:3" ht="15">
      <c r="A51" s="108"/>
      <c r="B51" s="108"/>
      <c r="C51" s="108"/>
    </row>
    <row r="52" spans="1:3" ht="15">
      <c r="A52" s="108"/>
      <c r="B52" s="108"/>
      <c r="C52" s="108"/>
    </row>
    <row r="53" spans="1:3" ht="15">
      <c r="A53" s="108"/>
      <c r="B53" s="108"/>
      <c r="C53" s="108"/>
    </row>
    <row r="54" spans="1:3" ht="15">
      <c r="A54" s="108"/>
      <c r="B54" s="108"/>
      <c r="C54" s="108"/>
    </row>
    <row r="55" spans="1:3" ht="15">
      <c r="A55" s="108"/>
      <c r="B55" s="108"/>
      <c r="C55" s="108"/>
    </row>
    <row r="56" spans="1:3" ht="15">
      <c r="A56" s="108"/>
      <c r="B56" s="108"/>
      <c r="C56" s="108"/>
    </row>
    <row r="57" spans="1:3" ht="15">
      <c r="A57" s="108"/>
      <c r="B57" s="108"/>
      <c r="C57" s="108"/>
    </row>
    <row r="58" spans="1:3" ht="15">
      <c r="A58" s="108"/>
      <c r="B58" s="108"/>
      <c r="C58" s="108"/>
    </row>
    <row r="59" spans="1:3" ht="15">
      <c r="A59" s="108"/>
      <c r="B59" s="108"/>
      <c r="C59" s="108"/>
    </row>
  </sheetData>
  <mergeCells count="42">
    <mergeCell ref="Y4:Y6"/>
    <mergeCell ref="W4:W6"/>
    <mergeCell ref="A33:V33"/>
    <mergeCell ref="D4:D6"/>
    <mergeCell ref="E4:E6"/>
    <mergeCell ref="F4:F6"/>
    <mergeCell ref="G4:G6"/>
    <mergeCell ref="A5:C5"/>
    <mergeCell ref="K4:K6"/>
    <mergeCell ref="J4:J6"/>
    <mergeCell ref="A8:C8"/>
    <mergeCell ref="X4:X6"/>
    <mergeCell ref="A38:C38"/>
    <mergeCell ref="A10:C10"/>
    <mergeCell ref="A12:C12"/>
    <mergeCell ref="A27:C27"/>
    <mergeCell ref="B13:C13"/>
    <mergeCell ref="C22:C23"/>
    <mergeCell ref="A36:V36"/>
    <mergeCell ref="A32:V32"/>
    <mergeCell ref="A31:V31"/>
    <mergeCell ref="A30:V30"/>
    <mergeCell ref="A29:V29"/>
    <mergeCell ref="A28:V28"/>
    <mergeCell ref="A34:V34"/>
    <mergeCell ref="A35:V35"/>
    <mergeCell ref="V1:X1"/>
    <mergeCell ref="Z1:AB1"/>
    <mergeCell ref="L4:L6"/>
    <mergeCell ref="M4:M6"/>
    <mergeCell ref="N4:N6"/>
    <mergeCell ref="S4:S6"/>
    <mergeCell ref="T4:T6"/>
    <mergeCell ref="U4:U6"/>
    <mergeCell ref="O4:O6"/>
    <mergeCell ref="P4:P6"/>
    <mergeCell ref="Q4:Q6"/>
    <mergeCell ref="A1:R2"/>
    <mergeCell ref="V4:V6"/>
    <mergeCell ref="R4:R6"/>
    <mergeCell ref="H4:H6"/>
    <mergeCell ref="I4:I6"/>
  </mergeCells>
  <hyperlinks>
    <hyperlink ref="V1" location="Contents!A1" display="back to contents"/>
  </hyperlinks>
  <pageMargins left="0.70866141732283472" right="0.70866141732283472" top="0.74803149606299213" bottom="0.74803149606299213" header="0.31496062992125984" footer="0.31496062992125984"/>
  <pageSetup paperSize="9" scale="8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28"/>
  <sheetViews>
    <sheetView showGridLines="0" zoomScaleNormal="100" workbookViewId="0">
      <selection sqref="A1:K1"/>
    </sheetView>
  </sheetViews>
  <sheetFormatPr defaultColWidth="9.28515625" defaultRowHeight="13.2"/>
  <cols>
    <col min="1" max="16384" width="9.28515625" style="969"/>
  </cols>
  <sheetData>
    <row r="1" spans="1:16" ht="18" customHeight="1">
      <c r="A1" s="1239" t="s">
        <v>1668</v>
      </c>
      <c r="B1" s="1239"/>
      <c r="C1" s="1239"/>
      <c r="D1" s="1239"/>
      <c r="E1" s="1239"/>
      <c r="F1" s="1239"/>
      <c r="G1" s="1239"/>
      <c r="H1" s="1239"/>
      <c r="I1" s="1239"/>
      <c r="J1" s="1239"/>
      <c r="K1" s="1239"/>
      <c r="M1" s="1240" t="s">
        <v>425</v>
      </c>
      <c r="N1" s="1240"/>
      <c r="O1" s="1240"/>
      <c r="P1" s="1240"/>
    </row>
    <row r="2" spans="1:16" ht="15" customHeight="1">
      <c r="B2" s="970"/>
      <c r="C2" s="970"/>
      <c r="D2" s="970"/>
      <c r="E2" s="970"/>
      <c r="F2" s="970"/>
      <c r="H2" s="972"/>
      <c r="I2" s="972"/>
      <c r="J2" s="972"/>
      <c r="K2" s="972"/>
    </row>
    <row r="3" spans="1:16" ht="15" customHeight="1">
      <c r="A3" s="1087" t="s">
        <v>1669</v>
      </c>
      <c r="B3" s="971"/>
      <c r="C3" s="971"/>
      <c r="D3" s="971"/>
      <c r="E3" s="971"/>
      <c r="F3" s="971"/>
    </row>
    <row r="4" spans="1:16" ht="26.4">
      <c r="A4" s="971"/>
      <c r="B4" s="983" t="s">
        <v>89</v>
      </c>
      <c r="C4" s="983" t="s">
        <v>90</v>
      </c>
      <c r="D4" s="983" t="s">
        <v>91</v>
      </c>
      <c r="E4" s="983" t="s">
        <v>92</v>
      </c>
      <c r="F4" s="983" t="s">
        <v>93</v>
      </c>
    </row>
    <row r="5" spans="1:16">
      <c r="A5" s="753">
        <f>'4 - sex and age'!A6</f>
        <v>2000</v>
      </c>
      <c r="B5" s="756">
        <f>'9 - death rates by age'!B6</f>
        <v>11.633447596099449</v>
      </c>
      <c r="C5" s="756">
        <f>'9 - death rates by age'!C6</f>
        <v>17.580454998918661</v>
      </c>
      <c r="D5" s="756">
        <f>'9 - death rates by age'!D6</f>
        <v>8.9105612103899734</v>
      </c>
      <c r="E5" s="756">
        <f>'9 - death rates by age'!E6</f>
        <v>2.3556467059961514</v>
      </c>
      <c r="F5" s="756">
        <f>'9 - death rates by age'!F6</f>
        <v>0.54922019885432671</v>
      </c>
      <c r="H5" s="755"/>
      <c r="I5" s="973"/>
      <c r="J5" s="973"/>
    </row>
    <row r="6" spans="1:16">
      <c r="A6" s="753">
        <f>'4 - sex and age'!A7</f>
        <v>2001</v>
      </c>
      <c r="B6" s="756">
        <f>'9 - death rates by age'!B7</f>
        <v>12.480252764612954</v>
      </c>
      <c r="C6" s="756">
        <f>'9 - death rates by age'!C7</f>
        <v>20.11141725157372</v>
      </c>
      <c r="D6" s="756">
        <f>'9 - death rates by age'!D7</f>
        <v>8.9500332429806164</v>
      </c>
      <c r="E6" s="756">
        <f>'9 - death rates by age'!E7</f>
        <v>4.4986801452928571</v>
      </c>
      <c r="F6" s="756">
        <f>'9 - death rates by age'!F7</f>
        <v>1.4500923527567162</v>
      </c>
    </row>
    <row r="7" spans="1:16">
      <c r="A7" s="753">
        <f>'4 - sex and age'!A8</f>
        <v>2002</v>
      </c>
      <c r="B7" s="756">
        <f>'9 - death rates by age'!B8</f>
        <v>15.581906290415569</v>
      </c>
      <c r="C7" s="756">
        <f>'9 - death rates by age'!C8</f>
        <v>22.767077912511922</v>
      </c>
      <c r="D7" s="756">
        <f>'9 - death rates by age'!D8</f>
        <v>11.661984971250671</v>
      </c>
      <c r="E7" s="756">
        <f>'9 - death rates by age'!E8</f>
        <v>3.9519327878690302</v>
      </c>
      <c r="F7" s="756">
        <f>'9 - death rates by age'!F8</f>
        <v>1.2192445560730572</v>
      </c>
    </row>
    <row r="8" spans="1:16">
      <c r="A8" s="753">
        <f>'4 - sex and age'!A9</f>
        <v>2003</v>
      </c>
      <c r="B8" s="756">
        <f>'9 - death rates by age'!B9</f>
        <v>12.010865213454633</v>
      </c>
      <c r="C8" s="756">
        <f>'9 - death rates by age'!C9</f>
        <v>18.871948459634744</v>
      </c>
      <c r="D8" s="756">
        <f>'9 - death rates by age'!D9</f>
        <v>10.211632940962893</v>
      </c>
      <c r="E8" s="756">
        <f>'9 - death rates by age'!E9</f>
        <v>2.9189495284437035</v>
      </c>
      <c r="F8" s="756">
        <f>'9 - death rates by age'!F9</f>
        <v>1.8660007871130593</v>
      </c>
    </row>
    <row r="9" spans="1:16">
      <c r="A9" s="753">
        <f>'4 - sex and age'!A10</f>
        <v>2004</v>
      </c>
      <c r="B9" s="756">
        <f>'9 - death rates by age'!B10</f>
        <v>12.410635761629992</v>
      </c>
      <c r="C9" s="756">
        <f>'9 - death rates by age'!C10</f>
        <v>21.564454278669004</v>
      </c>
      <c r="D9" s="756">
        <f>'9 - death rates by age'!D10</f>
        <v>11.558805422587414</v>
      </c>
      <c r="E9" s="756">
        <f>'9 - death rates by age'!E10</f>
        <v>5.0543997828052207</v>
      </c>
      <c r="F9" s="756">
        <f>'9 - death rates by age'!F10</f>
        <v>0.33145289060065891</v>
      </c>
    </row>
    <row r="10" spans="1:16">
      <c r="A10" s="753">
        <f>'4 - sex and age'!A11</f>
        <v>2005</v>
      </c>
      <c r="B10" s="756">
        <f>'9 - death rates by age'!B11</f>
        <v>7.1379213461815914</v>
      </c>
      <c r="C10" s="756">
        <f>'9 - death rates by age'!C11</f>
        <v>16.330068366459297</v>
      </c>
      <c r="D10" s="756">
        <f>'9 - death rates by age'!D11</f>
        <v>15.827535137756083</v>
      </c>
      <c r="E10" s="756">
        <f>'9 - death rates by age'!E11</f>
        <v>5.2652325311680421</v>
      </c>
      <c r="F10" s="756">
        <f>'9 - death rates by age'!F11</f>
        <v>1.7893889236825624</v>
      </c>
    </row>
    <row r="11" spans="1:16">
      <c r="A11" s="753">
        <f>'4 - sex and age'!A12</f>
        <v>2006</v>
      </c>
      <c r="B11" s="756">
        <f>'9 - death rates by age'!B12</f>
        <v>10.399820339335587</v>
      </c>
      <c r="C11" s="756">
        <f>'9 - death rates by age'!C12</f>
        <v>24.293822743435147</v>
      </c>
      <c r="D11" s="756">
        <f>'9 - death rates by age'!D12</f>
        <v>15.991639017080834</v>
      </c>
      <c r="E11" s="756">
        <f>'9 - death rates by age'!E12</f>
        <v>7.5493222386256882</v>
      </c>
      <c r="F11" s="756">
        <f>'9 - death rates by age'!F12</f>
        <v>2.3926268810034994</v>
      </c>
    </row>
    <row r="12" spans="1:16">
      <c r="A12" s="753">
        <f>'4 - sex and age'!A13</f>
        <v>2007</v>
      </c>
      <c r="B12" s="756">
        <f>'9 - death rates by age'!B13</f>
        <v>14.012074234180517</v>
      </c>
      <c r="C12" s="756">
        <f>'9 - death rates by age'!C13</f>
        <v>23.349949930812063</v>
      </c>
      <c r="D12" s="756">
        <f>'9 - death rates by age'!D13</f>
        <v>18.886818521757867</v>
      </c>
      <c r="E12" s="756">
        <f>'9 - death rates by age'!E13</f>
        <v>6.1468272126870511</v>
      </c>
      <c r="F12" s="756">
        <f>'9 - death rates by age'!F13</f>
        <v>1.7302044944421113</v>
      </c>
    </row>
    <row r="13" spans="1:16">
      <c r="A13" s="753">
        <f>'4 - sex and age'!A14</f>
        <v>2008</v>
      </c>
      <c r="B13" s="756">
        <f>'9 - death rates by age'!B14</f>
        <v>13.613253389996034</v>
      </c>
      <c r="C13" s="756">
        <f>'9 - death rates by age'!C14</f>
        <v>32.814572780700679</v>
      </c>
      <c r="D13" s="756">
        <f>'9 - death rates by age'!D14</f>
        <v>22.375046936161677</v>
      </c>
      <c r="E13" s="756">
        <f>'9 - death rates by age'!E14</f>
        <v>9.4928035190223756</v>
      </c>
      <c r="F13" s="756">
        <f>'9 - death rates by age'!F14</f>
        <v>2.6452927016374361</v>
      </c>
    </row>
    <row r="14" spans="1:16">
      <c r="A14" s="753">
        <f>'4 - sex and age'!A15</f>
        <v>2009</v>
      </c>
      <c r="B14" s="756">
        <f>'9 - death rates by age'!B15</f>
        <v>10.13183127710999</v>
      </c>
      <c r="C14" s="756">
        <f>'9 - death rates by age'!C15</f>
        <v>27.408777275967893</v>
      </c>
      <c r="D14" s="756">
        <f>'9 - death rates by age'!D15</f>
        <v>24.817870968080804</v>
      </c>
      <c r="E14" s="756">
        <f>'9 - death rates by age'!E15</f>
        <v>10.226396689794056</v>
      </c>
      <c r="F14" s="756">
        <f>'9 - death rates by age'!F15</f>
        <v>3.0799224475527707</v>
      </c>
    </row>
    <row r="15" spans="1:16">
      <c r="A15" s="753">
        <f>'4 - sex and age'!A16</f>
        <v>2010</v>
      </c>
      <c r="B15" s="756">
        <f>'9 - death rates by age'!B16</f>
        <v>9.4814520916812661</v>
      </c>
      <c r="C15" s="756">
        <f>'9 - death rates by age'!C16</f>
        <v>24.452588557099833</v>
      </c>
      <c r="D15" s="756">
        <f>'9 - death rates by age'!D16</f>
        <v>21.246582729217682</v>
      </c>
      <c r="E15" s="756">
        <f>'9 - death rates by age'!E16</f>
        <v>9.7741653377231348</v>
      </c>
      <c r="F15" s="756">
        <f>'9 - death rates by age'!F16</f>
        <v>3.0368183861132367</v>
      </c>
    </row>
    <row r="16" spans="1:16">
      <c r="A16" s="753">
        <f>'4 - sex and age'!A17</f>
        <v>2011</v>
      </c>
      <c r="B16" s="756">
        <f>'9 - death rates by age'!B17</f>
        <v>8.3765278136829142</v>
      </c>
      <c r="C16" s="756">
        <f>'9 - death rates by age'!C17</f>
        <v>27.457154155505979</v>
      </c>
      <c r="D16" s="756">
        <f>'9 - death rates by age'!D17</f>
        <v>29.05044774687742</v>
      </c>
      <c r="E16" s="756">
        <f>'9 - death rates by age'!E17</f>
        <v>11.927632263483934</v>
      </c>
      <c r="F16" s="756">
        <f>'9 - death rates by age'!F17</f>
        <v>3.8899619531798195</v>
      </c>
    </row>
    <row r="17" spans="1:6">
      <c r="A17" s="753">
        <f>'4 - sex and age'!A18</f>
        <v>2012</v>
      </c>
      <c r="B17" s="756">
        <f>'9 - death rates by age'!B18</f>
        <v>6.6640300286987904</v>
      </c>
      <c r="C17" s="756">
        <f>'9 - death rates by age'!C18</f>
        <v>25.137114876614987</v>
      </c>
      <c r="D17" s="756">
        <f>'9 - death rates by age'!D18</f>
        <v>28.12879880134566</v>
      </c>
      <c r="E17" s="756">
        <f>'9 - death rates by age'!E18</f>
        <v>14.465900099751815</v>
      </c>
      <c r="F17" s="756">
        <f>'9 - death rates by age'!F18</f>
        <v>5.1365801555779482</v>
      </c>
    </row>
    <row r="18" spans="1:6">
      <c r="A18" s="753">
        <f>'4 - sex and age'!A19</f>
        <v>2013</v>
      </c>
      <c r="B18" s="756">
        <f>'9 - death rates by age'!B19</f>
        <v>4.6798951703481846</v>
      </c>
      <c r="C18" s="756">
        <f>'9 - death rates by age'!C19</f>
        <v>19.919628628836694</v>
      </c>
      <c r="D18" s="756">
        <f>'9 - death rates by age'!D19</f>
        <v>26.729189727856173</v>
      </c>
      <c r="E18" s="756">
        <f>'9 - death rates by age'!E19</f>
        <v>15.620060155975672</v>
      </c>
      <c r="F18" s="756">
        <f>'9 - death rates by age'!F19</f>
        <v>5.8758744129775469</v>
      </c>
    </row>
    <row r="19" spans="1:6">
      <c r="A19" s="753">
        <f>'4 - sex and age'!A20</f>
        <v>2014</v>
      </c>
      <c r="B19" s="756">
        <f>'9 - death rates by age'!B20</f>
        <v>6.796569800771854</v>
      </c>
      <c r="C19" s="756">
        <f>'9 - death rates by age'!C20</f>
        <v>22.388911071815642</v>
      </c>
      <c r="D19" s="756">
        <f>'9 - death rates by age'!D20</f>
        <v>31.516102064822554</v>
      </c>
      <c r="E19" s="756">
        <f>'9 - death rates by age'!E20</f>
        <v>18.446666076705725</v>
      </c>
      <c r="F19" s="756">
        <f>'9 - death rates by age'!F20</f>
        <v>5.5185744776370953</v>
      </c>
    </row>
    <row r="20" spans="1:6">
      <c r="A20" s="753">
        <f>'4 - sex and age'!A21</f>
        <v>2015</v>
      </c>
      <c r="B20" s="756">
        <f>'9 - death rates by age'!B21</f>
        <v>4.4665921242069935</v>
      </c>
      <c r="C20" s="756">
        <f>'9 - death rates by age'!C21</f>
        <v>22.900141334614617</v>
      </c>
      <c r="D20" s="756">
        <f>'9 - death rates by age'!D21</f>
        <v>37.166287043145729</v>
      </c>
      <c r="E20" s="756">
        <f>'9 - death rates by age'!E21</f>
        <v>22.84327639989964</v>
      </c>
      <c r="F20" s="756">
        <f>'9 - death rates by age'!F21</f>
        <v>8.9729898296308725</v>
      </c>
    </row>
    <row r="21" spans="1:6">
      <c r="A21" s="753">
        <f>'4 - sex and age'!A22</f>
        <v>2016</v>
      </c>
      <c r="B21" s="756">
        <f>'9 - death rates by age'!B22</f>
        <v>6.338407580735467</v>
      </c>
      <c r="C21" s="756">
        <f>'9 - death rates by age'!C22</f>
        <v>27.409071438507954</v>
      </c>
      <c r="D21" s="756">
        <f>'9 - death rates by age'!D22</f>
        <v>49.144037115019593</v>
      </c>
      <c r="E21" s="756">
        <f>'9 - death rates by age'!E22</f>
        <v>26.785423722873499</v>
      </c>
      <c r="F21" s="756">
        <f>'9 - death rates by age'!F22</f>
        <v>9.5324341070492355</v>
      </c>
    </row>
    <row r="22" spans="1:6">
      <c r="A22" s="753">
        <f>'4 - sex and age'!A23</f>
        <v>2017</v>
      </c>
      <c r="B22" s="756">
        <f>'9 - death rates by age'!B23</f>
        <v>5.5671624018594326</v>
      </c>
      <c r="C22" s="756">
        <f>'9 - death rates by age'!C23</f>
        <v>25.090597400342858</v>
      </c>
      <c r="D22" s="756">
        <f>'9 - death rates by age'!D23</f>
        <v>54.209846315085699</v>
      </c>
      <c r="E22" s="756">
        <f>'9 - death rates by age'!E23</f>
        <v>33.833300299576202</v>
      </c>
      <c r="F22" s="756">
        <f>'9 - death rates by age'!F23</f>
        <v>9.04086328943335</v>
      </c>
    </row>
    <row r="23" spans="1:6">
      <c r="A23" s="753">
        <f>'4 - sex and age'!A24</f>
        <v>2018</v>
      </c>
      <c r="B23" s="756">
        <f>'9 - death rates by age'!B24</f>
        <v>10.075757098685743</v>
      </c>
      <c r="C23" s="756">
        <f>'9 - death rates by age'!C24</f>
        <v>29.182434595036565</v>
      </c>
      <c r="D23" s="756">
        <f>'9 - death rates by age'!D24</f>
        <v>66.414332273007986</v>
      </c>
      <c r="E23" s="756">
        <f>'9 - death rates by age'!E24</f>
        <v>44.289026334640184</v>
      </c>
      <c r="F23" s="756">
        <f>'9 - death rates by age'!F24</f>
        <v>12.448718196982984</v>
      </c>
    </row>
    <row r="24" spans="1:6">
      <c r="A24" s="753">
        <f>'4 - sex and age'!A25</f>
        <v>2019</v>
      </c>
      <c r="B24" s="756">
        <f>'9 - death rates by age'!B25</f>
        <v>12.074723472944676</v>
      </c>
      <c r="C24" s="756">
        <f>'9 - death rates by age'!C25</f>
        <v>29.266294009189615</v>
      </c>
      <c r="D24" s="756">
        <f>'9 - death rates by age'!D25</f>
        <v>69.796444399467816</v>
      </c>
      <c r="E24" s="756">
        <f>'9 - death rates by age'!E25</f>
        <v>52.062296406259016</v>
      </c>
      <c r="F24" s="756">
        <f>'9 - death rates by age'!F25</f>
        <v>13.28244440348271</v>
      </c>
    </row>
    <row r="25" spans="1:6" s="1026" customFormat="1">
      <c r="A25" s="753">
        <f>'4 - sex and age'!A26</f>
        <v>2020</v>
      </c>
      <c r="B25" s="756">
        <f>'9 - death rates by age'!B26</f>
        <v>12.502504508114606</v>
      </c>
      <c r="C25" s="756">
        <f>'9 - death rates by age'!C26</f>
        <v>34.607925481149998</v>
      </c>
      <c r="D25" s="756">
        <f>'9 - death rates by age'!D26</f>
        <v>61.467695637852337</v>
      </c>
      <c r="E25" s="756">
        <f>'9 - death rates by age'!E26</f>
        <v>56.390193220526029</v>
      </c>
      <c r="F25" s="756">
        <f>'9 - death rates by age'!F26</f>
        <v>18.486181247032569</v>
      </c>
    </row>
    <row r="26" spans="1:6">
      <c r="A26" s="753">
        <f>'4 - sex and age'!A27</f>
        <v>2021</v>
      </c>
      <c r="B26" s="756">
        <f>'9 - death rates by age'!B27</f>
        <v>11.370872373328481</v>
      </c>
      <c r="C26" s="756">
        <f>'9 - death rates by age'!C27</f>
        <v>28.247426235095503</v>
      </c>
      <c r="D26" s="756">
        <f>'9 - death rates by age'!D27</f>
        <v>63.535612432764161</v>
      </c>
      <c r="E26" s="756">
        <f>'9 - death rates by age'!E27</f>
        <v>57.959947204256622</v>
      </c>
      <c r="F26" s="756">
        <f>'9 - death rates by age'!F27</f>
        <v>19.946564204315809</v>
      </c>
    </row>
    <row r="28" spans="1:6">
      <c r="A28" s="1237" t="s">
        <v>1657</v>
      </c>
      <c r="B28" s="1237"/>
      <c r="C28" s="1237"/>
    </row>
  </sheetData>
  <mergeCells count="3">
    <mergeCell ref="M1:P1"/>
    <mergeCell ref="A28:C28"/>
    <mergeCell ref="A1:K1"/>
  </mergeCells>
  <hyperlinks>
    <hyperlink ref="M1" location="Contents!A1" display="back to contents"/>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B44"/>
  <sheetViews>
    <sheetView showGridLines="0" workbookViewId="0">
      <selection sqref="A1:P1"/>
    </sheetView>
  </sheetViews>
  <sheetFormatPr defaultRowHeight="10.199999999999999"/>
  <cols>
    <col min="1" max="2" width="2.7109375" customWidth="1"/>
    <col min="3" max="3" width="52.7109375" customWidth="1"/>
    <col min="4" max="18" width="6.28515625" customWidth="1"/>
    <col min="19" max="19" width="6.28515625" style="314" customWidth="1"/>
    <col min="20" max="20" width="6.28515625" style="380" customWidth="1"/>
    <col min="21" max="21" width="6.28515625" customWidth="1"/>
    <col min="22" max="24" width="7.42578125" style="405" customWidth="1"/>
    <col min="25" max="25" width="7.7109375" customWidth="1"/>
  </cols>
  <sheetData>
    <row r="1" spans="1:28" ht="18" customHeight="1">
      <c r="A1" s="1510" t="s">
        <v>1740</v>
      </c>
      <c r="B1" s="1510"/>
      <c r="C1" s="1510"/>
      <c r="D1" s="1510"/>
      <c r="E1" s="1510"/>
      <c r="F1" s="1510"/>
      <c r="G1" s="1510"/>
      <c r="H1" s="1510"/>
      <c r="I1" s="1510"/>
      <c r="J1" s="1510"/>
      <c r="K1" s="1510"/>
      <c r="L1" s="1510"/>
      <c r="M1" s="1510"/>
      <c r="N1" s="1510"/>
      <c r="O1" s="1510"/>
      <c r="P1" s="1510"/>
      <c r="S1" s="315"/>
      <c r="T1" s="382"/>
      <c r="U1" s="97"/>
      <c r="V1" s="1554" t="s">
        <v>425</v>
      </c>
      <c r="W1" s="1554"/>
      <c r="X1" s="1554"/>
      <c r="Z1" s="1571"/>
      <c r="AA1" s="1571"/>
    </row>
    <row r="2" spans="1:28" ht="15" customHeight="1" thickBot="1">
      <c r="A2" s="163" t="s">
        <v>141</v>
      </c>
      <c r="B2" s="163"/>
      <c r="C2" s="163"/>
      <c r="D2" s="164"/>
      <c r="E2" s="164"/>
      <c r="F2" s="164"/>
      <c r="G2" s="164"/>
      <c r="H2" s="164"/>
      <c r="I2" s="164"/>
      <c r="J2" s="164"/>
      <c r="K2" s="164"/>
      <c r="L2" s="164"/>
      <c r="M2" s="164"/>
      <c r="N2" s="164"/>
      <c r="O2" s="97"/>
      <c r="P2" s="97"/>
      <c r="Q2" s="97"/>
      <c r="R2" s="97"/>
      <c r="S2" s="97"/>
      <c r="T2" s="97"/>
      <c r="U2" s="97"/>
      <c r="V2" s="97"/>
      <c r="W2" s="97"/>
      <c r="X2" s="97"/>
      <c r="Y2" s="97"/>
      <c r="Z2" s="97"/>
      <c r="AA2" s="97"/>
    </row>
    <row r="3" spans="1:28" ht="15.6">
      <c r="A3" s="162"/>
      <c r="B3" s="162"/>
      <c r="C3" s="162"/>
      <c r="D3" s="1572">
        <v>2000</v>
      </c>
      <c r="E3" s="1505">
        <v>2001</v>
      </c>
      <c r="F3" s="1572">
        <v>2002</v>
      </c>
      <c r="G3" s="1505">
        <v>2003</v>
      </c>
      <c r="H3" s="1572">
        <v>2004</v>
      </c>
      <c r="I3" s="1505">
        <v>2005</v>
      </c>
      <c r="J3" s="1572">
        <v>2006</v>
      </c>
      <c r="K3" s="1505">
        <v>2007</v>
      </c>
      <c r="L3" s="1572">
        <v>2008</v>
      </c>
      <c r="M3" s="1505">
        <v>2009</v>
      </c>
      <c r="N3" s="1572">
        <v>2010</v>
      </c>
      <c r="O3" s="1505">
        <v>2011</v>
      </c>
      <c r="P3" s="1572">
        <v>2012</v>
      </c>
      <c r="Q3" s="1505">
        <v>2013</v>
      </c>
      <c r="R3" s="1572">
        <v>2014</v>
      </c>
      <c r="S3" s="1505">
        <v>2015</v>
      </c>
      <c r="T3" s="1505">
        <v>2016</v>
      </c>
      <c r="U3" s="1505">
        <v>2017</v>
      </c>
      <c r="V3" s="1505">
        <v>2018</v>
      </c>
      <c r="W3" s="1505">
        <v>2019</v>
      </c>
      <c r="X3" s="1505">
        <v>2020</v>
      </c>
      <c r="Y3" s="1505">
        <v>2021</v>
      </c>
      <c r="Z3" s="97"/>
      <c r="AA3" s="97"/>
      <c r="AB3" s="97"/>
    </row>
    <row r="4" spans="1:28" ht="13.2">
      <c r="A4" s="1558"/>
      <c r="B4" s="1558"/>
      <c r="C4" s="1558"/>
      <c r="D4" s="1573"/>
      <c r="E4" s="1506"/>
      <c r="F4" s="1573"/>
      <c r="G4" s="1506"/>
      <c r="H4" s="1573"/>
      <c r="I4" s="1506"/>
      <c r="J4" s="1573"/>
      <c r="K4" s="1506"/>
      <c r="L4" s="1573"/>
      <c r="M4" s="1506"/>
      <c r="N4" s="1573"/>
      <c r="O4" s="1506"/>
      <c r="P4" s="1573"/>
      <c r="Q4" s="1506"/>
      <c r="R4" s="1573"/>
      <c r="S4" s="1506"/>
      <c r="T4" s="1506"/>
      <c r="U4" s="1506"/>
      <c r="V4" s="1506"/>
      <c r="W4" s="1506"/>
      <c r="X4" s="1506"/>
      <c r="Y4" s="1506"/>
      <c r="Z4" s="98"/>
      <c r="AA4" s="98"/>
      <c r="AB4" s="98"/>
    </row>
    <row r="5" spans="1:28" ht="13.2">
      <c r="A5" s="161"/>
      <c r="B5" s="161"/>
      <c r="C5" s="161"/>
      <c r="D5" s="1574"/>
      <c r="E5" s="1507"/>
      <c r="F5" s="1574"/>
      <c r="G5" s="1507"/>
      <c r="H5" s="1574"/>
      <c r="I5" s="1507"/>
      <c r="J5" s="1574"/>
      <c r="K5" s="1507"/>
      <c r="L5" s="1574"/>
      <c r="M5" s="1507"/>
      <c r="N5" s="1574"/>
      <c r="O5" s="1507"/>
      <c r="P5" s="1574"/>
      <c r="Q5" s="1507"/>
      <c r="R5" s="1574"/>
      <c r="S5" s="1507"/>
      <c r="T5" s="1507"/>
      <c r="U5" s="1507"/>
      <c r="V5" s="1507"/>
      <c r="W5" s="1507"/>
      <c r="X5" s="1507"/>
      <c r="Y5" s="1507"/>
      <c r="Z5" s="98"/>
      <c r="AA5" s="98"/>
      <c r="AB5" s="98"/>
    </row>
    <row r="6" spans="1:28" ht="13.2">
      <c r="A6" s="99"/>
      <c r="B6" s="99"/>
      <c r="C6" s="99"/>
      <c r="D6" s="100"/>
      <c r="E6" s="100"/>
      <c r="F6" s="100"/>
      <c r="G6" s="100"/>
      <c r="H6" s="100"/>
      <c r="I6" s="100"/>
      <c r="J6" s="56"/>
      <c r="K6" s="56"/>
      <c r="L6" s="43"/>
      <c r="M6" s="43"/>
      <c r="N6" s="98"/>
      <c r="O6" s="98"/>
      <c r="P6" s="98"/>
      <c r="Q6" s="98"/>
      <c r="R6" s="98"/>
      <c r="S6" s="98"/>
      <c r="T6" s="98"/>
      <c r="U6" s="98"/>
      <c r="V6" s="98"/>
      <c r="W6" s="98"/>
      <c r="X6" s="98"/>
      <c r="Y6" s="98"/>
      <c r="Z6" s="98"/>
      <c r="AA6" s="98"/>
      <c r="AB6" s="98"/>
    </row>
    <row r="7" spans="1:28" ht="15.6">
      <c r="A7" s="1523" t="s">
        <v>345</v>
      </c>
      <c r="B7" s="1523"/>
      <c r="C7" s="1523"/>
      <c r="D7" s="550">
        <f>D9+D11</f>
        <v>293</v>
      </c>
      <c r="E7" s="550">
        <f t="shared" ref="E7:Y7" si="0">E9+E11</f>
        <v>339</v>
      </c>
      <c r="F7" s="550">
        <f t="shared" si="0"/>
        <v>388</v>
      </c>
      <c r="G7" s="550">
        <f t="shared" si="0"/>
        <v>330</v>
      </c>
      <c r="H7" s="550">
        <f t="shared" si="0"/>
        <v>365</v>
      </c>
      <c r="I7" s="550">
        <f t="shared" si="0"/>
        <v>346</v>
      </c>
      <c r="J7" s="550">
        <f t="shared" si="0"/>
        <v>430</v>
      </c>
      <c r="K7" s="550">
        <f t="shared" si="0"/>
        <v>474</v>
      </c>
      <c r="L7" s="550">
        <f t="shared" si="0"/>
        <v>591</v>
      </c>
      <c r="M7" s="550">
        <f t="shared" si="0"/>
        <v>570</v>
      </c>
      <c r="N7" s="550">
        <f t="shared" si="0"/>
        <v>512</v>
      </c>
      <c r="O7" s="550">
        <f t="shared" si="0"/>
        <v>609</v>
      </c>
      <c r="P7" s="550">
        <f t="shared" si="0"/>
        <v>606</v>
      </c>
      <c r="Q7" s="550">
        <f t="shared" si="0"/>
        <v>559</v>
      </c>
      <c r="R7" s="550">
        <f t="shared" si="0"/>
        <v>624</v>
      </c>
      <c r="S7" s="550">
        <f t="shared" si="0"/>
        <v>710</v>
      </c>
      <c r="T7" s="550">
        <f t="shared" si="0"/>
        <v>873</v>
      </c>
      <c r="U7" s="550">
        <f t="shared" si="0"/>
        <v>937</v>
      </c>
      <c r="V7" s="551">
        <f t="shared" si="0"/>
        <v>1196</v>
      </c>
      <c r="W7" s="551">
        <f t="shared" si="0"/>
        <v>1282</v>
      </c>
      <c r="X7" s="551">
        <f t="shared" ref="X7" si="1">X9+X11</f>
        <v>1339</v>
      </c>
      <c r="Y7" s="551">
        <f t="shared" si="0"/>
        <v>1330</v>
      </c>
      <c r="Z7" s="550"/>
      <c r="AA7" s="98"/>
      <c r="AB7" s="98"/>
    </row>
    <row r="8" spans="1:28" ht="13.2">
      <c r="A8" s="190"/>
      <c r="B8" s="190"/>
      <c r="C8" s="190"/>
      <c r="D8" s="71"/>
      <c r="E8" s="71"/>
      <c r="F8" s="71"/>
      <c r="G8" s="71"/>
      <c r="H8" s="71"/>
      <c r="I8" s="71"/>
      <c r="J8" s="71"/>
      <c r="K8" s="71"/>
      <c r="L8" s="55"/>
      <c r="M8" s="55"/>
      <c r="N8" s="98"/>
      <c r="O8" s="98"/>
      <c r="P8" s="98"/>
      <c r="Q8" s="81"/>
      <c r="R8" s="98"/>
      <c r="S8" s="98"/>
      <c r="T8" s="98"/>
      <c r="U8" s="98"/>
      <c r="V8" s="430"/>
      <c r="W8" s="430"/>
      <c r="X8" s="430"/>
      <c r="Y8" s="430"/>
      <c r="Z8" s="98"/>
      <c r="AA8" s="98"/>
      <c r="AB8" s="98"/>
    </row>
    <row r="9" spans="1:28" ht="15.6">
      <c r="A9" s="1523" t="s">
        <v>344</v>
      </c>
      <c r="B9" s="1523"/>
      <c r="C9" s="1523"/>
      <c r="D9" s="71">
        <v>292</v>
      </c>
      <c r="E9" s="71">
        <v>332</v>
      </c>
      <c r="F9" s="71">
        <v>382</v>
      </c>
      <c r="G9" s="71">
        <v>317</v>
      </c>
      <c r="H9" s="71">
        <v>356</v>
      </c>
      <c r="I9" s="71">
        <v>336</v>
      </c>
      <c r="J9" s="71">
        <v>421</v>
      </c>
      <c r="K9" s="71">
        <v>455</v>
      </c>
      <c r="L9" s="55">
        <v>574</v>
      </c>
      <c r="M9" s="55">
        <v>545</v>
      </c>
      <c r="N9" s="98">
        <v>485</v>
      </c>
      <c r="O9" s="98">
        <v>584</v>
      </c>
      <c r="P9" s="98">
        <v>581</v>
      </c>
      <c r="Q9" s="98">
        <v>527</v>
      </c>
      <c r="R9" s="98">
        <v>614</v>
      </c>
      <c r="S9" s="98">
        <v>706</v>
      </c>
      <c r="T9" s="98">
        <v>868</v>
      </c>
      <c r="U9" s="98">
        <v>934</v>
      </c>
      <c r="V9" s="470">
        <v>1187</v>
      </c>
      <c r="W9" s="470">
        <v>1280</v>
      </c>
      <c r="X9" s="470">
        <v>1339</v>
      </c>
      <c r="Y9" s="470">
        <v>1330</v>
      </c>
      <c r="Z9" s="98"/>
      <c r="AA9" s="98"/>
      <c r="AB9" s="98"/>
    </row>
    <row r="10" spans="1:28" ht="13.2">
      <c r="A10" s="190"/>
      <c r="B10" s="190"/>
      <c r="C10" s="190"/>
      <c r="D10" s="71"/>
      <c r="E10" s="71"/>
      <c r="F10" s="71"/>
      <c r="G10" s="71"/>
      <c r="H10" s="71"/>
      <c r="I10" s="71"/>
      <c r="J10" s="71"/>
      <c r="K10" s="71"/>
      <c r="L10" s="55"/>
      <c r="M10" s="55"/>
      <c r="N10" s="98"/>
      <c r="O10" s="98"/>
      <c r="P10" s="98"/>
      <c r="Q10" s="81"/>
      <c r="R10" s="98"/>
      <c r="S10" s="98"/>
      <c r="T10" s="98"/>
      <c r="U10" s="98"/>
      <c r="V10" s="430"/>
      <c r="W10" s="430"/>
      <c r="X10" s="430"/>
      <c r="Y10" s="430"/>
      <c r="Z10" s="98"/>
      <c r="AA10" s="98"/>
      <c r="AB10" s="98"/>
    </row>
    <row r="11" spans="1:28" ht="15.6">
      <c r="A11" s="1575" t="s">
        <v>346</v>
      </c>
      <c r="B11" s="1523"/>
      <c r="C11" s="1523"/>
      <c r="D11" s="284">
        <v>1</v>
      </c>
      <c r="E11" s="284">
        <v>7</v>
      </c>
      <c r="F11" s="284">
        <v>6</v>
      </c>
      <c r="G11" s="284">
        <v>13</v>
      </c>
      <c r="H11" s="284">
        <v>9</v>
      </c>
      <c r="I11" s="284">
        <v>10</v>
      </c>
      <c r="J11" s="284">
        <v>9</v>
      </c>
      <c r="K11" s="284">
        <v>19</v>
      </c>
      <c r="L11" s="284">
        <v>17</v>
      </c>
      <c r="M11" s="284">
        <v>25</v>
      </c>
      <c r="N11" s="284">
        <v>27</v>
      </c>
      <c r="O11" s="284">
        <v>25</v>
      </c>
      <c r="P11" s="284">
        <v>25</v>
      </c>
      <c r="Q11" s="284">
        <v>32</v>
      </c>
      <c r="R11" s="430">
        <v>10</v>
      </c>
      <c r="S11" s="430">
        <v>4</v>
      </c>
      <c r="T11" s="430">
        <v>5</v>
      </c>
      <c r="U11" s="430">
        <v>3</v>
      </c>
      <c r="V11" s="430">
        <v>9</v>
      </c>
      <c r="W11" s="430">
        <v>2</v>
      </c>
      <c r="X11" s="430">
        <v>0</v>
      </c>
      <c r="Y11" s="430">
        <v>0</v>
      </c>
      <c r="Z11" s="98"/>
      <c r="AA11" s="98"/>
      <c r="AB11" s="98"/>
    </row>
    <row r="12" spans="1:28" ht="13.2">
      <c r="A12" s="193"/>
      <c r="B12" s="1557" t="s">
        <v>80</v>
      </c>
      <c r="C12" s="1557"/>
      <c r="D12" s="103"/>
      <c r="E12" s="103"/>
      <c r="F12" s="103"/>
      <c r="G12" s="103"/>
      <c r="H12" s="103"/>
      <c r="I12" s="103"/>
      <c r="J12" s="103"/>
      <c r="K12" s="103"/>
      <c r="L12" s="103"/>
      <c r="M12" s="103"/>
      <c r="N12" s="430"/>
      <c r="O12" s="430"/>
      <c r="P12" s="430"/>
      <c r="Q12" s="82"/>
      <c r="R12" s="430"/>
      <c r="S12" s="430"/>
      <c r="T12" s="430"/>
      <c r="U12" s="430"/>
      <c r="V12" s="430"/>
      <c r="W12" s="430"/>
      <c r="X12" s="430"/>
      <c r="Y12" s="430"/>
      <c r="Z12" s="98"/>
      <c r="AA12" s="98"/>
      <c r="AB12" s="98"/>
    </row>
    <row r="13" spans="1:28" s="189" customFormat="1" ht="13.2">
      <c r="A13" s="193"/>
      <c r="B13" s="192"/>
      <c r="C13" s="192"/>
      <c r="D13" s="103"/>
      <c r="E13" s="103"/>
      <c r="F13" s="103"/>
      <c r="G13" s="103"/>
      <c r="H13" s="103"/>
      <c r="I13" s="103"/>
      <c r="J13" s="103"/>
      <c r="K13" s="103"/>
      <c r="L13" s="103"/>
      <c r="M13" s="103"/>
      <c r="N13" s="430"/>
      <c r="O13" s="430"/>
      <c r="P13" s="430"/>
      <c r="Q13" s="82"/>
      <c r="R13" s="430"/>
      <c r="S13" s="430"/>
      <c r="T13" s="430"/>
      <c r="U13" s="430"/>
      <c r="V13" s="430"/>
      <c r="W13" s="430"/>
      <c r="X13" s="430"/>
      <c r="Y13" s="430"/>
      <c r="Z13" s="98"/>
      <c r="AA13" s="98"/>
      <c r="AB13" s="98"/>
    </row>
    <row r="14" spans="1:28" s="189" customFormat="1" ht="13.2">
      <c r="A14" s="193"/>
      <c r="B14" s="192"/>
      <c r="C14" s="194" t="s">
        <v>74</v>
      </c>
      <c r="D14" s="284">
        <v>0</v>
      </c>
      <c r="E14" s="284">
        <v>3</v>
      </c>
      <c r="F14" s="284">
        <v>3</v>
      </c>
      <c r="G14" s="284">
        <v>6</v>
      </c>
      <c r="H14" s="284">
        <v>2</v>
      </c>
      <c r="I14" s="284">
        <v>6</v>
      </c>
      <c r="J14" s="284">
        <v>7</v>
      </c>
      <c r="K14" s="284">
        <v>6</v>
      </c>
      <c r="L14" s="284">
        <v>11</v>
      </c>
      <c r="M14" s="284">
        <v>13</v>
      </c>
      <c r="N14" s="284">
        <v>16</v>
      </c>
      <c r="O14" s="284">
        <v>13</v>
      </c>
      <c r="P14" s="284">
        <v>15</v>
      </c>
      <c r="Q14" s="284">
        <v>20</v>
      </c>
      <c r="R14" s="284">
        <v>6</v>
      </c>
      <c r="S14" s="284">
        <v>1</v>
      </c>
      <c r="T14" s="284">
        <v>3</v>
      </c>
      <c r="U14" s="430">
        <v>1</v>
      </c>
      <c r="V14" s="430">
        <v>4</v>
      </c>
      <c r="W14" s="430">
        <v>0</v>
      </c>
      <c r="X14" s="430">
        <v>0</v>
      </c>
      <c r="Y14" s="430">
        <v>0</v>
      </c>
      <c r="Z14" s="98"/>
      <c r="AA14" s="98"/>
      <c r="AB14" s="98"/>
    </row>
    <row r="15" spans="1:28" s="189" customFormat="1" ht="13.2">
      <c r="A15" s="193"/>
      <c r="B15" s="192"/>
      <c r="C15" s="194" t="s">
        <v>129</v>
      </c>
      <c r="D15" s="103">
        <v>1</v>
      </c>
      <c r="E15" s="103">
        <v>4</v>
      </c>
      <c r="F15" s="103">
        <v>3</v>
      </c>
      <c r="G15" s="103">
        <v>7</v>
      </c>
      <c r="H15" s="103">
        <v>7</v>
      </c>
      <c r="I15" s="103">
        <v>4</v>
      </c>
      <c r="J15" s="103">
        <v>2</v>
      </c>
      <c r="K15" s="103">
        <v>13</v>
      </c>
      <c r="L15" s="103">
        <v>6</v>
      </c>
      <c r="M15" s="103">
        <v>12</v>
      </c>
      <c r="N15" s="430">
        <v>11</v>
      </c>
      <c r="O15" s="430">
        <v>12</v>
      </c>
      <c r="P15" s="430">
        <v>10</v>
      </c>
      <c r="Q15" s="284">
        <v>12</v>
      </c>
      <c r="R15" s="430">
        <v>4</v>
      </c>
      <c r="S15" s="430">
        <v>3</v>
      </c>
      <c r="T15" s="430">
        <v>2</v>
      </c>
      <c r="U15" s="430">
        <v>2</v>
      </c>
      <c r="V15" s="430">
        <v>5</v>
      </c>
      <c r="W15" s="430">
        <v>2</v>
      </c>
      <c r="X15" s="430">
        <v>0</v>
      </c>
      <c r="Y15" s="430">
        <v>0</v>
      </c>
      <c r="Z15" s="98"/>
      <c r="AA15" s="98"/>
      <c r="AB15" s="98"/>
    </row>
    <row r="16" spans="1:28" s="189" customFormat="1" ht="13.2">
      <c r="A16" s="193"/>
      <c r="B16" s="192"/>
      <c r="C16" s="192"/>
      <c r="D16" s="103"/>
      <c r="E16" s="103"/>
      <c r="F16" s="103"/>
      <c r="G16" s="103"/>
      <c r="H16" s="103"/>
      <c r="I16" s="103"/>
      <c r="J16" s="103"/>
      <c r="K16" s="103"/>
      <c r="L16" s="103"/>
      <c r="M16" s="103"/>
      <c r="N16" s="430"/>
      <c r="O16" s="430"/>
      <c r="P16" s="430"/>
      <c r="Q16" s="82"/>
      <c r="R16" s="430"/>
      <c r="S16" s="430"/>
      <c r="T16" s="430"/>
      <c r="U16" s="430"/>
      <c r="V16" s="430"/>
      <c r="W16" s="430"/>
      <c r="X16" s="430"/>
      <c r="Y16" s="430"/>
      <c r="Z16" s="98"/>
      <c r="AA16" s="98"/>
      <c r="AB16" s="98"/>
    </row>
    <row r="17" spans="1:28" s="189" customFormat="1" ht="13.2">
      <c r="A17" s="193"/>
      <c r="B17" s="192"/>
      <c r="C17" s="195" t="s">
        <v>130</v>
      </c>
      <c r="D17" s="103">
        <v>0</v>
      </c>
      <c r="E17" s="103">
        <v>0</v>
      </c>
      <c r="F17" s="103">
        <v>0</v>
      </c>
      <c r="G17" s="103">
        <v>2</v>
      </c>
      <c r="H17" s="103">
        <v>0</v>
      </c>
      <c r="I17" s="103">
        <v>0</v>
      </c>
      <c r="J17" s="103">
        <v>2</v>
      </c>
      <c r="K17" s="103">
        <v>0</v>
      </c>
      <c r="L17" s="103">
        <v>2</v>
      </c>
      <c r="M17" s="103">
        <v>1</v>
      </c>
      <c r="N17" s="103">
        <v>3</v>
      </c>
      <c r="O17" s="103">
        <v>0</v>
      </c>
      <c r="P17" s="103">
        <v>0</v>
      </c>
      <c r="Q17" s="103">
        <v>3</v>
      </c>
      <c r="R17" s="430">
        <v>1</v>
      </c>
      <c r="S17" s="430">
        <v>0</v>
      </c>
      <c r="T17" s="430">
        <v>0</v>
      </c>
      <c r="U17" s="430">
        <v>0</v>
      </c>
      <c r="V17" s="430">
        <v>0</v>
      </c>
      <c r="W17" s="430">
        <v>0</v>
      </c>
      <c r="X17" s="430">
        <v>0</v>
      </c>
      <c r="Y17" s="430">
        <v>0</v>
      </c>
      <c r="Z17" s="98"/>
      <c r="AA17" s="98"/>
      <c r="AB17" s="98"/>
    </row>
    <row r="18" spans="1:28" s="189" customFormat="1" ht="13.2">
      <c r="A18" s="193"/>
      <c r="B18" s="192"/>
      <c r="C18" s="195" t="s">
        <v>90</v>
      </c>
      <c r="D18" s="103">
        <v>0</v>
      </c>
      <c r="E18" s="103">
        <v>0</v>
      </c>
      <c r="F18" s="103">
        <v>1</v>
      </c>
      <c r="G18" s="103">
        <v>2</v>
      </c>
      <c r="H18" s="103">
        <v>2</v>
      </c>
      <c r="I18" s="103">
        <v>1</v>
      </c>
      <c r="J18" s="103">
        <v>2</v>
      </c>
      <c r="K18" s="103">
        <v>0</v>
      </c>
      <c r="L18" s="103">
        <v>2</v>
      </c>
      <c r="M18" s="103">
        <v>2</v>
      </c>
      <c r="N18" s="103">
        <v>0</v>
      </c>
      <c r="O18" s="103">
        <v>3</v>
      </c>
      <c r="P18" s="103">
        <v>3</v>
      </c>
      <c r="Q18" s="103">
        <v>4</v>
      </c>
      <c r="R18" s="430">
        <v>1</v>
      </c>
      <c r="S18" s="430">
        <v>0</v>
      </c>
      <c r="T18" s="430">
        <v>3</v>
      </c>
      <c r="U18" s="430">
        <v>0</v>
      </c>
      <c r="V18" s="430">
        <v>1</v>
      </c>
      <c r="W18" s="430">
        <v>0</v>
      </c>
      <c r="X18" s="430">
        <v>0</v>
      </c>
      <c r="Y18" s="430">
        <v>0</v>
      </c>
      <c r="Z18" s="98"/>
      <c r="AA18" s="98"/>
      <c r="AB18" s="98"/>
    </row>
    <row r="19" spans="1:28" s="189" customFormat="1" ht="13.2">
      <c r="A19" s="193"/>
      <c r="B19" s="192"/>
      <c r="C19" s="195" t="s">
        <v>91</v>
      </c>
      <c r="D19" s="103">
        <v>0</v>
      </c>
      <c r="E19" s="103">
        <v>3</v>
      </c>
      <c r="F19" s="103">
        <v>2</v>
      </c>
      <c r="G19" s="103">
        <v>3</v>
      </c>
      <c r="H19" s="103">
        <v>2</v>
      </c>
      <c r="I19" s="103">
        <v>2</v>
      </c>
      <c r="J19" s="103">
        <v>2</v>
      </c>
      <c r="K19" s="103">
        <v>4</v>
      </c>
      <c r="L19" s="103">
        <v>4</v>
      </c>
      <c r="M19" s="103">
        <v>7</v>
      </c>
      <c r="N19" s="103">
        <v>8</v>
      </c>
      <c r="O19" s="103">
        <v>6</v>
      </c>
      <c r="P19" s="103">
        <v>2</v>
      </c>
      <c r="Q19" s="103">
        <v>9</v>
      </c>
      <c r="R19" s="430">
        <v>3</v>
      </c>
      <c r="S19" s="430">
        <v>3</v>
      </c>
      <c r="T19" s="430">
        <v>0</v>
      </c>
      <c r="U19" s="430">
        <v>2</v>
      </c>
      <c r="V19" s="430">
        <v>1</v>
      </c>
      <c r="W19" s="430">
        <v>0</v>
      </c>
      <c r="X19" s="430">
        <v>0</v>
      </c>
      <c r="Y19" s="430">
        <v>0</v>
      </c>
      <c r="Z19" s="98"/>
      <c r="AA19" s="98"/>
      <c r="AB19" s="98"/>
    </row>
    <row r="20" spans="1:28" s="189" customFormat="1" ht="13.2">
      <c r="A20" s="193"/>
      <c r="B20" s="192"/>
      <c r="C20" s="195" t="s">
        <v>92</v>
      </c>
      <c r="D20" s="103">
        <v>1</v>
      </c>
      <c r="E20" s="103">
        <v>3</v>
      </c>
      <c r="F20" s="103">
        <v>1</v>
      </c>
      <c r="G20" s="103">
        <v>0</v>
      </c>
      <c r="H20" s="103">
        <v>2</v>
      </c>
      <c r="I20" s="103">
        <v>4</v>
      </c>
      <c r="J20" s="103">
        <v>3</v>
      </c>
      <c r="K20" s="103">
        <v>6</v>
      </c>
      <c r="L20" s="103">
        <v>2</v>
      </c>
      <c r="M20" s="103">
        <v>6</v>
      </c>
      <c r="N20" s="103">
        <v>7</v>
      </c>
      <c r="O20" s="103">
        <v>11</v>
      </c>
      <c r="P20" s="103">
        <v>8</v>
      </c>
      <c r="Q20" s="103">
        <v>4</v>
      </c>
      <c r="R20" s="430">
        <v>3</v>
      </c>
      <c r="S20" s="430">
        <v>1</v>
      </c>
      <c r="T20" s="430">
        <v>1</v>
      </c>
      <c r="U20" s="430">
        <v>1</v>
      </c>
      <c r="V20" s="430">
        <v>4</v>
      </c>
      <c r="W20" s="430">
        <v>2</v>
      </c>
      <c r="X20" s="430">
        <v>0</v>
      </c>
      <c r="Y20" s="430">
        <v>0</v>
      </c>
      <c r="Z20" s="98"/>
      <c r="AA20" s="98"/>
      <c r="AB20" s="98"/>
    </row>
    <row r="21" spans="1:28" s="189" customFormat="1" ht="13.2">
      <c r="A21" s="193"/>
      <c r="B21" s="192"/>
      <c r="C21" s="195" t="s">
        <v>85</v>
      </c>
      <c r="D21" s="103">
        <v>0</v>
      </c>
      <c r="E21" s="103">
        <v>1</v>
      </c>
      <c r="F21" s="103">
        <v>2</v>
      </c>
      <c r="G21" s="103">
        <v>6</v>
      </c>
      <c r="H21" s="103">
        <v>3</v>
      </c>
      <c r="I21" s="103">
        <v>3</v>
      </c>
      <c r="J21" s="103">
        <v>0</v>
      </c>
      <c r="K21" s="103">
        <v>9</v>
      </c>
      <c r="L21" s="103">
        <v>7</v>
      </c>
      <c r="M21" s="103">
        <v>9</v>
      </c>
      <c r="N21" s="103">
        <v>9</v>
      </c>
      <c r="O21" s="103">
        <v>5</v>
      </c>
      <c r="P21" s="103">
        <v>12</v>
      </c>
      <c r="Q21" s="103">
        <v>12</v>
      </c>
      <c r="R21" s="430">
        <v>2</v>
      </c>
      <c r="S21" s="430">
        <v>0</v>
      </c>
      <c r="T21" s="430">
        <v>1</v>
      </c>
      <c r="U21" s="430">
        <v>0</v>
      </c>
      <c r="V21" s="430">
        <v>3</v>
      </c>
      <c r="W21" s="430">
        <v>0</v>
      </c>
      <c r="X21" s="430">
        <v>0</v>
      </c>
      <c r="Y21" s="430">
        <v>0</v>
      </c>
      <c r="Z21" s="98"/>
      <c r="AA21" s="98"/>
      <c r="AB21" s="98"/>
    </row>
    <row r="22" spans="1:28" s="189" customFormat="1" ht="13.2">
      <c r="A22" s="193"/>
      <c r="B22" s="192"/>
      <c r="C22" s="192"/>
      <c r="D22" s="103"/>
      <c r="E22" s="103"/>
      <c r="F22" s="103"/>
      <c r="G22" s="103"/>
      <c r="H22" s="103"/>
      <c r="I22" s="103"/>
      <c r="J22" s="103"/>
      <c r="K22" s="103"/>
      <c r="L22" s="103"/>
      <c r="M22" s="103"/>
      <c r="N22" s="430"/>
      <c r="O22" s="430"/>
      <c r="P22" s="430"/>
      <c r="Q22" s="82"/>
      <c r="R22" s="430"/>
      <c r="S22" s="430"/>
      <c r="T22" s="430"/>
      <c r="U22" s="430"/>
      <c r="V22" s="430"/>
      <c r="W22" s="430"/>
      <c r="X22" s="430"/>
      <c r="Y22" s="430"/>
      <c r="Z22" s="98"/>
      <c r="AA22" s="98"/>
      <c r="AB22" s="98"/>
    </row>
    <row r="23" spans="1:28" s="189" customFormat="1" ht="13.2">
      <c r="A23" s="193"/>
      <c r="B23" s="192"/>
      <c r="C23" s="191" t="s">
        <v>35</v>
      </c>
      <c r="D23" s="103"/>
      <c r="E23" s="103"/>
      <c r="F23" s="103"/>
      <c r="G23" s="103"/>
      <c r="H23" s="103"/>
      <c r="I23" s="103"/>
      <c r="J23" s="103"/>
      <c r="K23" s="103"/>
      <c r="L23" s="103"/>
      <c r="M23" s="103"/>
      <c r="N23" s="430"/>
      <c r="O23" s="430"/>
      <c r="P23" s="430"/>
      <c r="Q23" s="82"/>
      <c r="R23" s="430"/>
      <c r="S23" s="430"/>
      <c r="T23" s="430"/>
      <c r="U23" s="430"/>
      <c r="V23" s="430"/>
      <c r="W23" s="430"/>
      <c r="X23" s="430"/>
      <c r="Y23" s="430"/>
      <c r="Z23" s="98"/>
      <c r="AA23" s="98"/>
      <c r="AB23" s="98"/>
    </row>
    <row r="24" spans="1:28" s="189" customFormat="1" ht="13.2">
      <c r="A24" s="193"/>
      <c r="B24" s="192"/>
      <c r="C24" s="195" t="s">
        <v>130</v>
      </c>
      <c r="D24" s="103">
        <v>0</v>
      </c>
      <c r="E24" s="103">
        <v>0</v>
      </c>
      <c r="F24" s="103">
        <v>0</v>
      </c>
      <c r="G24" s="103">
        <v>0</v>
      </c>
      <c r="H24" s="103">
        <v>0</v>
      </c>
      <c r="I24" s="103">
        <v>0</v>
      </c>
      <c r="J24" s="103">
        <v>2</v>
      </c>
      <c r="K24" s="103">
        <v>0</v>
      </c>
      <c r="L24" s="103">
        <v>2</v>
      </c>
      <c r="M24" s="103">
        <v>1</v>
      </c>
      <c r="N24" s="103">
        <v>3</v>
      </c>
      <c r="O24" s="103">
        <v>0</v>
      </c>
      <c r="P24" s="103">
        <v>0</v>
      </c>
      <c r="Q24" s="103">
        <v>1</v>
      </c>
      <c r="R24" s="430">
        <v>0</v>
      </c>
      <c r="S24" s="430">
        <v>0</v>
      </c>
      <c r="T24" s="430">
        <v>0</v>
      </c>
      <c r="U24" s="430">
        <v>0</v>
      </c>
      <c r="V24" s="430">
        <v>0</v>
      </c>
      <c r="W24" s="430">
        <v>0</v>
      </c>
      <c r="X24" s="430">
        <v>0</v>
      </c>
      <c r="Y24" s="430">
        <v>0</v>
      </c>
      <c r="Z24" s="98"/>
      <c r="AA24" s="98"/>
      <c r="AB24" s="98"/>
    </row>
    <row r="25" spans="1:28" s="189" customFormat="1" ht="13.2">
      <c r="A25" s="193"/>
      <c r="B25" s="192"/>
      <c r="C25" s="195" t="s">
        <v>90</v>
      </c>
      <c r="D25" s="103">
        <v>0</v>
      </c>
      <c r="E25" s="103">
        <v>0</v>
      </c>
      <c r="F25" s="103">
        <v>0</v>
      </c>
      <c r="G25" s="103">
        <v>1</v>
      </c>
      <c r="H25" s="103">
        <v>1</v>
      </c>
      <c r="I25" s="103">
        <v>0</v>
      </c>
      <c r="J25" s="103">
        <v>1</v>
      </c>
      <c r="K25" s="103">
        <v>0</v>
      </c>
      <c r="L25" s="103">
        <v>1</v>
      </c>
      <c r="M25" s="103">
        <v>2</v>
      </c>
      <c r="N25" s="103">
        <v>0</v>
      </c>
      <c r="O25" s="103">
        <v>1</v>
      </c>
      <c r="P25" s="103">
        <v>2</v>
      </c>
      <c r="Q25" s="103">
        <v>3</v>
      </c>
      <c r="R25" s="430">
        <v>1</v>
      </c>
      <c r="S25" s="430">
        <v>0</v>
      </c>
      <c r="T25" s="430">
        <v>2</v>
      </c>
      <c r="U25" s="430">
        <v>0</v>
      </c>
      <c r="V25" s="430">
        <v>1</v>
      </c>
      <c r="W25" s="430">
        <v>0</v>
      </c>
      <c r="X25" s="430">
        <v>0</v>
      </c>
      <c r="Y25" s="430">
        <v>0</v>
      </c>
      <c r="Z25" s="98"/>
      <c r="AA25" s="98"/>
      <c r="AB25" s="98"/>
    </row>
    <row r="26" spans="1:28" s="189" customFormat="1" ht="13.2">
      <c r="A26" s="193"/>
      <c r="B26" s="192"/>
      <c r="C26" s="195" t="s">
        <v>91</v>
      </c>
      <c r="D26" s="103">
        <v>0</v>
      </c>
      <c r="E26" s="103">
        <v>2</v>
      </c>
      <c r="F26" s="103">
        <v>0</v>
      </c>
      <c r="G26" s="103">
        <v>2</v>
      </c>
      <c r="H26" s="103">
        <v>0</v>
      </c>
      <c r="I26" s="103">
        <v>2</v>
      </c>
      <c r="J26" s="103">
        <v>1</v>
      </c>
      <c r="K26" s="103">
        <v>1</v>
      </c>
      <c r="L26" s="103">
        <v>3</v>
      </c>
      <c r="M26" s="103">
        <v>3</v>
      </c>
      <c r="N26" s="103">
        <v>4</v>
      </c>
      <c r="O26" s="103">
        <v>6</v>
      </c>
      <c r="P26" s="103">
        <v>2</v>
      </c>
      <c r="Q26" s="103">
        <v>6</v>
      </c>
      <c r="R26" s="430">
        <v>3</v>
      </c>
      <c r="S26" s="430">
        <v>0</v>
      </c>
      <c r="T26" s="430">
        <v>0</v>
      </c>
      <c r="U26" s="430">
        <v>1</v>
      </c>
      <c r="V26" s="430">
        <v>1</v>
      </c>
      <c r="W26" s="430">
        <v>0</v>
      </c>
      <c r="X26" s="430">
        <v>0</v>
      </c>
      <c r="Y26" s="430">
        <v>0</v>
      </c>
      <c r="Z26" s="98"/>
      <c r="AA26" s="98"/>
      <c r="AB26" s="98"/>
    </row>
    <row r="27" spans="1:28" s="189" customFormat="1" ht="13.2">
      <c r="A27" s="193"/>
      <c r="B27" s="192"/>
      <c r="C27" s="195" t="s">
        <v>92</v>
      </c>
      <c r="D27" s="103">
        <v>0</v>
      </c>
      <c r="E27" s="103">
        <v>1</v>
      </c>
      <c r="F27" s="103">
        <v>1</v>
      </c>
      <c r="G27" s="103">
        <v>0</v>
      </c>
      <c r="H27" s="103">
        <v>0</v>
      </c>
      <c r="I27" s="103">
        <v>1</v>
      </c>
      <c r="J27" s="103">
        <v>3</v>
      </c>
      <c r="K27" s="103">
        <v>2</v>
      </c>
      <c r="L27" s="103">
        <v>2</v>
      </c>
      <c r="M27" s="103">
        <v>2</v>
      </c>
      <c r="N27" s="103">
        <v>4</v>
      </c>
      <c r="O27" s="103">
        <v>4</v>
      </c>
      <c r="P27" s="103">
        <v>4</v>
      </c>
      <c r="Q27" s="103">
        <v>4</v>
      </c>
      <c r="R27" s="430">
        <v>1</v>
      </c>
      <c r="S27" s="430">
        <v>1</v>
      </c>
      <c r="T27" s="430">
        <v>1</v>
      </c>
      <c r="U27" s="430">
        <v>0</v>
      </c>
      <c r="V27" s="430">
        <v>2</v>
      </c>
      <c r="W27" s="430">
        <v>0</v>
      </c>
      <c r="X27" s="430">
        <v>0</v>
      </c>
      <c r="Y27" s="430">
        <v>0</v>
      </c>
      <c r="Z27" s="98"/>
      <c r="AA27" s="98"/>
      <c r="AB27" s="98"/>
    </row>
    <row r="28" spans="1:28" s="189" customFormat="1" ht="13.2">
      <c r="A28" s="193"/>
      <c r="B28" s="192"/>
      <c r="C28" s="195" t="s">
        <v>85</v>
      </c>
      <c r="D28" s="103">
        <v>0</v>
      </c>
      <c r="E28" s="103">
        <v>0</v>
      </c>
      <c r="F28" s="103">
        <v>2</v>
      </c>
      <c r="G28" s="103">
        <v>3</v>
      </c>
      <c r="H28" s="103">
        <v>1</v>
      </c>
      <c r="I28" s="103">
        <v>3</v>
      </c>
      <c r="J28" s="103">
        <v>0</v>
      </c>
      <c r="K28" s="103">
        <v>3</v>
      </c>
      <c r="L28" s="103">
        <v>3</v>
      </c>
      <c r="M28" s="103">
        <v>5</v>
      </c>
      <c r="N28" s="103">
        <v>5</v>
      </c>
      <c r="O28" s="103">
        <v>2</v>
      </c>
      <c r="P28" s="103">
        <v>7</v>
      </c>
      <c r="Q28" s="103">
        <v>6</v>
      </c>
      <c r="R28" s="430">
        <v>1</v>
      </c>
      <c r="S28" s="430">
        <v>0</v>
      </c>
      <c r="T28" s="430">
        <v>0</v>
      </c>
      <c r="U28" s="430">
        <v>0</v>
      </c>
      <c r="V28" s="430">
        <v>0</v>
      </c>
      <c r="W28" s="430">
        <v>0</v>
      </c>
      <c r="X28" s="430">
        <v>0</v>
      </c>
      <c r="Y28" s="430">
        <v>0</v>
      </c>
      <c r="Z28" s="98"/>
      <c r="AA28" s="98"/>
      <c r="AB28" s="98"/>
    </row>
    <row r="29" spans="1:28" s="189" customFormat="1" ht="13.2">
      <c r="A29" s="193"/>
      <c r="B29" s="192"/>
      <c r="C29" s="195"/>
      <c r="D29" s="103"/>
      <c r="E29" s="103"/>
      <c r="F29" s="103"/>
      <c r="G29" s="103"/>
      <c r="H29" s="103"/>
      <c r="I29" s="103"/>
      <c r="J29" s="103"/>
      <c r="K29" s="103"/>
      <c r="L29" s="103"/>
      <c r="M29" s="103"/>
      <c r="N29" s="103"/>
      <c r="O29" s="103"/>
      <c r="P29" s="103"/>
      <c r="Q29" s="103"/>
      <c r="R29" s="430"/>
      <c r="S29" s="430"/>
      <c r="T29" s="430"/>
      <c r="U29" s="430"/>
      <c r="V29" s="430"/>
      <c r="W29" s="430"/>
      <c r="X29" s="430"/>
      <c r="Y29" s="430"/>
      <c r="Z29" s="98"/>
      <c r="AA29" s="98"/>
      <c r="AB29" s="98"/>
    </row>
    <row r="30" spans="1:28" s="189" customFormat="1" ht="13.2">
      <c r="A30" s="193"/>
      <c r="B30" s="192"/>
      <c r="C30" s="191" t="s">
        <v>36</v>
      </c>
      <c r="D30" s="103"/>
      <c r="E30" s="103"/>
      <c r="F30" s="103"/>
      <c r="G30" s="103"/>
      <c r="H30" s="103"/>
      <c r="I30" s="103"/>
      <c r="J30" s="103"/>
      <c r="K30" s="103"/>
      <c r="L30" s="103"/>
      <c r="M30" s="103"/>
      <c r="N30" s="103"/>
      <c r="O30" s="103"/>
      <c r="P30" s="103"/>
      <c r="Q30" s="103"/>
      <c r="R30" s="430"/>
      <c r="S30" s="430"/>
      <c r="T30" s="430"/>
      <c r="U30" s="430"/>
      <c r="V30" s="430"/>
      <c r="W30" s="430"/>
      <c r="X30" s="430"/>
      <c r="Y30" s="430"/>
      <c r="Z30" s="98"/>
      <c r="AA30" s="98"/>
      <c r="AB30" s="98"/>
    </row>
    <row r="31" spans="1:28" s="189" customFormat="1" ht="13.2">
      <c r="A31" s="193"/>
      <c r="B31" s="192"/>
      <c r="C31" s="195" t="s">
        <v>130</v>
      </c>
      <c r="D31" s="103">
        <v>0</v>
      </c>
      <c r="E31" s="103">
        <v>0</v>
      </c>
      <c r="F31" s="103">
        <v>0</v>
      </c>
      <c r="G31" s="103">
        <v>2</v>
      </c>
      <c r="H31" s="103">
        <v>0</v>
      </c>
      <c r="I31" s="103">
        <v>0</v>
      </c>
      <c r="J31" s="103">
        <v>0</v>
      </c>
      <c r="K31" s="103">
        <v>0</v>
      </c>
      <c r="L31" s="103">
        <v>0</v>
      </c>
      <c r="M31" s="103">
        <v>0</v>
      </c>
      <c r="N31" s="103">
        <v>0</v>
      </c>
      <c r="O31" s="103">
        <v>0</v>
      </c>
      <c r="P31" s="103">
        <v>0</v>
      </c>
      <c r="Q31" s="103">
        <v>2</v>
      </c>
      <c r="R31" s="430">
        <v>1</v>
      </c>
      <c r="S31" s="430">
        <v>0</v>
      </c>
      <c r="T31" s="430">
        <v>0</v>
      </c>
      <c r="U31" s="430">
        <v>0</v>
      </c>
      <c r="V31" s="430">
        <v>0</v>
      </c>
      <c r="W31" s="430">
        <v>0</v>
      </c>
      <c r="X31" s="430">
        <v>0</v>
      </c>
      <c r="Y31" s="430">
        <v>0</v>
      </c>
      <c r="Z31" s="98"/>
      <c r="AA31" s="98"/>
      <c r="AB31" s="98"/>
    </row>
    <row r="32" spans="1:28" s="189" customFormat="1" ht="13.2">
      <c r="A32" s="193"/>
      <c r="B32" s="192"/>
      <c r="C32" s="195" t="s">
        <v>90</v>
      </c>
      <c r="D32" s="103">
        <v>0</v>
      </c>
      <c r="E32" s="103">
        <v>0</v>
      </c>
      <c r="F32" s="103">
        <v>1</v>
      </c>
      <c r="G32" s="103">
        <v>1</v>
      </c>
      <c r="H32" s="103">
        <v>1</v>
      </c>
      <c r="I32" s="103">
        <v>1</v>
      </c>
      <c r="J32" s="103">
        <v>1</v>
      </c>
      <c r="K32" s="103">
        <v>0</v>
      </c>
      <c r="L32" s="103">
        <v>1</v>
      </c>
      <c r="M32" s="103">
        <v>0</v>
      </c>
      <c r="N32" s="103">
        <v>0</v>
      </c>
      <c r="O32" s="103">
        <v>2</v>
      </c>
      <c r="P32" s="103">
        <v>1</v>
      </c>
      <c r="Q32" s="103">
        <v>1</v>
      </c>
      <c r="R32" s="430">
        <v>0</v>
      </c>
      <c r="S32" s="430">
        <v>0</v>
      </c>
      <c r="T32" s="430">
        <v>1</v>
      </c>
      <c r="U32" s="430">
        <v>0</v>
      </c>
      <c r="V32" s="430">
        <v>0</v>
      </c>
      <c r="W32" s="430">
        <v>0</v>
      </c>
      <c r="X32" s="430">
        <v>0</v>
      </c>
      <c r="Y32" s="430">
        <v>0</v>
      </c>
      <c r="Z32" s="98"/>
      <c r="AA32" s="98"/>
      <c r="AB32" s="98"/>
    </row>
    <row r="33" spans="1:28" s="189" customFormat="1" ht="13.2">
      <c r="A33" s="193"/>
      <c r="B33" s="192"/>
      <c r="C33" s="195" t="s">
        <v>91</v>
      </c>
      <c r="D33" s="103">
        <v>0</v>
      </c>
      <c r="E33" s="103">
        <v>1</v>
      </c>
      <c r="F33" s="103">
        <v>2</v>
      </c>
      <c r="G33" s="103">
        <v>1</v>
      </c>
      <c r="H33" s="103">
        <v>2</v>
      </c>
      <c r="I33" s="103">
        <v>0</v>
      </c>
      <c r="J33" s="103">
        <v>1</v>
      </c>
      <c r="K33" s="103">
        <v>3</v>
      </c>
      <c r="L33" s="103">
        <v>1</v>
      </c>
      <c r="M33" s="103">
        <v>4</v>
      </c>
      <c r="N33" s="103">
        <v>4</v>
      </c>
      <c r="O33" s="103">
        <v>0</v>
      </c>
      <c r="P33" s="103">
        <v>0</v>
      </c>
      <c r="Q33" s="103">
        <v>3</v>
      </c>
      <c r="R33" s="430">
        <v>0</v>
      </c>
      <c r="S33" s="430">
        <v>3</v>
      </c>
      <c r="T33" s="430">
        <v>0</v>
      </c>
      <c r="U33" s="430">
        <v>1</v>
      </c>
      <c r="V33" s="430">
        <v>0</v>
      </c>
      <c r="W33" s="430">
        <v>0</v>
      </c>
      <c r="X33" s="430">
        <v>0</v>
      </c>
      <c r="Y33" s="430">
        <v>0</v>
      </c>
      <c r="Z33" s="98"/>
      <c r="AA33" s="98"/>
      <c r="AB33" s="98"/>
    </row>
    <row r="34" spans="1:28" s="189" customFormat="1" ht="13.2">
      <c r="A34" s="193"/>
      <c r="B34" s="192"/>
      <c r="C34" s="195" t="s">
        <v>92</v>
      </c>
      <c r="D34" s="103">
        <v>1</v>
      </c>
      <c r="E34" s="103">
        <v>2</v>
      </c>
      <c r="F34" s="103">
        <v>0</v>
      </c>
      <c r="G34" s="103">
        <v>0</v>
      </c>
      <c r="H34" s="103">
        <v>2</v>
      </c>
      <c r="I34" s="103">
        <v>3</v>
      </c>
      <c r="J34" s="103">
        <v>0</v>
      </c>
      <c r="K34" s="103">
        <v>4</v>
      </c>
      <c r="L34" s="103">
        <v>0</v>
      </c>
      <c r="M34" s="103">
        <v>4</v>
      </c>
      <c r="N34" s="103">
        <v>3</v>
      </c>
      <c r="O34" s="103">
        <v>7</v>
      </c>
      <c r="P34" s="103">
        <v>4</v>
      </c>
      <c r="Q34" s="103">
        <v>0</v>
      </c>
      <c r="R34" s="430">
        <v>2</v>
      </c>
      <c r="S34" s="430">
        <v>0</v>
      </c>
      <c r="T34" s="430">
        <v>0</v>
      </c>
      <c r="U34" s="430">
        <v>1</v>
      </c>
      <c r="V34" s="430">
        <v>2</v>
      </c>
      <c r="W34" s="430">
        <v>2</v>
      </c>
      <c r="X34" s="430">
        <v>0</v>
      </c>
      <c r="Y34" s="430">
        <v>0</v>
      </c>
      <c r="Z34" s="98"/>
      <c r="AA34" s="98"/>
      <c r="AB34" s="98"/>
    </row>
    <row r="35" spans="1:28" s="189" customFormat="1" ht="13.2">
      <c r="A35" s="193"/>
      <c r="B35" s="192"/>
      <c r="C35" s="195" t="s">
        <v>85</v>
      </c>
      <c r="D35" s="103">
        <v>0</v>
      </c>
      <c r="E35" s="103">
        <v>1</v>
      </c>
      <c r="F35" s="103">
        <v>0</v>
      </c>
      <c r="G35" s="103">
        <v>3</v>
      </c>
      <c r="H35" s="103">
        <v>2</v>
      </c>
      <c r="I35" s="103">
        <v>0</v>
      </c>
      <c r="J35" s="103">
        <v>0</v>
      </c>
      <c r="K35" s="103">
        <v>6</v>
      </c>
      <c r="L35" s="103">
        <v>4</v>
      </c>
      <c r="M35" s="103">
        <v>4</v>
      </c>
      <c r="N35" s="103">
        <v>4</v>
      </c>
      <c r="O35" s="103">
        <v>3</v>
      </c>
      <c r="P35" s="103">
        <v>5</v>
      </c>
      <c r="Q35" s="103">
        <v>6</v>
      </c>
      <c r="R35" s="430">
        <v>1</v>
      </c>
      <c r="S35" s="430">
        <v>0</v>
      </c>
      <c r="T35" s="430">
        <v>1</v>
      </c>
      <c r="U35" s="430">
        <v>0</v>
      </c>
      <c r="V35" s="430">
        <v>3</v>
      </c>
      <c r="W35" s="430">
        <v>0</v>
      </c>
      <c r="X35" s="430">
        <v>0</v>
      </c>
      <c r="Y35" s="430">
        <v>0</v>
      </c>
      <c r="Z35" s="98"/>
      <c r="AA35" s="98"/>
      <c r="AB35" s="98"/>
    </row>
    <row r="36" spans="1:28" s="189" customFormat="1" ht="13.2">
      <c r="A36" s="193"/>
      <c r="B36" s="192"/>
      <c r="C36" s="192"/>
      <c r="D36" s="103"/>
      <c r="E36" s="103"/>
      <c r="F36" s="103"/>
      <c r="G36" s="103"/>
      <c r="H36" s="103"/>
      <c r="I36" s="103"/>
      <c r="J36" s="103"/>
      <c r="K36" s="103"/>
      <c r="L36" s="103"/>
      <c r="M36" s="103"/>
      <c r="N36" s="98"/>
      <c r="O36" s="98"/>
      <c r="P36" s="98"/>
      <c r="Q36" s="82"/>
      <c r="R36" s="98"/>
      <c r="S36" s="98"/>
      <c r="T36" s="98"/>
      <c r="U36" s="98"/>
      <c r="V36" s="98"/>
      <c r="W36" s="98"/>
      <c r="X36" s="98"/>
      <c r="Y36" s="98"/>
      <c r="Z36" s="98"/>
      <c r="AA36" s="98"/>
    </row>
    <row r="37" spans="1:28" ht="13.2">
      <c r="A37" s="105"/>
      <c r="B37" s="105"/>
      <c r="C37" s="105"/>
      <c r="D37" s="105"/>
      <c r="E37" s="105"/>
      <c r="F37" s="105"/>
      <c r="G37" s="105"/>
      <c r="H37" s="105"/>
      <c r="I37" s="105"/>
      <c r="J37" s="105"/>
      <c r="K37" s="105"/>
      <c r="L37" s="105"/>
      <c r="M37" s="105"/>
      <c r="N37" s="105"/>
      <c r="O37" s="105"/>
      <c r="P37" s="105"/>
      <c r="Q37" s="105"/>
      <c r="R37" s="105"/>
      <c r="S37" s="105"/>
      <c r="T37" s="105"/>
      <c r="U37" s="105"/>
      <c r="V37" s="105"/>
      <c r="W37" s="105"/>
      <c r="X37" s="105"/>
      <c r="Y37" s="97"/>
      <c r="Z37" s="97"/>
      <c r="AA37" s="97"/>
    </row>
    <row r="38" spans="1:28" ht="15">
      <c r="A38" s="91"/>
      <c r="B38" s="91"/>
      <c r="C38" s="91"/>
      <c r="D38" s="26"/>
      <c r="E38" s="26"/>
      <c r="F38" s="26"/>
      <c r="G38" s="26"/>
      <c r="H38" s="26"/>
      <c r="I38" s="26"/>
      <c r="J38" s="26"/>
      <c r="K38" s="26"/>
      <c r="L38" s="26"/>
      <c r="M38" s="26"/>
      <c r="N38" s="26"/>
      <c r="O38" s="97"/>
      <c r="P38" s="97"/>
      <c r="Q38" s="97"/>
      <c r="R38" s="97"/>
      <c r="S38" s="97"/>
      <c r="T38" s="97"/>
      <c r="U38" s="97"/>
      <c r="V38" s="97"/>
      <c r="W38" s="97"/>
      <c r="X38" s="97"/>
      <c r="Y38" s="97"/>
      <c r="Z38" s="97"/>
      <c r="AA38" s="97"/>
    </row>
    <row r="39" spans="1:28">
      <c r="A39" s="1513" t="s">
        <v>127</v>
      </c>
      <c r="B39" s="1513"/>
      <c r="C39" s="1513"/>
      <c r="D39" s="96"/>
      <c r="E39" s="96"/>
      <c r="F39" s="96"/>
      <c r="G39" s="96"/>
      <c r="H39" s="96"/>
      <c r="I39" s="96"/>
      <c r="J39" s="96"/>
      <c r="K39" s="96"/>
      <c r="L39" s="96"/>
      <c r="M39" s="96"/>
      <c r="N39" s="106"/>
      <c r="O39" s="106"/>
      <c r="P39" s="106"/>
      <c r="Q39" s="106"/>
      <c r="R39" s="106"/>
      <c r="S39" s="106"/>
      <c r="T39" s="106"/>
      <c r="U39" s="106"/>
      <c r="V39" s="106"/>
      <c r="W39" s="106"/>
      <c r="X39" s="106"/>
      <c r="Y39" s="106"/>
      <c r="Z39" s="106"/>
      <c r="AA39" s="106"/>
    </row>
    <row r="40" spans="1:28">
      <c r="A40" s="1281" t="s">
        <v>347</v>
      </c>
      <c r="B40" s="1281"/>
      <c r="C40" s="1281"/>
      <c r="D40" s="1281"/>
      <c r="E40" s="1281"/>
      <c r="F40" s="1281"/>
      <c r="G40" s="1281"/>
      <c r="H40" s="1281"/>
      <c r="I40" s="1281"/>
      <c r="J40" s="1281"/>
      <c r="K40" s="1281"/>
      <c r="L40" s="1281"/>
      <c r="M40" s="1281"/>
      <c r="N40" s="1281"/>
      <c r="O40" s="1281"/>
      <c r="P40" s="1281"/>
      <c r="Q40" s="1281"/>
      <c r="R40" s="1281"/>
      <c r="S40" s="313"/>
      <c r="T40" s="379"/>
      <c r="U40" s="106"/>
      <c r="V40" s="106"/>
      <c r="W40" s="106"/>
      <c r="X40" s="106"/>
      <c r="Y40" s="106"/>
      <c r="Z40" s="106"/>
      <c r="AA40" s="106"/>
    </row>
    <row r="41" spans="1:28">
      <c r="A41" s="1362" t="s">
        <v>348</v>
      </c>
      <c r="B41" s="1362"/>
      <c r="C41" s="1362"/>
      <c r="D41" s="1362"/>
      <c r="E41" s="1362"/>
      <c r="F41" s="1362"/>
      <c r="G41" s="1362"/>
      <c r="H41" s="1362"/>
      <c r="I41" s="1362"/>
      <c r="J41" s="1362"/>
      <c r="K41" s="1362"/>
      <c r="L41" s="1362"/>
      <c r="M41" s="1362"/>
      <c r="N41" s="1362"/>
      <c r="O41" s="106"/>
      <c r="P41" s="106"/>
      <c r="Q41" s="106"/>
      <c r="R41" s="106"/>
      <c r="S41" s="106"/>
      <c r="T41" s="106"/>
      <c r="U41" s="106"/>
      <c r="V41" s="106"/>
      <c r="W41" s="106"/>
      <c r="X41" s="106"/>
      <c r="Y41" s="106"/>
      <c r="Z41" s="106"/>
      <c r="AA41" s="106"/>
    </row>
    <row r="42" spans="1:28">
      <c r="A42" s="1362" t="s">
        <v>375</v>
      </c>
      <c r="B42" s="1362"/>
      <c r="C42" s="1362"/>
      <c r="D42" s="1362"/>
      <c r="E42" s="1362"/>
      <c r="F42" s="1362"/>
      <c r="G42" s="1362"/>
      <c r="H42" s="1362"/>
      <c r="I42" s="1362"/>
      <c r="J42" s="117"/>
      <c r="K42" s="117"/>
      <c r="L42" s="117"/>
      <c r="M42" s="117"/>
      <c r="N42" s="106"/>
      <c r="O42" s="106"/>
      <c r="P42" s="106"/>
      <c r="Q42" s="106"/>
      <c r="R42" s="106"/>
      <c r="S42" s="106"/>
      <c r="T42" s="106"/>
      <c r="U42" s="106"/>
      <c r="V42" s="106"/>
      <c r="W42" s="106"/>
      <c r="X42" s="106"/>
      <c r="Y42" s="106"/>
      <c r="Z42" s="106"/>
      <c r="AA42" s="106"/>
    </row>
    <row r="43" spans="1:28">
      <c r="A43" s="188"/>
      <c r="B43" s="187"/>
      <c r="C43" s="187"/>
      <c r="D43" s="187"/>
      <c r="E43" s="187"/>
      <c r="F43" s="187"/>
      <c r="G43" s="187"/>
      <c r="H43" s="187"/>
      <c r="I43" s="187"/>
      <c r="J43" s="187"/>
      <c r="K43" s="187"/>
      <c r="L43" s="187"/>
      <c r="M43" s="187"/>
      <c r="N43" s="106"/>
      <c r="O43" s="106"/>
      <c r="P43" s="106"/>
      <c r="Q43" s="106"/>
      <c r="R43" s="106"/>
      <c r="S43" s="106"/>
      <c r="T43" s="106"/>
      <c r="U43" s="106"/>
      <c r="V43" s="106"/>
      <c r="W43" s="106"/>
      <c r="X43" s="106"/>
      <c r="Y43" s="106"/>
      <c r="Z43" s="106"/>
      <c r="AA43" s="106"/>
    </row>
    <row r="44" spans="1:28">
      <c r="A44" s="1511" t="s">
        <v>1657</v>
      </c>
      <c r="B44" s="1512"/>
      <c r="C44" s="1512"/>
      <c r="D44" s="187"/>
      <c r="E44" s="187"/>
      <c r="F44" s="187"/>
      <c r="G44" s="187"/>
      <c r="H44" s="187"/>
      <c r="I44" s="187"/>
      <c r="J44" s="187"/>
      <c r="K44" s="187"/>
      <c r="L44" s="187"/>
      <c r="M44" s="187"/>
      <c r="N44" s="106"/>
      <c r="O44" s="106"/>
      <c r="P44" s="106"/>
      <c r="Q44" s="106"/>
      <c r="R44" s="106"/>
      <c r="S44" s="106"/>
      <c r="T44" s="106"/>
      <c r="U44" s="106"/>
      <c r="V44" s="106"/>
      <c r="W44" s="106"/>
      <c r="X44" s="106"/>
      <c r="Y44" s="106"/>
      <c r="Z44" s="106"/>
      <c r="AA44" s="106"/>
    </row>
  </sheetData>
  <mergeCells count="35">
    <mergeCell ref="Z1:AA1"/>
    <mergeCell ref="V3:V5"/>
    <mergeCell ref="D3:D5"/>
    <mergeCell ref="E3:E5"/>
    <mergeCell ref="F3:F5"/>
    <mergeCell ref="G3:G5"/>
    <mergeCell ref="H3:H5"/>
    <mergeCell ref="I3:I5"/>
    <mergeCell ref="J3:J5"/>
    <mergeCell ref="K3:K5"/>
    <mergeCell ref="R3:R5"/>
    <mergeCell ref="P3:P5"/>
    <mergeCell ref="Q3:Q5"/>
    <mergeCell ref="S3:S5"/>
    <mergeCell ref="T3:T5"/>
    <mergeCell ref="U3:U5"/>
    <mergeCell ref="A1:P1"/>
    <mergeCell ref="V1:X1"/>
    <mergeCell ref="A39:C39"/>
    <mergeCell ref="A40:R40"/>
    <mergeCell ref="Y3:Y5"/>
    <mergeCell ref="W3:W5"/>
    <mergeCell ref="X3:X5"/>
    <mergeCell ref="A41:N41"/>
    <mergeCell ref="O3:O5"/>
    <mergeCell ref="A44:C44"/>
    <mergeCell ref="A42:I42"/>
    <mergeCell ref="B12:C12"/>
    <mergeCell ref="L3:L5"/>
    <mergeCell ref="M3:M5"/>
    <mergeCell ref="N3:N5"/>
    <mergeCell ref="A4:C4"/>
    <mergeCell ref="A7:C7"/>
    <mergeCell ref="A9:C9"/>
    <mergeCell ref="A11:C11"/>
  </mergeCells>
  <hyperlinks>
    <hyperlink ref="V1" location="Contents!A1" display="back to contents"/>
  </hyperlinks>
  <pageMargins left="0.70866141732283472" right="0.70866141732283472" top="0.74803149606299213" bottom="0.74803149606299213" header="0.31496062992125984" footer="0.31496062992125984"/>
  <pageSetup paperSize="9" scale="84" orientation="landscape"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L79"/>
  <sheetViews>
    <sheetView showGridLines="0" workbookViewId="0">
      <selection sqref="A1:H2"/>
    </sheetView>
  </sheetViews>
  <sheetFormatPr defaultColWidth="9.28515625" defaultRowHeight="13.2"/>
  <cols>
    <col min="1" max="2" width="6.42578125" style="397" customWidth="1"/>
    <col min="3" max="3" width="48.7109375" style="406" customWidth="1"/>
    <col min="4" max="4" width="19.7109375" style="397" customWidth="1"/>
    <col min="5" max="5" width="5.7109375" style="397" customWidth="1"/>
    <col min="6" max="6" width="17.7109375" style="397" customWidth="1"/>
    <col min="7" max="8" width="17.7109375" style="406" customWidth="1"/>
    <col min="9" max="9" width="4" style="397" customWidth="1"/>
    <col min="10" max="10" width="37.7109375" style="397" customWidth="1"/>
    <col min="11" max="16384" width="9.28515625" style="397"/>
  </cols>
  <sheetData>
    <row r="1" spans="1:12" s="444" customFormat="1" ht="18" customHeight="1">
      <c r="A1" s="1583" t="s">
        <v>450</v>
      </c>
      <c r="B1" s="1583"/>
      <c r="C1" s="1583"/>
      <c r="D1" s="1583"/>
      <c r="E1" s="1583"/>
      <c r="F1" s="1583"/>
      <c r="G1" s="1583"/>
      <c r="H1" s="1583"/>
      <c r="I1" s="398"/>
      <c r="J1" s="1577" t="s">
        <v>425</v>
      </c>
      <c r="K1" s="1577"/>
      <c r="L1" s="507"/>
    </row>
    <row r="2" spans="1:12" s="444" customFormat="1" ht="18" customHeight="1">
      <c r="A2" s="1583"/>
      <c r="B2" s="1583"/>
      <c r="C2" s="1583"/>
      <c r="D2" s="1583"/>
      <c r="E2" s="1583"/>
      <c r="F2" s="1583"/>
      <c r="G2" s="1583"/>
      <c r="H2" s="1583"/>
      <c r="I2" s="398"/>
      <c r="J2" s="502"/>
      <c r="K2" s="502"/>
      <c r="L2" s="502"/>
    </row>
    <row r="3" spans="1:12" ht="15" customHeight="1" thickBot="1">
      <c r="A3" s="425"/>
      <c r="B3" s="425"/>
      <c r="C3" s="425"/>
      <c r="D3" s="425"/>
      <c r="E3" s="425"/>
      <c r="F3" s="425"/>
      <c r="H3" s="565"/>
    </row>
    <row r="4" spans="1:12" ht="14.25" customHeight="1">
      <c r="A4" s="424"/>
      <c r="B4" s="424"/>
      <c r="C4" s="424"/>
      <c r="D4" s="1584" t="s">
        <v>349</v>
      </c>
      <c r="E4" s="1584"/>
      <c r="F4" s="1584"/>
      <c r="G4" s="1587" t="s">
        <v>1742</v>
      </c>
      <c r="H4" s="1115"/>
      <c r="I4" s="1115"/>
    </row>
    <row r="5" spans="1:12" ht="12.6" customHeight="1">
      <c r="A5" s="424"/>
      <c r="B5" s="424"/>
      <c r="C5" s="424"/>
      <c r="D5" s="1585"/>
      <c r="E5" s="1585"/>
      <c r="F5" s="1585"/>
      <c r="G5" s="1588"/>
      <c r="H5" s="1116"/>
      <c r="I5" s="1116"/>
    </row>
    <row r="6" spans="1:12">
      <c r="A6" s="424"/>
      <c r="B6" s="424"/>
      <c r="C6" s="424"/>
      <c r="D6" s="423"/>
      <c r="E6" s="423"/>
      <c r="F6" s="423"/>
      <c r="G6" s="1588"/>
      <c r="H6" s="423"/>
      <c r="I6" s="423"/>
    </row>
    <row r="7" spans="1:12" ht="13.05" customHeight="1">
      <c r="A7" s="424"/>
      <c r="B7" s="424"/>
      <c r="C7" s="424"/>
      <c r="D7" s="426" t="s">
        <v>280</v>
      </c>
      <c r="E7" s="423"/>
      <c r="F7" s="426" t="s">
        <v>281</v>
      </c>
      <c r="G7" s="1588"/>
      <c r="H7" s="423"/>
      <c r="I7" s="426"/>
    </row>
    <row r="8" spans="1:12" ht="15.6">
      <c r="A8" s="424"/>
      <c r="B8" s="424"/>
      <c r="C8" s="424"/>
      <c r="D8" s="426" t="s">
        <v>282</v>
      </c>
      <c r="E8" s="423"/>
      <c r="F8" s="426" t="s">
        <v>283</v>
      </c>
      <c r="G8" s="1588"/>
      <c r="H8" s="423"/>
      <c r="I8" s="426"/>
    </row>
    <row r="9" spans="1:12" ht="13.8" thickBot="1">
      <c r="A9" s="425"/>
      <c r="B9" s="425"/>
      <c r="C9" s="425"/>
      <c r="D9" s="427"/>
      <c r="E9" s="428"/>
      <c r="F9" s="427"/>
      <c r="G9" s="1589"/>
      <c r="H9" s="428"/>
      <c r="I9" s="427"/>
    </row>
    <row r="10" spans="1:12">
      <c r="A10" s="424"/>
      <c r="B10" s="424"/>
      <c r="C10" s="424"/>
      <c r="D10" s="424"/>
      <c r="E10" s="424"/>
      <c r="F10" s="424"/>
      <c r="G10" s="424"/>
      <c r="H10" s="730"/>
    </row>
    <row r="11" spans="1:12" s="406" customFormat="1">
      <c r="A11" s="601" t="s">
        <v>542</v>
      </c>
      <c r="B11" s="424"/>
      <c r="C11" s="424"/>
      <c r="D11" s="424"/>
      <c r="E11" s="424"/>
      <c r="F11" s="424"/>
      <c r="G11" s="424"/>
      <c r="H11" s="424"/>
    </row>
    <row r="12" spans="1:12" s="406" customFormat="1">
      <c r="A12" s="424"/>
      <c r="B12" s="424"/>
      <c r="C12" s="424"/>
      <c r="D12" s="424"/>
      <c r="E12" s="424"/>
      <c r="F12" s="424"/>
      <c r="G12" s="424"/>
      <c r="H12" s="424"/>
    </row>
    <row r="13" spans="1:12">
      <c r="A13" s="424" t="s">
        <v>284</v>
      </c>
      <c r="B13" s="424"/>
      <c r="C13" s="424"/>
      <c r="D13" s="474">
        <v>139</v>
      </c>
      <c r="E13" s="424"/>
      <c r="F13" s="732">
        <v>19</v>
      </c>
      <c r="G13" s="424">
        <v>2017</v>
      </c>
      <c r="H13" s="424"/>
    </row>
    <row r="14" spans="1:12">
      <c r="A14" s="424" t="s">
        <v>285</v>
      </c>
      <c r="B14" s="424"/>
      <c r="C14" s="424"/>
      <c r="D14" s="474">
        <v>23</v>
      </c>
      <c r="E14" s="424"/>
      <c r="F14" s="732">
        <v>5</v>
      </c>
      <c r="G14" s="424">
        <v>2020</v>
      </c>
      <c r="H14" s="424"/>
    </row>
    <row r="15" spans="1:12">
      <c r="A15" s="424" t="s">
        <v>1743</v>
      </c>
      <c r="B15" s="424"/>
      <c r="C15" s="424"/>
      <c r="D15" s="474">
        <v>54</v>
      </c>
      <c r="E15" s="424"/>
      <c r="F15" s="732">
        <v>8</v>
      </c>
      <c r="G15" s="424">
        <v>2020</v>
      </c>
      <c r="H15" s="424"/>
    </row>
    <row r="16" spans="1:12">
      <c r="A16" s="424" t="s">
        <v>286</v>
      </c>
      <c r="B16" s="424"/>
      <c r="C16" s="424"/>
      <c r="D16" s="474">
        <v>162</v>
      </c>
      <c r="E16" s="424"/>
      <c r="F16" s="732">
        <v>44</v>
      </c>
      <c r="G16" s="424">
        <v>2019</v>
      </c>
      <c r="H16" s="424"/>
    </row>
    <row r="17" spans="1:8">
      <c r="A17" s="424" t="s">
        <v>287</v>
      </c>
      <c r="B17" s="424"/>
      <c r="C17" s="424"/>
      <c r="D17" s="595" t="s">
        <v>1744</v>
      </c>
      <c r="E17" s="424"/>
      <c r="F17" s="1117" t="s">
        <v>1744</v>
      </c>
      <c r="G17" s="424">
        <v>2020</v>
      </c>
      <c r="H17" s="424"/>
    </row>
    <row r="18" spans="1:8">
      <c r="A18" s="424" t="s">
        <v>288</v>
      </c>
      <c r="B18" s="424"/>
      <c r="C18" s="424"/>
      <c r="D18" s="474">
        <v>32</v>
      </c>
      <c r="E18" s="424"/>
      <c r="F18" s="732">
        <v>38</v>
      </c>
      <c r="G18" s="424">
        <v>2020</v>
      </c>
      <c r="H18" s="424"/>
    </row>
    <row r="19" spans="1:8">
      <c r="A19" s="424" t="s">
        <v>289</v>
      </c>
      <c r="B19" s="424"/>
      <c r="C19" s="424"/>
      <c r="D19" s="474">
        <v>227</v>
      </c>
      <c r="E19" s="424"/>
      <c r="F19" s="732">
        <v>73</v>
      </c>
      <c r="G19" s="424">
        <v>2017</v>
      </c>
      <c r="H19" s="424"/>
    </row>
    <row r="20" spans="1:8">
      <c r="A20" s="424" t="s">
        <v>290</v>
      </c>
      <c r="B20" s="424"/>
      <c r="C20" s="424"/>
      <c r="D20" s="595">
        <v>263</v>
      </c>
      <c r="E20" s="431"/>
      <c r="F20" s="1118">
        <v>38</v>
      </c>
      <c r="G20" s="431">
        <v>2018</v>
      </c>
      <c r="H20" s="431"/>
    </row>
    <row r="21" spans="1:8">
      <c r="A21" s="424" t="s">
        <v>291</v>
      </c>
      <c r="B21" s="424"/>
      <c r="C21" s="424"/>
      <c r="D21" s="474">
        <v>545</v>
      </c>
      <c r="E21" s="424"/>
      <c r="F21" s="732">
        <v>18</v>
      </c>
      <c r="G21" s="424">
        <v>2019</v>
      </c>
      <c r="H21" s="424"/>
    </row>
    <row r="22" spans="1:8">
      <c r="A22" s="424" t="s">
        <v>292</v>
      </c>
      <c r="B22" s="424"/>
      <c r="C22" s="424"/>
      <c r="D22" s="474">
        <v>391</v>
      </c>
      <c r="E22" s="424"/>
      <c r="F22" s="732">
        <v>9</v>
      </c>
      <c r="G22" s="424">
        <v>2016</v>
      </c>
      <c r="H22" s="424"/>
    </row>
    <row r="23" spans="1:8">
      <c r="A23" s="424" t="s">
        <v>293</v>
      </c>
      <c r="B23" s="424"/>
      <c r="C23" s="424"/>
      <c r="D23" s="474">
        <v>98</v>
      </c>
      <c r="E23" s="424"/>
      <c r="F23" s="732">
        <v>37</v>
      </c>
      <c r="G23" s="424">
        <v>2020</v>
      </c>
      <c r="H23" s="424"/>
    </row>
    <row r="24" spans="1:8">
      <c r="A24" s="424" t="s">
        <v>294</v>
      </c>
      <c r="B24" s="424"/>
      <c r="C24" s="424"/>
      <c r="D24" s="474">
        <v>305</v>
      </c>
      <c r="E24" s="424"/>
      <c r="F24" s="732">
        <v>8</v>
      </c>
      <c r="G24" s="424">
        <v>2020</v>
      </c>
      <c r="H24" s="424"/>
    </row>
    <row r="25" spans="1:8">
      <c r="A25" s="424" t="s">
        <v>295</v>
      </c>
      <c r="B25" s="424"/>
      <c r="C25" s="424"/>
      <c r="D25" s="474">
        <v>6</v>
      </c>
      <c r="E25" s="424"/>
      <c r="F25" s="732">
        <v>10</v>
      </c>
      <c r="G25" s="424">
        <v>2020</v>
      </c>
      <c r="H25" s="424"/>
    </row>
    <row r="26" spans="1:8">
      <c r="A26" s="424" t="s">
        <v>296</v>
      </c>
      <c r="B26" s="424"/>
      <c r="C26" s="424"/>
      <c r="D26" s="474">
        <v>21</v>
      </c>
      <c r="E26" s="424"/>
      <c r="F26" s="732">
        <v>17</v>
      </c>
      <c r="G26" s="424">
        <v>2020</v>
      </c>
      <c r="H26" s="424"/>
    </row>
    <row r="27" spans="1:8">
      <c r="A27" s="424" t="s">
        <v>297</v>
      </c>
      <c r="B27" s="424"/>
      <c r="C27" s="424"/>
      <c r="D27" s="474">
        <v>47</v>
      </c>
      <c r="E27" s="424"/>
      <c r="F27" s="732">
        <v>26</v>
      </c>
      <c r="G27" s="424">
        <v>2020</v>
      </c>
      <c r="H27" s="424"/>
    </row>
    <row r="28" spans="1:8">
      <c r="A28" s="424" t="s">
        <v>298</v>
      </c>
      <c r="B28" s="424"/>
      <c r="C28" s="424"/>
      <c r="D28" s="474">
        <v>6</v>
      </c>
      <c r="E28" s="424"/>
      <c r="F28" s="732">
        <v>14</v>
      </c>
      <c r="G28" s="424">
        <v>2020</v>
      </c>
      <c r="H28" s="424"/>
    </row>
    <row r="29" spans="1:8">
      <c r="A29" s="424" t="s">
        <v>299</v>
      </c>
      <c r="B29" s="424"/>
      <c r="C29" s="424"/>
      <c r="D29" s="474">
        <v>48</v>
      </c>
      <c r="E29" s="424"/>
      <c r="F29" s="732">
        <v>7</v>
      </c>
      <c r="G29" s="424">
        <v>2020</v>
      </c>
      <c r="H29" s="424"/>
    </row>
    <row r="30" spans="1:8">
      <c r="A30" s="424" t="s">
        <v>300</v>
      </c>
      <c r="B30" s="424"/>
      <c r="C30" s="424"/>
      <c r="D30" s="474">
        <v>3</v>
      </c>
      <c r="E30" s="424"/>
      <c r="F30" s="732">
        <v>9</v>
      </c>
      <c r="G30" s="424">
        <v>2018</v>
      </c>
      <c r="H30" s="424"/>
    </row>
    <row r="31" spans="1:8">
      <c r="A31" s="424" t="s">
        <v>301</v>
      </c>
      <c r="B31" s="424"/>
      <c r="C31" s="424"/>
      <c r="D31" s="474">
        <v>261</v>
      </c>
      <c r="E31" s="424"/>
      <c r="F31" s="732">
        <v>23</v>
      </c>
      <c r="G31" s="424">
        <v>2020</v>
      </c>
      <c r="H31" s="424"/>
    </row>
    <row r="32" spans="1:8">
      <c r="A32" s="424" t="s">
        <v>302</v>
      </c>
      <c r="B32" s="424"/>
      <c r="C32" s="424"/>
      <c r="D32" s="474">
        <v>190</v>
      </c>
      <c r="E32" s="424"/>
      <c r="F32" s="732">
        <v>32</v>
      </c>
      <c r="G32" s="424">
        <v>2020</v>
      </c>
      <c r="H32" s="424"/>
    </row>
    <row r="33" spans="1:8">
      <c r="A33" s="424" t="s">
        <v>303</v>
      </c>
      <c r="B33" s="424"/>
      <c r="C33" s="424"/>
      <c r="D33" s="474">
        <v>168</v>
      </c>
      <c r="E33" s="424"/>
      <c r="F33" s="732">
        <v>7</v>
      </c>
      <c r="G33" s="424">
        <v>2019</v>
      </c>
      <c r="H33" s="424"/>
    </row>
    <row r="34" spans="1:8">
      <c r="A34" s="424" t="s">
        <v>304</v>
      </c>
      <c r="B34" s="424"/>
      <c r="C34" s="424"/>
      <c r="D34" s="474">
        <v>68</v>
      </c>
      <c r="E34" s="424"/>
      <c r="F34" s="732">
        <v>10</v>
      </c>
      <c r="G34" s="424">
        <v>2019</v>
      </c>
      <c r="H34" s="424"/>
    </row>
    <row r="35" spans="1:8">
      <c r="A35" s="424" t="s">
        <v>305</v>
      </c>
      <c r="B35" s="424"/>
      <c r="C35" s="424"/>
      <c r="D35" s="474">
        <v>33</v>
      </c>
      <c r="E35" s="424"/>
      <c r="F35" s="732">
        <v>3</v>
      </c>
      <c r="G35" s="424">
        <v>2020</v>
      </c>
      <c r="H35" s="424"/>
    </row>
    <row r="36" spans="1:8">
      <c r="A36" s="424" t="s">
        <v>306</v>
      </c>
      <c r="B36" s="424"/>
      <c r="C36" s="424"/>
      <c r="D36" s="474">
        <v>62</v>
      </c>
      <c r="E36" s="424"/>
      <c r="F36" s="732">
        <v>46</v>
      </c>
      <c r="G36" s="424">
        <v>2020</v>
      </c>
      <c r="H36" s="424"/>
    </row>
    <row r="37" spans="1:8">
      <c r="A37" s="424" t="s">
        <v>307</v>
      </c>
      <c r="B37" s="424"/>
      <c r="C37" s="424"/>
      <c r="D37" s="474">
        <v>34</v>
      </c>
      <c r="E37" s="424"/>
      <c r="F37" s="732">
        <v>9</v>
      </c>
      <c r="G37" s="424">
        <v>2020</v>
      </c>
      <c r="H37" s="424"/>
    </row>
    <row r="38" spans="1:8">
      <c r="A38" s="424" t="s">
        <v>308</v>
      </c>
      <c r="B38" s="424"/>
      <c r="C38" s="424"/>
      <c r="D38" s="474">
        <v>248</v>
      </c>
      <c r="E38" s="424"/>
      <c r="F38" s="732">
        <v>72</v>
      </c>
      <c r="G38" s="424">
        <v>2020</v>
      </c>
      <c r="H38" s="424"/>
    </row>
    <row r="39" spans="1:8">
      <c r="A39" s="424" t="s">
        <v>309</v>
      </c>
      <c r="B39" s="424"/>
      <c r="C39" s="424"/>
      <c r="D39" s="474">
        <v>470</v>
      </c>
      <c r="E39" s="424"/>
      <c r="F39" s="732">
        <v>73</v>
      </c>
      <c r="G39" s="424">
        <v>2020</v>
      </c>
      <c r="H39" s="424"/>
    </row>
    <row r="40" spans="1:8" ht="15.6">
      <c r="A40" s="594" t="s">
        <v>527</v>
      </c>
      <c r="B40" s="424"/>
      <c r="C40" s="424"/>
      <c r="D40" s="474">
        <v>3904</v>
      </c>
      <c r="E40" s="424"/>
      <c r="F40" s="732">
        <v>16.7</v>
      </c>
      <c r="G40" s="424"/>
      <c r="H40" s="424"/>
    </row>
    <row r="41" spans="1:8">
      <c r="A41" s="424"/>
      <c r="B41" s="424"/>
      <c r="C41" s="424"/>
      <c r="D41" s="474"/>
      <c r="E41" s="424"/>
      <c r="F41" s="732"/>
      <c r="G41" s="424"/>
      <c r="H41" s="424"/>
    </row>
    <row r="42" spans="1:8">
      <c r="A42" s="424" t="s">
        <v>310</v>
      </c>
      <c r="B42" s="424"/>
      <c r="C42" s="424"/>
      <c r="D42" s="474">
        <v>309</v>
      </c>
      <c r="E42" s="424"/>
      <c r="F42" s="732">
        <v>5</v>
      </c>
      <c r="G42" s="424">
        <v>2020</v>
      </c>
      <c r="H42" s="424"/>
    </row>
    <row r="43" spans="1:8">
      <c r="A43" s="424" t="s">
        <v>311</v>
      </c>
      <c r="B43" s="424"/>
      <c r="C43" s="424"/>
      <c r="D43" s="474">
        <v>297</v>
      </c>
      <c r="E43" s="424"/>
      <c r="F43" s="732">
        <v>85</v>
      </c>
      <c r="G43" s="424">
        <v>2020</v>
      </c>
      <c r="H43" s="424"/>
    </row>
    <row r="44" spans="1:8" ht="15.6">
      <c r="A44" s="594" t="s">
        <v>528</v>
      </c>
      <c r="B44" s="424"/>
      <c r="C44" s="424"/>
      <c r="D44" s="474">
        <v>4510</v>
      </c>
      <c r="E44" s="424"/>
      <c r="F44" s="732">
        <v>15.4</v>
      </c>
      <c r="G44" s="424"/>
      <c r="H44" s="424"/>
    </row>
    <row r="45" spans="1:8" s="406" customFormat="1">
      <c r="A45" s="424"/>
      <c r="B45" s="424"/>
      <c r="C45" s="424"/>
      <c r="D45" s="474"/>
      <c r="E45" s="424"/>
      <c r="F45" s="424"/>
      <c r="G45" s="424"/>
      <c r="H45" s="424"/>
    </row>
    <row r="46" spans="1:8">
      <c r="A46" s="432"/>
      <c r="B46" s="432"/>
      <c r="C46" s="432"/>
      <c r="D46" s="475"/>
      <c r="E46" s="432"/>
      <c r="F46" s="432"/>
      <c r="G46" s="442"/>
      <c r="H46" s="442"/>
    </row>
    <row r="47" spans="1:8">
      <c r="A47" s="424"/>
      <c r="B47" s="424"/>
      <c r="C47" s="424"/>
      <c r="D47" s="474"/>
      <c r="E47" s="424"/>
      <c r="F47" s="424"/>
      <c r="G47" s="424"/>
      <c r="H47" s="424"/>
    </row>
    <row r="48" spans="1:8">
      <c r="A48" s="602" t="s">
        <v>11</v>
      </c>
      <c r="B48" s="424"/>
      <c r="C48" s="424"/>
      <c r="G48" s="424"/>
      <c r="H48" s="424"/>
    </row>
    <row r="49" spans="1:9" s="406" customFormat="1">
      <c r="A49" s="424"/>
      <c r="B49" s="596"/>
      <c r="C49" s="594"/>
      <c r="D49" s="474">
        <v>813</v>
      </c>
      <c r="E49" s="424"/>
      <c r="F49" s="424">
        <v>229</v>
      </c>
      <c r="G49" s="424">
        <v>2017</v>
      </c>
      <c r="H49" s="424"/>
    </row>
    <row r="50" spans="1:9" s="406" customFormat="1">
      <c r="A50" s="424"/>
      <c r="B50" s="596"/>
      <c r="C50" s="594"/>
      <c r="D50" s="474">
        <v>1046</v>
      </c>
      <c r="E50" s="424"/>
      <c r="F50" s="424">
        <v>295</v>
      </c>
      <c r="G50" s="424">
        <v>2018</v>
      </c>
      <c r="H50" s="424"/>
    </row>
    <row r="51" spans="1:9" s="406" customFormat="1">
      <c r="A51" s="424"/>
      <c r="B51" s="597"/>
      <c r="C51" s="594"/>
      <c r="D51" s="474">
        <v>1130</v>
      </c>
      <c r="E51" s="424"/>
      <c r="F51" s="424">
        <v>318</v>
      </c>
      <c r="G51" s="424">
        <v>2019</v>
      </c>
      <c r="H51" s="424"/>
    </row>
    <row r="52" spans="1:9" s="406" customFormat="1">
      <c r="A52" s="424"/>
      <c r="B52" s="597"/>
      <c r="C52" s="594"/>
      <c r="D52" s="474">
        <v>1161</v>
      </c>
      <c r="E52" s="424"/>
      <c r="F52" s="424">
        <v>327</v>
      </c>
      <c r="G52" s="424">
        <v>2020</v>
      </c>
      <c r="H52" s="424"/>
    </row>
    <row r="53" spans="1:9" s="406" customFormat="1">
      <c r="A53" s="424"/>
      <c r="B53" s="596"/>
      <c r="C53" s="594"/>
      <c r="D53" s="474"/>
      <c r="E53" s="424"/>
      <c r="F53" s="424"/>
      <c r="G53" s="424"/>
      <c r="H53" s="424"/>
    </row>
    <row r="54" spans="1:9" s="406" customFormat="1">
      <c r="A54" s="432"/>
      <c r="B54" s="432"/>
      <c r="C54" s="432"/>
      <c r="D54" s="475"/>
      <c r="E54" s="432"/>
      <c r="F54" s="432"/>
      <c r="G54" s="424"/>
      <c r="H54" s="424"/>
    </row>
    <row r="55" spans="1:9" s="406" customFormat="1">
      <c r="A55" s="424"/>
      <c r="B55" s="424"/>
      <c r="C55" s="424"/>
      <c r="D55" s="474"/>
      <c r="E55" s="424"/>
      <c r="F55" s="424"/>
      <c r="G55" s="424"/>
      <c r="H55" s="424"/>
    </row>
    <row r="56" spans="1:9" s="406" customFormat="1" ht="15.6">
      <c r="A56" s="594" t="s">
        <v>659</v>
      </c>
      <c r="B56" s="424"/>
      <c r="C56" s="594"/>
      <c r="D56" s="474"/>
      <c r="E56" s="424"/>
      <c r="F56" s="424"/>
      <c r="G56" s="424"/>
      <c r="H56" s="424"/>
    </row>
    <row r="57" spans="1:9" s="406" customFormat="1">
      <c r="A57" s="424"/>
      <c r="B57" s="597" t="s">
        <v>1745</v>
      </c>
      <c r="C57" s="594"/>
      <c r="D57" s="474">
        <v>3609</v>
      </c>
      <c r="E57" s="424"/>
      <c r="F57" s="732">
        <v>87.7</v>
      </c>
      <c r="G57" s="424">
        <v>2018</v>
      </c>
      <c r="H57" s="424"/>
    </row>
    <row r="58" spans="1:9" ht="13.8" thickBot="1">
      <c r="A58" s="425"/>
      <c r="B58" s="425"/>
      <c r="C58" s="425"/>
      <c r="D58" s="731"/>
      <c r="E58" s="425"/>
      <c r="F58" s="425"/>
      <c r="G58" s="443"/>
      <c r="H58" s="443"/>
    </row>
    <row r="60" spans="1:9" ht="11.25" customHeight="1">
      <c r="A60" s="1578" t="s">
        <v>127</v>
      </c>
      <c r="B60" s="1578"/>
      <c r="C60" s="564"/>
    </row>
    <row r="61" spans="1:9" ht="11.25" customHeight="1">
      <c r="A61" s="1579" t="s">
        <v>320</v>
      </c>
      <c r="B61" s="1579"/>
      <c r="C61" s="1579"/>
      <c r="D61" s="1579"/>
      <c r="E61" s="1579"/>
      <c r="F61" s="1579"/>
      <c r="G61" s="1579"/>
      <c r="H61" s="1579"/>
      <c r="I61" s="445"/>
    </row>
    <row r="62" spans="1:9" ht="11.25" customHeight="1">
      <c r="A62" s="1586" t="s">
        <v>543</v>
      </c>
      <c r="B62" s="1586"/>
      <c r="C62" s="1586"/>
      <c r="D62" s="1586"/>
      <c r="E62" s="1586"/>
      <c r="F62" s="1586"/>
      <c r="G62" s="1586"/>
      <c r="H62" s="1586"/>
      <c r="I62" s="424"/>
    </row>
    <row r="63" spans="1:9" s="406" customFormat="1" ht="11.25" customHeight="1">
      <c r="A63" s="1586"/>
      <c r="B63" s="1586"/>
      <c r="C63" s="1586"/>
      <c r="D63" s="1586"/>
      <c r="E63" s="1586"/>
      <c r="F63" s="1586"/>
      <c r="G63" s="1586"/>
      <c r="H63" s="1586"/>
      <c r="I63" s="424"/>
    </row>
    <row r="64" spans="1:9" s="406" customFormat="1" ht="11.25" customHeight="1">
      <c r="A64" s="1404" t="s">
        <v>522</v>
      </c>
      <c r="B64" s="1404"/>
      <c r="C64" s="1404"/>
      <c r="D64" s="1404"/>
      <c r="E64" s="1404"/>
      <c r="F64" s="1404"/>
      <c r="G64" s="1404"/>
      <c r="H64" s="1404"/>
      <c r="I64" s="424"/>
    </row>
    <row r="65" spans="1:9" ht="11.25" customHeight="1">
      <c r="A65" s="1580" t="s">
        <v>523</v>
      </c>
      <c r="B65" s="1581"/>
      <c r="C65" s="1581"/>
      <c r="D65" s="1581"/>
      <c r="E65" s="1581"/>
      <c r="F65" s="1581"/>
      <c r="G65" s="1581"/>
      <c r="H65" s="1581"/>
      <c r="I65" s="424"/>
    </row>
    <row r="66" spans="1:9" ht="11.25" customHeight="1">
      <c r="A66" s="1582" t="s">
        <v>530</v>
      </c>
      <c r="B66" s="1582"/>
      <c r="C66" s="1582"/>
      <c r="D66" s="1582"/>
      <c r="E66" s="1582"/>
      <c r="F66" s="1582"/>
      <c r="G66" s="1582"/>
      <c r="H66" s="1582"/>
      <c r="I66" s="424"/>
    </row>
    <row r="67" spans="1:9" s="406" customFormat="1" ht="11.25" customHeight="1">
      <c r="A67" s="1592" t="s">
        <v>529</v>
      </c>
      <c r="B67" s="1592"/>
      <c r="C67" s="1592"/>
      <c r="D67" s="1592"/>
      <c r="E67" s="1592"/>
      <c r="F67" s="1592"/>
      <c r="G67" s="1592"/>
      <c r="H67" s="1592"/>
      <c r="I67" s="424"/>
    </row>
    <row r="68" spans="1:9" s="406" customFormat="1" ht="11.25" customHeight="1">
      <c r="A68" s="1582" t="s">
        <v>531</v>
      </c>
      <c r="B68" s="1582"/>
      <c r="C68" s="1582"/>
      <c r="D68" s="1582"/>
      <c r="E68" s="1582"/>
      <c r="F68" s="1582"/>
      <c r="G68" s="1582"/>
      <c r="H68" s="1582"/>
      <c r="I68" s="424"/>
    </row>
    <row r="69" spans="1:9">
      <c r="A69" s="1593" t="s">
        <v>532</v>
      </c>
      <c r="B69" s="1593"/>
      <c r="C69" s="1593"/>
      <c r="D69" s="1593"/>
      <c r="E69" s="1593"/>
      <c r="F69" s="1593"/>
      <c r="G69" s="1593"/>
      <c r="H69" s="1593"/>
      <c r="I69" s="424"/>
    </row>
    <row r="70" spans="1:9" ht="12.75" customHeight="1">
      <c r="A70" s="1590" t="s">
        <v>660</v>
      </c>
      <c r="B70" s="1590"/>
      <c r="C70" s="1590"/>
      <c r="D70" s="1590"/>
      <c r="E70" s="1590"/>
      <c r="F70" s="1590"/>
      <c r="G70" s="1590"/>
      <c r="H70" s="1590"/>
      <c r="I70" s="424"/>
    </row>
    <row r="71" spans="1:9" s="406" customFormat="1" ht="12.75" customHeight="1">
      <c r="A71" s="1590"/>
      <c r="B71" s="1590"/>
      <c r="C71" s="1590"/>
      <c r="D71" s="1590"/>
      <c r="E71" s="1590"/>
      <c r="F71" s="1590"/>
      <c r="G71" s="1590"/>
      <c r="H71" s="1590"/>
      <c r="I71" s="424"/>
    </row>
    <row r="72" spans="1:9" ht="11.25" customHeight="1">
      <c r="A72" s="1579" t="s">
        <v>470</v>
      </c>
      <c r="B72" s="1579"/>
      <c r="C72" s="1579"/>
      <c r="D72" s="1579"/>
      <c r="E72" s="1579"/>
      <c r="F72" s="1579"/>
      <c r="G72" s="1579"/>
      <c r="H72" s="1579"/>
      <c r="I72" s="424"/>
    </row>
    <row r="73" spans="1:9" s="406" customFormat="1" ht="11.25" customHeight="1">
      <c r="A73" s="1579" t="s">
        <v>526</v>
      </c>
      <c r="B73" s="1579"/>
      <c r="C73" s="1579"/>
      <c r="D73" s="1579"/>
      <c r="E73" s="1579"/>
      <c r="F73" s="1579"/>
      <c r="G73" s="1579"/>
      <c r="H73" s="1579"/>
      <c r="I73" s="424"/>
    </row>
    <row r="74" spans="1:9" s="406" customFormat="1" ht="11.25" customHeight="1">
      <c r="A74" s="1579" t="s">
        <v>524</v>
      </c>
      <c r="B74" s="1579"/>
      <c r="C74" s="1579"/>
      <c r="D74" s="1579"/>
      <c r="E74" s="1579"/>
      <c r="F74" s="1579"/>
      <c r="G74" s="1579"/>
      <c r="H74" s="1579"/>
      <c r="I74" s="424"/>
    </row>
    <row r="75" spans="1:9" s="406" customFormat="1" ht="11.25" customHeight="1">
      <c r="A75" s="1579" t="s">
        <v>525</v>
      </c>
      <c r="B75" s="1579"/>
      <c r="C75" s="1579"/>
      <c r="D75" s="1579"/>
      <c r="E75" s="1579"/>
      <c r="F75" s="1579"/>
      <c r="G75" s="1579"/>
      <c r="H75" s="1579"/>
      <c r="I75" s="424"/>
    </row>
    <row r="76" spans="1:9" s="406" customFormat="1" ht="11.25" customHeight="1">
      <c r="A76" s="1590" t="s">
        <v>658</v>
      </c>
      <c r="B76" s="1590"/>
      <c r="C76" s="1590"/>
      <c r="D76" s="1590"/>
      <c r="E76" s="1590"/>
      <c r="F76" s="1590"/>
      <c r="G76" s="1590"/>
      <c r="H76" s="1590"/>
      <c r="I76" s="424"/>
    </row>
    <row r="77" spans="1:9" s="406" customFormat="1" ht="11.25" customHeight="1">
      <c r="A77" s="1590"/>
      <c r="B77" s="1590"/>
      <c r="C77" s="1590"/>
      <c r="D77" s="1590"/>
      <c r="E77" s="1590"/>
      <c r="F77" s="1590"/>
      <c r="G77" s="1590"/>
      <c r="H77" s="1590"/>
      <c r="I77" s="424"/>
    </row>
    <row r="78" spans="1:9" s="406" customFormat="1" ht="11.25" customHeight="1">
      <c r="A78" s="598"/>
      <c r="B78" s="598"/>
      <c r="C78" s="598"/>
      <c r="D78" s="598"/>
      <c r="E78" s="598"/>
      <c r="F78" s="598"/>
      <c r="G78" s="598"/>
      <c r="H78" s="598"/>
      <c r="I78" s="424"/>
    </row>
    <row r="79" spans="1:9" ht="11.25" customHeight="1">
      <c r="A79" s="1591" t="s">
        <v>1657</v>
      </c>
      <c r="B79" s="1591"/>
      <c r="C79" s="1591"/>
    </row>
  </sheetData>
  <mergeCells count="20">
    <mergeCell ref="A70:H71"/>
    <mergeCell ref="A79:C79"/>
    <mergeCell ref="A76:H77"/>
    <mergeCell ref="A73:H73"/>
    <mergeCell ref="A67:H67"/>
    <mergeCell ref="A68:H68"/>
    <mergeCell ref="A75:H75"/>
    <mergeCell ref="A74:H74"/>
    <mergeCell ref="A69:H69"/>
    <mergeCell ref="A72:H72"/>
    <mergeCell ref="J1:K1"/>
    <mergeCell ref="A60:B60"/>
    <mergeCell ref="A61:H61"/>
    <mergeCell ref="A65:H65"/>
    <mergeCell ref="A66:H66"/>
    <mergeCell ref="A1:H2"/>
    <mergeCell ref="D4:F5"/>
    <mergeCell ref="A62:H63"/>
    <mergeCell ref="A64:H64"/>
    <mergeCell ref="G4:G9"/>
  </mergeCells>
  <hyperlinks>
    <hyperlink ref="J1" location="Contents!A1" display="back to contents"/>
    <hyperlink ref="A64" r:id="rId1"/>
  </hyperlinks>
  <pageMargins left="0.70866141732283472" right="0.70866141732283472" top="0.74803149606299213" bottom="0.74803149606299213" header="0.31496062992125984" footer="0.31496062992125984"/>
  <pageSetup paperSize="9" scale="76" orientation="portrait"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election sqref="A1:B1"/>
    </sheetView>
  </sheetViews>
  <sheetFormatPr defaultColWidth="9.140625" defaultRowHeight="15"/>
  <cols>
    <col min="1" max="1" width="35.140625" style="1127" customWidth="1"/>
    <col min="2" max="2" width="13" style="1127" customWidth="1"/>
    <col min="3" max="3" width="13.42578125" style="1127" customWidth="1"/>
    <col min="4" max="4" width="16.42578125" style="1127" customWidth="1"/>
    <col min="5" max="5" width="13.42578125" style="1127" customWidth="1"/>
    <col min="6" max="6" width="12.140625" style="1127" customWidth="1"/>
    <col min="7" max="7" width="20" style="1127" customWidth="1"/>
    <col min="8" max="8" width="20.7109375" style="1127" customWidth="1"/>
    <col min="9" max="9" width="15.140625" style="1127" customWidth="1"/>
    <col min="10" max="10" width="11.42578125" style="1127" customWidth="1"/>
    <col min="11" max="11" width="11.7109375" style="1127" customWidth="1"/>
    <col min="12" max="12" width="18" style="1128" customWidth="1"/>
    <col min="13" max="13" width="11.7109375" style="1127" customWidth="1"/>
    <col min="14" max="14" width="11.42578125" style="1127" customWidth="1"/>
    <col min="15" max="16384" width="9.140625" style="1127"/>
  </cols>
  <sheetData>
    <row r="1" spans="1:14" ht="15.6">
      <c r="A1" s="1600" t="s">
        <v>1760</v>
      </c>
      <c r="B1" s="1600"/>
      <c r="D1" s="1601" t="s">
        <v>425</v>
      </c>
      <c r="E1" s="1601"/>
    </row>
    <row r="3" spans="1:14" ht="15" customHeight="1">
      <c r="A3" s="1144"/>
      <c r="B3" s="1144"/>
      <c r="C3" s="1144"/>
      <c r="D3" s="1144"/>
      <c r="E3" s="1144"/>
      <c r="F3" s="1144"/>
      <c r="G3" s="1144"/>
      <c r="H3" s="1144"/>
      <c r="I3" s="1144"/>
      <c r="J3" s="1144"/>
      <c r="K3" s="1144"/>
      <c r="L3" s="1144"/>
      <c r="M3" s="1144"/>
    </row>
    <row r="4" spans="1:14" ht="13.5" customHeight="1">
      <c r="A4" s="1129"/>
      <c r="B4" s="1594" t="s">
        <v>1761</v>
      </c>
      <c r="C4" s="1145"/>
      <c r="D4" s="1594" t="s">
        <v>239</v>
      </c>
      <c r="E4" s="1145"/>
      <c r="F4" s="1594" t="s">
        <v>259</v>
      </c>
      <c r="G4" s="1594" t="s">
        <v>700</v>
      </c>
      <c r="H4" s="1594" t="s">
        <v>701</v>
      </c>
      <c r="I4" s="1596" t="s">
        <v>1762</v>
      </c>
      <c r="J4" s="1146"/>
      <c r="K4" s="1598" t="s">
        <v>684</v>
      </c>
      <c r="L4" s="1146"/>
      <c r="M4" s="1146"/>
      <c r="N4" s="1146"/>
    </row>
    <row r="5" spans="1:14" ht="20.399999999999999" customHeight="1">
      <c r="A5" s="1129"/>
      <c r="B5" s="1595"/>
      <c r="C5" s="946" t="s">
        <v>26</v>
      </c>
      <c r="D5" s="1595"/>
      <c r="E5" s="946" t="s">
        <v>1759</v>
      </c>
      <c r="F5" s="1595"/>
      <c r="G5" s="1595"/>
      <c r="H5" s="1595"/>
      <c r="I5" s="1597"/>
      <c r="J5" s="1130" t="s">
        <v>27</v>
      </c>
      <c r="K5" s="1599"/>
      <c r="L5" s="1131" t="s">
        <v>81</v>
      </c>
      <c r="M5" s="1131" t="s">
        <v>38</v>
      </c>
      <c r="N5" s="1146"/>
    </row>
    <row r="6" spans="1:14" s="1132" customFormat="1" ht="20.100000000000001" customHeight="1">
      <c r="A6" s="1157" t="s">
        <v>1763</v>
      </c>
      <c r="B6" s="1158"/>
      <c r="C6" s="1159"/>
      <c r="D6" s="1159"/>
      <c r="E6" s="1160"/>
      <c r="F6" s="1159"/>
      <c r="G6" s="1159"/>
      <c r="H6" s="1159"/>
      <c r="I6" s="1159"/>
      <c r="J6" s="1159"/>
      <c r="K6" s="1159"/>
      <c r="L6" s="1159"/>
      <c r="M6" s="1159"/>
    </row>
    <row r="7" spans="1:14" s="1132" customFormat="1" ht="28.95" customHeight="1">
      <c r="A7" s="1147" t="s">
        <v>1758</v>
      </c>
      <c r="B7" s="1151">
        <v>52</v>
      </c>
      <c r="C7" s="1133">
        <v>33</v>
      </c>
      <c r="D7" s="1133">
        <v>21</v>
      </c>
      <c r="E7" s="1133">
        <v>69</v>
      </c>
      <c r="F7" s="1133">
        <v>57</v>
      </c>
      <c r="G7" s="1133">
        <v>269</v>
      </c>
      <c r="H7" s="1133">
        <v>55</v>
      </c>
      <c r="I7" s="1133">
        <v>148</v>
      </c>
      <c r="J7" s="1133">
        <v>80</v>
      </c>
      <c r="K7" s="1133">
        <v>0</v>
      </c>
      <c r="L7" s="1133">
        <v>3</v>
      </c>
      <c r="M7" s="1133">
        <v>339</v>
      </c>
    </row>
    <row r="8" spans="1:14" s="1132" customFormat="1" ht="15" customHeight="1">
      <c r="A8" s="1147" t="s">
        <v>1757</v>
      </c>
      <c r="B8" s="1151">
        <v>480</v>
      </c>
      <c r="C8" s="1133">
        <v>635</v>
      </c>
      <c r="D8" s="1133">
        <v>128</v>
      </c>
      <c r="E8" s="1135">
        <v>59</v>
      </c>
      <c r="F8" s="1133">
        <v>136</v>
      </c>
      <c r="G8" s="1133">
        <v>214</v>
      </c>
      <c r="H8" s="1133">
        <v>842</v>
      </c>
      <c r="I8" s="1133">
        <v>473</v>
      </c>
      <c r="J8" s="1133">
        <v>403</v>
      </c>
      <c r="K8" s="1133">
        <v>20</v>
      </c>
      <c r="L8" s="1133">
        <v>42</v>
      </c>
      <c r="M8" s="1133">
        <v>155</v>
      </c>
    </row>
    <row r="9" spans="1:14" s="1134" customFormat="1" ht="15.6" customHeight="1">
      <c r="A9" s="1148" t="s">
        <v>1756</v>
      </c>
      <c r="B9" s="1152">
        <f>B8/(B7+B8)</f>
        <v>0.90225563909774431</v>
      </c>
      <c r="C9" s="1142">
        <f t="shared" ref="C9:M9" si="0">C8/(C7+C8)</f>
        <v>0.95059880239520955</v>
      </c>
      <c r="D9" s="1142">
        <f t="shared" si="0"/>
        <v>0.85906040268456374</v>
      </c>
      <c r="E9" s="1142">
        <f t="shared" si="0"/>
        <v>0.4609375</v>
      </c>
      <c r="F9" s="1142">
        <f t="shared" si="0"/>
        <v>0.70466321243523311</v>
      </c>
      <c r="G9" s="1142">
        <f t="shared" si="0"/>
        <v>0.44306418219461696</v>
      </c>
      <c r="H9" s="1142">
        <f t="shared" si="0"/>
        <v>0.93868450390189517</v>
      </c>
      <c r="I9" s="1142">
        <f t="shared" si="0"/>
        <v>0.76167471819645738</v>
      </c>
      <c r="J9" s="1142">
        <f t="shared" si="0"/>
        <v>0.83436853002070388</v>
      </c>
      <c r="K9" s="1142">
        <f t="shared" si="0"/>
        <v>1</v>
      </c>
      <c r="L9" s="1142">
        <f t="shared" si="0"/>
        <v>0.93333333333333335</v>
      </c>
      <c r="M9" s="1142">
        <f t="shared" si="0"/>
        <v>0.31376518218623484</v>
      </c>
    </row>
    <row r="10" spans="1:14" s="1134" customFormat="1" ht="14.55" customHeight="1">
      <c r="A10" s="1148"/>
      <c r="B10" s="1153"/>
      <c r="C10" s="1136"/>
      <c r="D10" s="1136"/>
      <c r="E10" s="1136"/>
      <c r="F10" s="1136"/>
      <c r="G10" s="1136"/>
      <c r="H10" s="1136"/>
      <c r="I10" s="1136"/>
      <c r="J10" s="1136"/>
      <c r="K10" s="1136"/>
      <c r="L10" s="1136"/>
      <c r="M10" s="1143"/>
    </row>
    <row r="11" spans="1:14" s="1134" customFormat="1" ht="11.25" customHeight="1">
      <c r="A11" s="1147" t="s">
        <v>35</v>
      </c>
      <c r="B11" s="1153">
        <v>357</v>
      </c>
      <c r="C11" s="1136">
        <v>457</v>
      </c>
      <c r="D11" s="1136">
        <v>92</v>
      </c>
      <c r="E11" s="1136">
        <v>35</v>
      </c>
      <c r="F11" s="1136">
        <v>84</v>
      </c>
      <c r="G11" s="1136">
        <v>154</v>
      </c>
      <c r="H11" s="1136">
        <v>625</v>
      </c>
      <c r="I11" s="1136">
        <v>321</v>
      </c>
      <c r="J11" s="1136">
        <v>303</v>
      </c>
      <c r="K11" s="1136">
        <v>18</v>
      </c>
      <c r="L11" s="1136">
        <v>25</v>
      </c>
      <c r="M11" s="1134">
        <v>109</v>
      </c>
    </row>
    <row r="12" spans="1:14" s="1134" customFormat="1" ht="11.25" customHeight="1">
      <c r="A12" s="1149" t="s">
        <v>36</v>
      </c>
      <c r="B12" s="1154">
        <v>123</v>
      </c>
      <c r="C12" s="1137">
        <v>178</v>
      </c>
      <c r="D12" s="1137">
        <v>36</v>
      </c>
      <c r="E12" s="1137">
        <v>24</v>
      </c>
      <c r="F12" s="1137">
        <v>52</v>
      </c>
      <c r="G12" s="1137">
        <v>60</v>
      </c>
      <c r="H12" s="1137">
        <v>217</v>
      </c>
      <c r="I12" s="1137">
        <v>152</v>
      </c>
      <c r="J12" s="1137">
        <v>100</v>
      </c>
      <c r="K12" s="1138">
        <v>2</v>
      </c>
      <c r="L12" s="1136">
        <v>17</v>
      </c>
      <c r="M12" s="1134">
        <v>46</v>
      </c>
    </row>
    <row r="13" spans="1:14" s="1134" customFormat="1" ht="11.25" customHeight="1">
      <c r="A13" s="1150"/>
      <c r="B13" s="1155"/>
      <c r="C13" s="1139"/>
      <c r="D13" s="1139"/>
      <c r="E13" s="1139"/>
      <c r="F13" s="1139"/>
      <c r="G13" s="1139"/>
      <c r="H13" s="1139"/>
      <c r="I13" s="1139"/>
      <c r="J13" s="1139"/>
      <c r="K13" s="1140"/>
      <c r="L13" s="1136"/>
    </row>
    <row r="14" spans="1:14" s="1134" customFormat="1" ht="11.25" customHeight="1">
      <c r="A14" s="1147"/>
      <c r="B14" s="1156"/>
      <c r="L14" s="1141"/>
    </row>
    <row r="15" spans="1:14" s="1134" customFormat="1" ht="11.25" customHeight="1">
      <c r="A15" s="1147" t="s">
        <v>1755</v>
      </c>
      <c r="B15" s="1156">
        <v>99</v>
      </c>
      <c r="C15" s="1134">
        <v>105</v>
      </c>
      <c r="D15" s="1134">
        <v>34</v>
      </c>
      <c r="E15" s="1134">
        <v>16</v>
      </c>
      <c r="F15" s="1134">
        <v>33</v>
      </c>
      <c r="G15" s="1134">
        <v>55</v>
      </c>
      <c r="H15" s="1134">
        <v>200</v>
      </c>
      <c r="I15" s="1134">
        <v>82</v>
      </c>
      <c r="J15" s="1134">
        <v>103</v>
      </c>
      <c r="K15" s="1134">
        <v>12</v>
      </c>
      <c r="L15" s="1134">
        <v>13</v>
      </c>
      <c r="M15" s="1134">
        <v>46</v>
      </c>
    </row>
    <row r="16" spans="1:14" s="1134" customFormat="1" ht="11.25" customHeight="1">
      <c r="A16" s="1147" t="s">
        <v>34</v>
      </c>
      <c r="B16" s="1156">
        <v>170</v>
      </c>
      <c r="C16" s="1134">
        <v>229</v>
      </c>
      <c r="D16" s="1134">
        <v>48</v>
      </c>
      <c r="E16" s="1134">
        <v>14</v>
      </c>
      <c r="F16" s="1134">
        <v>34</v>
      </c>
      <c r="G16" s="1134">
        <v>69</v>
      </c>
      <c r="H16" s="1134">
        <v>288</v>
      </c>
      <c r="I16" s="1134">
        <v>166</v>
      </c>
      <c r="J16" s="1134">
        <v>153</v>
      </c>
      <c r="K16" s="1134">
        <v>4</v>
      </c>
      <c r="L16" s="1134">
        <v>11</v>
      </c>
      <c r="M16" s="1134">
        <v>52</v>
      </c>
    </row>
    <row r="17" spans="1:13" s="1134" customFormat="1" ht="11.25" customHeight="1">
      <c r="A17" s="1147" t="s">
        <v>1754</v>
      </c>
      <c r="B17" s="1156">
        <v>211</v>
      </c>
      <c r="C17" s="1134">
        <v>301</v>
      </c>
      <c r="D17" s="1134">
        <v>46</v>
      </c>
      <c r="E17" s="1134">
        <v>29</v>
      </c>
      <c r="F17" s="1134">
        <v>69</v>
      </c>
      <c r="G17" s="1134">
        <v>90</v>
      </c>
      <c r="H17" s="1134">
        <v>354</v>
      </c>
      <c r="I17" s="1134">
        <v>225</v>
      </c>
      <c r="J17" s="1134">
        <v>147</v>
      </c>
      <c r="K17" s="1134">
        <v>4</v>
      </c>
      <c r="L17" s="1134">
        <v>18</v>
      </c>
      <c r="M17" s="1134">
        <v>57</v>
      </c>
    </row>
    <row r="19" spans="1:13">
      <c r="A19" s="1205" t="s">
        <v>1657</v>
      </c>
    </row>
  </sheetData>
  <mergeCells count="9">
    <mergeCell ref="H4:H5"/>
    <mergeCell ref="I4:I5"/>
    <mergeCell ref="K4:K5"/>
    <mergeCell ref="A1:B1"/>
    <mergeCell ref="D1:E1"/>
    <mergeCell ref="B4:B5"/>
    <mergeCell ref="D4:D5"/>
    <mergeCell ref="F4:F5"/>
    <mergeCell ref="G4:G5"/>
  </mergeCells>
  <hyperlinks>
    <hyperlink ref="D1:E1" location="Contents!A1" display="back to contents"/>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4"/>
  <sheetViews>
    <sheetView showGridLines="0" workbookViewId="0">
      <selection sqref="A1:T2"/>
    </sheetView>
  </sheetViews>
  <sheetFormatPr defaultColWidth="11.140625" defaultRowHeight="13.2"/>
  <cols>
    <col min="1" max="1" width="15" style="134" customWidth="1"/>
    <col min="2" max="2" width="4.140625" style="133" customWidth="1"/>
    <col min="3" max="4" width="3.28515625" style="133" customWidth="1"/>
    <col min="5" max="5" width="6.7109375" style="133" customWidth="1"/>
    <col min="6" max="6" width="8.7109375" style="133" bestFit="1" customWidth="1"/>
    <col min="7" max="7" width="3.28515625" style="133" customWidth="1"/>
    <col min="8" max="8" width="8.42578125" style="133" customWidth="1"/>
    <col min="9" max="12" width="9.42578125" style="133" customWidth="1"/>
    <col min="13" max="13" width="11.140625" style="133" customWidth="1"/>
    <col min="14" max="14" width="8.28515625" style="133" customWidth="1"/>
    <col min="15" max="15" width="3.28515625" style="133" customWidth="1"/>
    <col min="16" max="17" width="14.140625" style="133" customWidth="1"/>
    <col min="18" max="18" width="4.140625" style="133" customWidth="1"/>
    <col min="19" max="20" width="16.140625" style="133" customWidth="1"/>
    <col min="21" max="21" width="2.42578125" style="133" customWidth="1"/>
    <col min="22" max="23" width="17.42578125" style="133" customWidth="1"/>
    <col min="24" max="24" width="4" style="133" customWidth="1"/>
    <col min="25" max="16384" width="11.140625" style="133"/>
  </cols>
  <sheetData>
    <row r="1" spans="1:24" ht="18" customHeight="1">
      <c r="A1" s="1607" t="s">
        <v>1786</v>
      </c>
      <c r="B1" s="1607"/>
      <c r="C1" s="1607"/>
      <c r="D1" s="1607"/>
      <c r="E1" s="1607"/>
      <c r="F1" s="1607"/>
      <c r="G1" s="1607"/>
      <c r="H1" s="1607"/>
      <c r="I1" s="1607"/>
      <c r="J1" s="1607"/>
      <c r="K1" s="1607"/>
      <c r="L1" s="1607"/>
      <c r="M1" s="1607"/>
      <c r="N1" s="1607"/>
      <c r="O1" s="1607"/>
      <c r="P1" s="1607"/>
      <c r="Q1" s="1607"/>
      <c r="R1" s="1607"/>
      <c r="S1" s="1607"/>
      <c r="T1" s="1607"/>
      <c r="V1" s="1604" t="s">
        <v>425</v>
      </c>
      <c r="W1" s="1604"/>
    </row>
    <row r="2" spans="1:24" ht="18" customHeight="1">
      <c r="A2" s="1607"/>
      <c r="B2" s="1607"/>
      <c r="C2" s="1607"/>
      <c r="D2" s="1607"/>
      <c r="E2" s="1607"/>
      <c r="F2" s="1607"/>
      <c r="G2" s="1607"/>
      <c r="H2" s="1607"/>
      <c r="I2" s="1607"/>
      <c r="J2" s="1607"/>
      <c r="K2" s="1607"/>
      <c r="L2" s="1607"/>
      <c r="M2" s="1607"/>
      <c r="N2" s="1607"/>
      <c r="O2" s="1607"/>
      <c r="P2" s="1607"/>
      <c r="Q2" s="1607"/>
      <c r="R2" s="1607"/>
      <c r="S2" s="1607"/>
      <c r="T2" s="1607"/>
      <c r="V2" s="1604"/>
      <c r="W2" s="1604"/>
    </row>
    <row r="4" spans="1:24">
      <c r="A4" s="1608" t="s">
        <v>1651</v>
      </c>
      <c r="B4" s="1609" t="s">
        <v>721</v>
      </c>
      <c r="C4" s="1609"/>
      <c r="E4" s="1603" t="s">
        <v>1642</v>
      </c>
      <c r="F4" s="1603"/>
      <c r="G4" s="1206"/>
      <c r="H4" s="1603" t="s">
        <v>1643</v>
      </c>
      <c r="I4" s="1603"/>
      <c r="J4" s="1603"/>
      <c r="K4" s="1206"/>
      <c r="L4" s="1206"/>
      <c r="M4" s="1206"/>
      <c r="N4" s="1206"/>
      <c r="O4" s="1206"/>
      <c r="P4" s="1603" t="s">
        <v>1644</v>
      </c>
      <c r="Q4" s="1603"/>
      <c r="R4" s="1206"/>
      <c r="S4" s="1610" t="s">
        <v>1652</v>
      </c>
      <c r="T4" s="1610"/>
      <c r="U4" s="1207"/>
      <c r="V4" s="1602" t="s">
        <v>1653</v>
      </c>
      <c r="W4" s="1602"/>
    </row>
    <row r="5" spans="1:24">
      <c r="A5" s="1608"/>
      <c r="B5" s="1206"/>
      <c r="C5" s="1206"/>
      <c r="D5" s="1206"/>
      <c r="E5" s="1206"/>
      <c r="F5" s="1206"/>
      <c r="G5" s="1206"/>
      <c r="H5" s="1206"/>
      <c r="I5" s="1206"/>
      <c r="J5" s="1206"/>
      <c r="K5" s="1206"/>
      <c r="L5" s="1206"/>
      <c r="M5" s="1206"/>
      <c r="N5" s="1206"/>
      <c r="O5" s="1206"/>
      <c r="P5" s="1603" t="s">
        <v>1645</v>
      </c>
      <c r="Q5" s="1603"/>
      <c r="R5" s="1206"/>
      <c r="S5" s="1602" t="s">
        <v>1646</v>
      </c>
      <c r="T5" s="1602"/>
      <c r="U5" s="1207"/>
      <c r="V5" s="1602" t="s">
        <v>1654</v>
      </c>
      <c r="W5" s="1602"/>
      <c r="X5" s="1207"/>
    </row>
    <row r="6" spans="1:24" ht="12.6" customHeight="1">
      <c r="A6" s="1608"/>
      <c r="B6" s="1206" t="s">
        <v>87</v>
      </c>
      <c r="C6" s="1206"/>
      <c r="E6" s="1208" t="s">
        <v>74</v>
      </c>
      <c r="F6" s="1208" t="s">
        <v>129</v>
      </c>
      <c r="G6" s="1208"/>
      <c r="H6" s="1209" t="s">
        <v>1648</v>
      </c>
      <c r="I6" s="1208" t="s">
        <v>89</v>
      </c>
      <c r="J6" s="1208" t="s">
        <v>90</v>
      </c>
      <c r="K6" s="1208" t="s">
        <v>91</v>
      </c>
      <c r="L6" s="1208" t="s">
        <v>92</v>
      </c>
      <c r="M6" s="1208" t="s">
        <v>93</v>
      </c>
      <c r="N6" s="1209" t="s">
        <v>1649</v>
      </c>
      <c r="O6" s="1210"/>
      <c r="P6" s="1211" t="s">
        <v>1650</v>
      </c>
      <c r="Q6" s="1211" t="s">
        <v>1655</v>
      </c>
      <c r="R6" s="1210"/>
      <c r="S6" s="1211" t="s">
        <v>1650</v>
      </c>
      <c r="T6" s="1211" t="s">
        <v>1655</v>
      </c>
      <c r="U6" s="135"/>
      <c r="V6" s="1211" t="s">
        <v>1650</v>
      </c>
      <c r="W6" s="1211" t="s">
        <v>1655</v>
      </c>
    </row>
    <row r="7" spans="1:24">
      <c r="A7" s="1210"/>
      <c r="B7" s="1206"/>
      <c r="C7" s="1206"/>
      <c r="E7" s="1206"/>
      <c r="F7" s="1206"/>
      <c r="G7" s="1206"/>
      <c r="H7" s="1206"/>
      <c r="I7" s="1206"/>
      <c r="J7" s="1206"/>
      <c r="K7" s="1206"/>
      <c r="L7" s="1206"/>
      <c r="M7" s="1206"/>
      <c r="N7" s="1206"/>
      <c r="O7" s="1206"/>
      <c r="P7" s="1206"/>
      <c r="Q7" s="1206"/>
      <c r="R7" s="1206"/>
      <c r="S7" s="135"/>
      <c r="T7" s="135"/>
      <c r="U7" s="135"/>
      <c r="V7" s="1206"/>
      <c r="W7" s="1206"/>
    </row>
    <row r="8" spans="1:24">
      <c r="A8" s="412">
        <v>2000</v>
      </c>
      <c r="B8" s="1206">
        <v>9</v>
      </c>
      <c r="C8" s="1206"/>
      <c r="E8" s="1206">
        <v>8</v>
      </c>
      <c r="F8" s="1208">
        <v>1</v>
      </c>
      <c r="G8" s="1206"/>
      <c r="H8" s="1208" t="s">
        <v>756</v>
      </c>
      <c r="I8" s="1208">
        <v>5</v>
      </c>
      <c r="J8" s="1208">
        <v>3</v>
      </c>
      <c r="K8" s="1208">
        <v>1</v>
      </c>
      <c r="L8" s="1208" t="s">
        <v>756</v>
      </c>
      <c r="M8" s="1208" t="s">
        <v>756</v>
      </c>
      <c r="N8" s="1208" t="s">
        <v>756</v>
      </c>
      <c r="O8" s="1208"/>
      <c r="P8" s="1208" t="s">
        <v>756</v>
      </c>
      <c r="Q8" s="1208">
        <v>9</v>
      </c>
      <c r="R8" s="1208"/>
      <c r="S8" s="1208">
        <v>8</v>
      </c>
      <c r="T8" s="1208">
        <v>1</v>
      </c>
      <c r="U8" s="1208"/>
      <c r="V8" s="1208">
        <v>5</v>
      </c>
      <c r="W8" s="1208">
        <v>4</v>
      </c>
    </row>
    <row r="9" spans="1:24">
      <c r="A9" s="412">
        <v>2001</v>
      </c>
      <c r="B9" s="1206">
        <v>10</v>
      </c>
      <c r="C9" s="1206"/>
      <c r="E9" s="1206">
        <v>6</v>
      </c>
      <c r="F9" s="1208">
        <v>4</v>
      </c>
      <c r="G9" s="1206"/>
      <c r="H9" s="1208" t="s">
        <v>756</v>
      </c>
      <c r="I9" s="1208">
        <v>7</v>
      </c>
      <c r="J9" s="1208">
        <v>3</v>
      </c>
      <c r="K9" s="1208" t="s">
        <v>756</v>
      </c>
      <c r="L9" s="1208" t="s">
        <v>756</v>
      </c>
      <c r="M9" s="1208" t="s">
        <v>756</v>
      </c>
      <c r="N9" s="1208" t="s">
        <v>756</v>
      </c>
      <c r="O9" s="1208"/>
      <c r="P9" s="1208" t="s">
        <v>756</v>
      </c>
      <c r="Q9" s="1208">
        <v>10</v>
      </c>
      <c r="R9" s="1208"/>
      <c r="S9" s="1208">
        <v>8</v>
      </c>
      <c r="T9" s="1208">
        <v>2</v>
      </c>
      <c r="U9" s="1208"/>
      <c r="V9" s="1208">
        <v>6</v>
      </c>
      <c r="W9" s="1208">
        <v>4</v>
      </c>
    </row>
    <row r="10" spans="1:24">
      <c r="A10" s="412">
        <v>2002</v>
      </c>
      <c r="B10" s="1206">
        <v>10</v>
      </c>
      <c r="C10" s="1206"/>
      <c r="E10" s="1206">
        <v>9</v>
      </c>
      <c r="F10" s="1208">
        <v>1</v>
      </c>
      <c r="G10" s="1206"/>
      <c r="H10" s="1208">
        <v>1</v>
      </c>
      <c r="I10" s="1208">
        <v>6</v>
      </c>
      <c r="J10" s="1208" t="s">
        <v>756</v>
      </c>
      <c r="K10" s="1208">
        <v>1</v>
      </c>
      <c r="L10" s="1208">
        <v>2</v>
      </c>
      <c r="M10" s="1208" t="s">
        <v>756</v>
      </c>
      <c r="N10" s="1208" t="s">
        <v>756</v>
      </c>
      <c r="O10" s="1208"/>
      <c r="P10" s="1208" t="s">
        <v>756</v>
      </c>
      <c r="Q10" s="1208">
        <v>10</v>
      </c>
      <c r="R10" s="1208"/>
      <c r="S10" s="1208">
        <v>10</v>
      </c>
      <c r="T10" s="1208" t="s">
        <v>756</v>
      </c>
      <c r="U10" s="1208"/>
      <c r="V10" s="1208">
        <v>5</v>
      </c>
      <c r="W10" s="1208">
        <v>5</v>
      </c>
    </row>
    <row r="11" spans="1:24">
      <c r="A11" s="412">
        <v>2003</v>
      </c>
      <c r="B11" s="1206">
        <v>9</v>
      </c>
      <c r="C11" s="1206"/>
      <c r="E11" s="1206">
        <v>7</v>
      </c>
      <c r="F11" s="1208">
        <v>2</v>
      </c>
      <c r="G11" s="1206"/>
      <c r="H11" s="1208">
        <v>1</v>
      </c>
      <c r="I11" s="1208">
        <v>2</v>
      </c>
      <c r="J11" s="1208">
        <v>3</v>
      </c>
      <c r="K11" s="1208">
        <v>1</v>
      </c>
      <c r="L11" s="1208">
        <v>2</v>
      </c>
      <c r="M11" s="1208" t="s">
        <v>756</v>
      </c>
      <c r="N11" s="1208" t="s">
        <v>756</v>
      </c>
      <c r="O11" s="1208"/>
      <c r="P11" s="1208" t="s">
        <v>756</v>
      </c>
      <c r="Q11" s="1208">
        <v>9</v>
      </c>
      <c r="R11" s="1208"/>
      <c r="S11" s="1208">
        <v>9</v>
      </c>
      <c r="T11" s="1208" t="s">
        <v>756</v>
      </c>
      <c r="U11" s="1208"/>
      <c r="V11" s="1208">
        <v>6</v>
      </c>
      <c r="W11" s="1208">
        <v>3</v>
      </c>
    </row>
    <row r="12" spans="1:24">
      <c r="A12" s="412">
        <v>2004</v>
      </c>
      <c r="B12" s="1206">
        <v>1</v>
      </c>
      <c r="C12" s="1206"/>
      <c r="E12" s="1206">
        <v>1</v>
      </c>
      <c r="F12" s="1208" t="s">
        <v>756</v>
      </c>
      <c r="G12" s="1206"/>
      <c r="H12" s="1208" t="s">
        <v>756</v>
      </c>
      <c r="I12" s="1208">
        <v>1</v>
      </c>
      <c r="J12" s="1208" t="s">
        <v>756</v>
      </c>
      <c r="K12" s="1208" t="s">
        <v>756</v>
      </c>
      <c r="L12" s="1208" t="s">
        <v>756</v>
      </c>
      <c r="M12" s="1208" t="s">
        <v>756</v>
      </c>
      <c r="N12" s="1208" t="s">
        <v>756</v>
      </c>
      <c r="O12" s="1208"/>
      <c r="P12" s="1208" t="s">
        <v>756</v>
      </c>
      <c r="Q12" s="1208">
        <v>1</v>
      </c>
      <c r="R12" s="1208"/>
      <c r="S12" s="1208">
        <v>1</v>
      </c>
      <c r="T12" s="1208" t="s">
        <v>756</v>
      </c>
      <c r="U12" s="1208"/>
      <c r="V12" s="1208">
        <v>1</v>
      </c>
      <c r="W12" s="1208" t="s">
        <v>756</v>
      </c>
    </row>
    <row r="13" spans="1:24">
      <c r="A13" s="412">
        <v>2005</v>
      </c>
      <c r="B13" s="1206">
        <v>7</v>
      </c>
      <c r="C13" s="1206"/>
      <c r="E13" s="1206">
        <v>5</v>
      </c>
      <c r="F13" s="1208">
        <v>2</v>
      </c>
      <c r="G13" s="1206"/>
      <c r="H13" s="1208" t="s">
        <v>756</v>
      </c>
      <c r="I13" s="1208">
        <v>3</v>
      </c>
      <c r="J13" s="1208">
        <v>2</v>
      </c>
      <c r="K13" s="1208" t="s">
        <v>756</v>
      </c>
      <c r="L13" s="1208" t="s">
        <v>756</v>
      </c>
      <c r="M13" s="1208">
        <v>2</v>
      </c>
      <c r="N13" s="1208" t="s">
        <v>756</v>
      </c>
      <c r="O13" s="1208"/>
      <c r="P13" s="1208" t="s">
        <v>756</v>
      </c>
      <c r="Q13" s="1208">
        <v>7</v>
      </c>
      <c r="R13" s="1208"/>
      <c r="S13" s="1208">
        <v>6</v>
      </c>
      <c r="T13" s="1208">
        <v>1</v>
      </c>
      <c r="U13" s="1208"/>
      <c r="V13" s="1208">
        <v>4</v>
      </c>
      <c r="W13" s="1208">
        <v>3</v>
      </c>
    </row>
    <row r="14" spans="1:24">
      <c r="A14" s="412">
        <v>2006</v>
      </c>
      <c r="B14" s="1206">
        <v>8</v>
      </c>
      <c r="C14" s="1206"/>
      <c r="E14" s="1206">
        <v>3</v>
      </c>
      <c r="F14" s="1208">
        <v>5</v>
      </c>
      <c r="G14" s="1206"/>
      <c r="H14" s="1208" t="s">
        <v>756</v>
      </c>
      <c r="I14" s="1208">
        <v>2</v>
      </c>
      <c r="J14" s="1208">
        <v>3</v>
      </c>
      <c r="K14" s="1208">
        <v>1</v>
      </c>
      <c r="L14" s="1208">
        <v>1</v>
      </c>
      <c r="M14" s="1208" t="s">
        <v>756</v>
      </c>
      <c r="N14" s="1208">
        <v>1</v>
      </c>
      <c r="O14" s="1208"/>
      <c r="P14" s="1208" t="s">
        <v>756</v>
      </c>
      <c r="Q14" s="1208">
        <v>8</v>
      </c>
      <c r="R14" s="1208"/>
      <c r="S14" s="1208">
        <v>8</v>
      </c>
      <c r="T14" s="1208" t="s">
        <v>756</v>
      </c>
      <c r="U14" s="1208"/>
      <c r="V14" s="1208">
        <v>7</v>
      </c>
      <c r="W14" s="1208">
        <v>1</v>
      </c>
    </row>
    <row r="15" spans="1:24">
      <c r="A15" s="412">
        <v>2007</v>
      </c>
      <c r="B15" s="1206">
        <v>12</v>
      </c>
      <c r="C15" s="1206"/>
      <c r="E15" s="1206">
        <v>8</v>
      </c>
      <c r="F15" s="1208">
        <v>4</v>
      </c>
      <c r="G15" s="1206"/>
      <c r="H15" s="1208" t="s">
        <v>756</v>
      </c>
      <c r="I15" s="1208">
        <v>6</v>
      </c>
      <c r="J15" s="1208">
        <v>4</v>
      </c>
      <c r="K15" s="1208">
        <v>2</v>
      </c>
      <c r="L15" s="1208" t="s">
        <v>756</v>
      </c>
      <c r="M15" s="1208" t="s">
        <v>756</v>
      </c>
      <c r="N15" s="1208" t="s">
        <v>756</v>
      </c>
      <c r="O15" s="1208"/>
      <c r="P15" s="1208" t="s">
        <v>756</v>
      </c>
      <c r="Q15" s="1208">
        <v>12</v>
      </c>
      <c r="R15" s="1208"/>
      <c r="S15" s="1208">
        <v>10</v>
      </c>
      <c r="T15" s="1208">
        <v>2</v>
      </c>
      <c r="U15" s="1208"/>
      <c r="V15" s="1208">
        <v>5</v>
      </c>
      <c r="W15" s="1208">
        <v>7</v>
      </c>
    </row>
    <row r="16" spans="1:24">
      <c r="A16" s="412">
        <v>2008</v>
      </c>
      <c r="B16" s="1206">
        <v>6</v>
      </c>
      <c r="C16" s="1206"/>
      <c r="E16" s="1206">
        <v>6</v>
      </c>
      <c r="F16" s="1208" t="s">
        <v>756</v>
      </c>
      <c r="G16" s="1206"/>
      <c r="H16" s="1208" t="s">
        <v>756</v>
      </c>
      <c r="I16" s="1208">
        <v>3</v>
      </c>
      <c r="J16" s="1208">
        <v>2</v>
      </c>
      <c r="K16" s="1208">
        <v>1</v>
      </c>
      <c r="L16" s="1208" t="s">
        <v>756</v>
      </c>
      <c r="M16" s="1208" t="s">
        <v>756</v>
      </c>
      <c r="N16" s="1208" t="s">
        <v>756</v>
      </c>
      <c r="O16" s="1208"/>
      <c r="P16" s="1208">
        <v>1</v>
      </c>
      <c r="Q16" s="1208">
        <v>5</v>
      </c>
      <c r="R16" s="1208"/>
      <c r="S16" s="1208">
        <v>5</v>
      </c>
      <c r="T16" s="1208">
        <v>1</v>
      </c>
      <c r="U16" s="1208"/>
      <c r="V16" s="1208">
        <v>2</v>
      </c>
      <c r="W16" s="1208">
        <v>4</v>
      </c>
    </row>
    <row r="17" spans="1:23">
      <c r="A17" s="412">
        <v>2009</v>
      </c>
      <c r="B17" s="1206">
        <v>16</v>
      </c>
      <c r="C17" s="1206"/>
      <c r="E17" s="1206">
        <v>9</v>
      </c>
      <c r="F17" s="1208">
        <v>7</v>
      </c>
      <c r="G17" s="1206"/>
      <c r="H17" s="1208" t="s">
        <v>756</v>
      </c>
      <c r="I17" s="1208">
        <v>6</v>
      </c>
      <c r="J17" s="1208">
        <v>6</v>
      </c>
      <c r="K17" s="1208">
        <v>4</v>
      </c>
      <c r="L17" s="1208" t="s">
        <v>756</v>
      </c>
      <c r="M17" s="1208" t="s">
        <v>756</v>
      </c>
      <c r="N17" s="1208" t="s">
        <v>756</v>
      </c>
      <c r="O17" s="1208"/>
      <c r="P17" s="1208" t="s">
        <v>756</v>
      </c>
      <c r="Q17" s="1208">
        <v>16</v>
      </c>
      <c r="R17" s="1208"/>
      <c r="S17" s="1208">
        <v>14</v>
      </c>
      <c r="T17" s="1208">
        <v>2</v>
      </c>
      <c r="U17" s="1208"/>
      <c r="V17" s="1208">
        <v>5</v>
      </c>
      <c r="W17" s="1208">
        <v>11</v>
      </c>
    </row>
    <row r="18" spans="1:23">
      <c r="A18" s="412">
        <v>2010</v>
      </c>
      <c r="B18" s="1206">
        <v>10</v>
      </c>
      <c r="C18" s="1206"/>
      <c r="E18" s="1206">
        <v>9</v>
      </c>
      <c r="F18" s="1208">
        <v>1</v>
      </c>
      <c r="G18" s="1206"/>
      <c r="H18" s="1208" t="s">
        <v>756</v>
      </c>
      <c r="I18" s="1208">
        <v>2</v>
      </c>
      <c r="J18" s="1208">
        <v>4</v>
      </c>
      <c r="K18" s="1208">
        <v>2</v>
      </c>
      <c r="L18" s="1208">
        <v>2</v>
      </c>
      <c r="M18" s="1208" t="s">
        <v>756</v>
      </c>
      <c r="N18" s="1208" t="s">
        <v>756</v>
      </c>
      <c r="O18" s="1208"/>
      <c r="P18" s="1208" t="s">
        <v>756</v>
      </c>
      <c r="Q18" s="1208">
        <v>10</v>
      </c>
      <c r="R18" s="1208"/>
      <c r="S18" s="1208">
        <v>10</v>
      </c>
      <c r="T18" s="1208" t="s">
        <v>756</v>
      </c>
      <c r="U18" s="1208"/>
      <c r="V18" s="1208">
        <v>3</v>
      </c>
      <c r="W18" s="1208">
        <v>7</v>
      </c>
    </row>
    <row r="19" spans="1:23">
      <c r="A19" s="412">
        <v>2011</v>
      </c>
      <c r="B19" s="1206">
        <v>25</v>
      </c>
      <c r="C19" s="1206"/>
      <c r="E19" s="1206">
        <v>16</v>
      </c>
      <c r="F19" s="1208">
        <v>9</v>
      </c>
      <c r="G19" s="1206"/>
      <c r="H19" s="1208" t="s">
        <v>756</v>
      </c>
      <c r="I19" s="1208">
        <v>7</v>
      </c>
      <c r="J19" s="1208">
        <v>10</v>
      </c>
      <c r="K19" s="1208">
        <v>5</v>
      </c>
      <c r="L19" s="1208">
        <v>1</v>
      </c>
      <c r="M19" s="1208">
        <v>2</v>
      </c>
      <c r="N19" s="1208" t="s">
        <v>756</v>
      </c>
      <c r="O19" s="1208"/>
      <c r="P19" s="1208">
        <v>1</v>
      </c>
      <c r="Q19" s="1208">
        <v>24</v>
      </c>
      <c r="R19" s="1208"/>
      <c r="S19" s="1208">
        <v>19</v>
      </c>
      <c r="T19" s="1208">
        <v>6</v>
      </c>
      <c r="U19" s="1208"/>
      <c r="V19" s="1208">
        <v>18</v>
      </c>
      <c r="W19" s="1208">
        <v>7</v>
      </c>
    </row>
    <row r="20" spans="1:23">
      <c r="A20" s="412">
        <v>2012</v>
      </c>
      <c r="B20" s="1206">
        <v>18</v>
      </c>
      <c r="C20" s="1206"/>
      <c r="E20" s="1206">
        <v>14</v>
      </c>
      <c r="F20" s="1208">
        <v>4</v>
      </c>
      <c r="G20" s="1206"/>
      <c r="H20" s="1208" t="s">
        <v>756</v>
      </c>
      <c r="I20" s="1208">
        <v>3</v>
      </c>
      <c r="J20" s="1208">
        <v>6</v>
      </c>
      <c r="K20" s="1208">
        <v>6</v>
      </c>
      <c r="L20" s="1208">
        <v>2</v>
      </c>
      <c r="M20" s="1208">
        <v>1</v>
      </c>
      <c r="N20" s="1208" t="s">
        <v>756</v>
      </c>
      <c r="O20" s="1208"/>
      <c r="P20" s="1208" t="s">
        <v>756</v>
      </c>
      <c r="Q20" s="1208">
        <v>18</v>
      </c>
      <c r="R20" s="1208"/>
      <c r="S20" s="1208">
        <v>17</v>
      </c>
      <c r="T20" s="1208">
        <v>1</v>
      </c>
      <c r="U20" s="1208"/>
      <c r="V20" s="1208">
        <v>13</v>
      </c>
      <c r="W20" s="1208">
        <v>5</v>
      </c>
    </row>
    <row r="21" spans="1:23">
      <c r="A21" s="412">
        <v>2013</v>
      </c>
      <c r="B21" s="1206">
        <v>12</v>
      </c>
      <c r="C21" s="1206"/>
      <c r="E21" s="1206">
        <v>9</v>
      </c>
      <c r="F21" s="1208">
        <v>3</v>
      </c>
      <c r="G21" s="1206"/>
      <c r="H21" s="1208" t="s">
        <v>756</v>
      </c>
      <c r="I21" s="1208">
        <v>2</v>
      </c>
      <c r="J21" s="1208">
        <v>6</v>
      </c>
      <c r="K21" s="1208">
        <v>1</v>
      </c>
      <c r="L21" s="1208">
        <v>3</v>
      </c>
      <c r="M21" s="1208" t="s">
        <v>756</v>
      </c>
      <c r="N21" s="1208" t="s">
        <v>756</v>
      </c>
      <c r="O21" s="1208"/>
      <c r="P21" s="1208" t="s">
        <v>756</v>
      </c>
      <c r="Q21" s="1208">
        <v>12</v>
      </c>
      <c r="R21" s="1208"/>
      <c r="S21" s="1208">
        <v>11</v>
      </c>
      <c r="T21" s="1208">
        <v>1</v>
      </c>
      <c r="U21" s="1208"/>
      <c r="V21" s="1208">
        <v>11</v>
      </c>
      <c r="W21" s="1208">
        <v>1</v>
      </c>
    </row>
    <row r="22" spans="1:23">
      <c r="A22" s="412">
        <v>2014</v>
      </c>
      <c r="B22" s="1206">
        <v>14</v>
      </c>
      <c r="C22" s="1206"/>
      <c r="E22" s="1206">
        <v>11</v>
      </c>
      <c r="F22" s="1208">
        <v>3</v>
      </c>
      <c r="G22" s="1206"/>
      <c r="H22" s="1208" t="s">
        <v>756</v>
      </c>
      <c r="I22" s="1208">
        <v>1</v>
      </c>
      <c r="J22" s="1208">
        <v>6</v>
      </c>
      <c r="K22" s="1208">
        <v>3</v>
      </c>
      <c r="L22" s="1208">
        <v>3</v>
      </c>
      <c r="M22" s="1208">
        <v>1</v>
      </c>
      <c r="N22" s="1208" t="s">
        <v>756</v>
      </c>
      <c r="O22" s="1208"/>
      <c r="P22" s="1208" t="s">
        <v>756</v>
      </c>
      <c r="Q22" s="1208">
        <v>14</v>
      </c>
      <c r="R22" s="1208"/>
      <c r="S22" s="1208">
        <v>10</v>
      </c>
      <c r="T22" s="1208">
        <v>4</v>
      </c>
      <c r="U22" s="1208"/>
      <c r="V22" s="1208">
        <v>8</v>
      </c>
      <c r="W22" s="1208">
        <v>6</v>
      </c>
    </row>
    <row r="23" spans="1:23">
      <c r="A23" s="412">
        <v>2015</v>
      </c>
      <c r="B23" s="1206">
        <v>9</v>
      </c>
      <c r="C23" s="1206"/>
      <c r="E23" s="1206">
        <v>7</v>
      </c>
      <c r="F23" s="1208">
        <v>2</v>
      </c>
      <c r="G23" s="1206"/>
      <c r="H23" s="1208" t="s">
        <v>756</v>
      </c>
      <c r="I23" s="1208">
        <v>1</v>
      </c>
      <c r="J23" s="1208">
        <v>3</v>
      </c>
      <c r="K23" s="1208">
        <v>4</v>
      </c>
      <c r="L23" s="1208" t="s">
        <v>756</v>
      </c>
      <c r="M23" s="1208">
        <v>1</v>
      </c>
      <c r="N23" s="1208" t="s">
        <v>756</v>
      </c>
      <c r="O23" s="1208"/>
      <c r="P23" s="1208" t="s">
        <v>756</v>
      </c>
      <c r="Q23" s="1208">
        <v>9</v>
      </c>
      <c r="R23" s="1208"/>
      <c r="S23" s="1208">
        <v>5</v>
      </c>
      <c r="T23" s="1208">
        <v>4</v>
      </c>
      <c r="U23" s="1208"/>
      <c r="V23" s="1208">
        <v>4</v>
      </c>
      <c r="W23" s="1208">
        <v>5</v>
      </c>
    </row>
    <row r="24" spans="1:23">
      <c r="A24" s="412">
        <v>2016</v>
      </c>
      <c r="B24" s="1206">
        <v>13</v>
      </c>
      <c r="C24" s="1206"/>
      <c r="E24" s="1206">
        <v>8</v>
      </c>
      <c r="F24" s="1208">
        <v>5</v>
      </c>
      <c r="G24" s="1206"/>
      <c r="H24" s="1208" t="s">
        <v>756</v>
      </c>
      <c r="I24" s="1208">
        <v>1</v>
      </c>
      <c r="J24" s="1208">
        <v>7</v>
      </c>
      <c r="K24" s="1208">
        <v>2</v>
      </c>
      <c r="L24" s="1208">
        <v>2</v>
      </c>
      <c r="M24" s="1208" t="s">
        <v>756</v>
      </c>
      <c r="N24" s="1208">
        <v>1</v>
      </c>
      <c r="O24" s="1208"/>
      <c r="P24" s="1208" t="s">
        <v>756</v>
      </c>
      <c r="Q24" s="1208">
        <v>13</v>
      </c>
      <c r="R24" s="1208"/>
      <c r="S24" s="1208">
        <v>9</v>
      </c>
      <c r="T24" s="1208">
        <v>4</v>
      </c>
      <c r="U24" s="1208"/>
      <c r="V24" s="1208">
        <v>8</v>
      </c>
      <c r="W24" s="1208">
        <v>5</v>
      </c>
    </row>
    <row r="25" spans="1:23">
      <c r="A25" s="412">
        <v>2017</v>
      </c>
      <c r="B25" s="1206">
        <v>8</v>
      </c>
      <c r="C25" s="1206"/>
      <c r="E25" s="1206">
        <v>5</v>
      </c>
      <c r="F25" s="1208">
        <v>3</v>
      </c>
      <c r="G25" s="1206"/>
      <c r="H25" s="1208" t="s">
        <v>756</v>
      </c>
      <c r="I25" s="1208">
        <v>1</v>
      </c>
      <c r="J25" s="1208">
        <v>1</v>
      </c>
      <c r="K25" s="1208">
        <v>6</v>
      </c>
      <c r="L25" s="1208" t="s">
        <v>756</v>
      </c>
      <c r="M25" s="1208" t="s">
        <v>756</v>
      </c>
      <c r="N25" s="1208" t="s">
        <v>756</v>
      </c>
      <c r="O25" s="1208"/>
      <c r="P25" s="1208" t="s">
        <v>756</v>
      </c>
      <c r="Q25" s="1208">
        <v>8</v>
      </c>
      <c r="R25" s="1208"/>
      <c r="S25" s="1208">
        <v>6</v>
      </c>
      <c r="T25" s="1208">
        <v>2</v>
      </c>
      <c r="U25" s="1208"/>
      <c r="V25" s="1208">
        <v>5</v>
      </c>
      <c r="W25" s="1208">
        <v>3</v>
      </c>
    </row>
    <row r="26" spans="1:23">
      <c r="A26" s="412">
        <v>2018</v>
      </c>
      <c r="B26" s="1206">
        <v>14</v>
      </c>
      <c r="C26" s="1206"/>
      <c r="E26" s="1206">
        <v>9</v>
      </c>
      <c r="F26" s="1208">
        <v>5</v>
      </c>
      <c r="G26" s="1206"/>
      <c r="H26" s="1208" t="s">
        <v>756</v>
      </c>
      <c r="I26" s="1208" t="s">
        <v>756</v>
      </c>
      <c r="J26" s="1208">
        <v>4</v>
      </c>
      <c r="K26" s="1208">
        <v>6</v>
      </c>
      <c r="L26" s="1208">
        <v>3</v>
      </c>
      <c r="M26" s="1208" t="s">
        <v>756</v>
      </c>
      <c r="N26" s="1208">
        <v>1</v>
      </c>
      <c r="O26" s="1208"/>
      <c r="P26" s="1208" t="s">
        <v>756</v>
      </c>
      <c r="Q26" s="1208">
        <v>14</v>
      </c>
      <c r="R26" s="1208"/>
      <c r="S26" s="1208">
        <v>9</v>
      </c>
      <c r="T26" s="1208">
        <v>5</v>
      </c>
      <c r="U26" s="1208"/>
      <c r="V26" s="1208">
        <v>8</v>
      </c>
      <c r="W26" s="1208">
        <v>6</v>
      </c>
    </row>
    <row r="27" spans="1:23">
      <c r="A27" s="412">
        <v>2019</v>
      </c>
      <c r="B27" s="1206">
        <v>7</v>
      </c>
      <c r="C27" s="1206"/>
      <c r="E27" s="1206">
        <v>5</v>
      </c>
      <c r="F27" s="1208">
        <v>2</v>
      </c>
      <c r="G27" s="1206"/>
      <c r="H27" s="1208" t="s">
        <v>756</v>
      </c>
      <c r="I27" s="1208" t="s">
        <v>756</v>
      </c>
      <c r="J27" s="1208">
        <v>3</v>
      </c>
      <c r="K27" s="1208" t="s">
        <v>756</v>
      </c>
      <c r="L27" s="1208">
        <v>3</v>
      </c>
      <c r="M27" s="1208">
        <v>1</v>
      </c>
      <c r="N27" s="1208" t="s">
        <v>756</v>
      </c>
      <c r="O27" s="1208"/>
      <c r="P27" s="1208" t="s">
        <v>756</v>
      </c>
      <c r="Q27" s="1208">
        <v>7</v>
      </c>
      <c r="R27" s="1208"/>
      <c r="S27" s="1208">
        <v>4</v>
      </c>
      <c r="T27" s="1208">
        <v>3</v>
      </c>
      <c r="U27" s="1208"/>
      <c r="V27" s="1208">
        <v>4</v>
      </c>
      <c r="W27" s="1208">
        <v>3</v>
      </c>
    </row>
    <row r="28" spans="1:23">
      <c r="A28" s="412">
        <v>2020</v>
      </c>
      <c r="B28" s="1206">
        <v>8</v>
      </c>
      <c r="C28" s="1206"/>
      <c r="E28" s="1206">
        <v>6</v>
      </c>
      <c r="F28" s="1208">
        <v>2</v>
      </c>
      <c r="G28" s="1206"/>
      <c r="H28" s="1208" t="s">
        <v>756</v>
      </c>
      <c r="I28" s="1208" t="s">
        <v>756</v>
      </c>
      <c r="J28" s="1208">
        <v>3</v>
      </c>
      <c r="K28" s="1208">
        <v>2</v>
      </c>
      <c r="L28" s="1208">
        <v>2</v>
      </c>
      <c r="M28" s="1208">
        <v>1</v>
      </c>
      <c r="N28" s="1208" t="s">
        <v>756</v>
      </c>
      <c r="O28" s="1208"/>
      <c r="P28" s="1208" t="s">
        <v>756</v>
      </c>
      <c r="Q28" s="1208">
        <v>8</v>
      </c>
      <c r="R28" s="1208"/>
      <c r="S28" s="1208">
        <v>6</v>
      </c>
      <c r="T28" s="1208">
        <v>2</v>
      </c>
      <c r="U28" s="1208"/>
      <c r="V28" s="1208">
        <v>5</v>
      </c>
      <c r="W28" s="1208">
        <v>3</v>
      </c>
    </row>
    <row r="29" spans="1:23">
      <c r="A29" s="412">
        <v>2021</v>
      </c>
      <c r="B29" s="1206">
        <v>12</v>
      </c>
      <c r="C29" s="1206"/>
      <c r="E29" s="1206">
        <v>6</v>
      </c>
      <c r="F29" s="1208">
        <v>6</v>
      </c>
      <c r="G29" s="1206"/>
      <c r="H29" s="1208" t="s">
        <v>756</v>
      </c>
      <c r="I29" s="1208">
        <v>3</v>
      </c>
      <c r="J29" s="1208">
        <v>4</v>
      </c>
      <c r="K29" s="1208">
        <v>2</v>
      </c>
      <c r="L29" s="1208">
        <v>2</v>
      </c>
      <c r="M29" s="1208">
        <v>1</v>
      </c>
      <c r="N29" s="1208" t="s">
        <v>756</v>
      </c>
      <c r="O29" s="1208"/>
      <c r="P29" s="1208" t="s">
        <v>756</v>
      </c>
      <c r="Q29" s="1208">
        <v>12</v>
      </c>
      <c r="R29" s="1208"/>
      <c r="S29" s="1208">
        <v>8</v>
      </c>
      <c r="T29" s="1208">
        <v>4</v>
      </c>
      <c r="U29" s="1208"/>
      <c r="V29" s="1208">
        <v>6</v>
      </c>
      <c r="W29" s="1208">
        <v>6</v>
      </c>
    </row>
    <row r="30" spans="1:23">
      <c r="A30" s="412"/>
      <c r="B30" s="1206"/>
      <c r="C30" s="1206"/>
      <c r="E30" s="1206"/>
      <c r="F30" s="1206"/>
      <c r="G30" s="1206"/>
      <c r="H30" s="1208"/>
      <c r="I30" s="1208"/>
      <c r="J30" s="1208"/>
      <c r="K30" s="1208"/>
      <c r="L30" s="1208"/>
      <c r="M30" s="1208"/>
      <c r="N30" s="1208"/>
      <c r="O30" s="1208"/>
      <c r="P30" s="1208"/>
      <c r="Q30" s="1208"/>
      <c r="R30" s="1208"/>
      <c r="S30" s="1208"/>
      <c r="T30" s="1208"/>
      <c r="U30" s="1208"/>
      <c r="V30" s="1208"/>
      <c r="W30" s="1208"/>
    </row>
    <row r="31" spans="1:23">
      <c r="A31" s="1212" t="s">
        <v>122</v>
      </c>
      <c r="B31" s="1206"/>
      <c r="C31" s="1206"/>
      <c r="E31" s="1206"/>
      <c r="F31" s="1206"/>
      <c r="G31" s="1206"/>
      <c r="H31" s="1208"/>
      <c r="I31" s="1208"/>
      <c r="J31" s="1208"/>
      <c r="K31" s="1208"/>
      <c r="L31" s="1208"/>
      <c r="M31" s="1208"/>
      <c r="N31" s="1208"/>
      <c r="O31" s="1208"/>
      <c r="P31" s="1208"/>
      <c r="Q31" s="1208"/>
      <c r="R31" s="1208"/>
      <c r="S31" s="1208"/>
      <c r="T31" s="1208"/>
      <c r="U31" s="1208"/>
      <c r="V31" s="1208"/>
      <c r="W31" s="1208"/>
    </row>
    <row r="32" spans="1:23" s="1213" customFormat="1" ht="10.199999999999999">
      <c r="A32" s="1605" t="s">
        <v>1656</v>
      </c>
      <c r="B32" s="1605"/>
      <c r="C32" s="1605"/>
      <c r="D32" s="1605"/>
      <c r="E32" s="1605"/>
      <c r="F32" s="1605"/>
      <c r="G32" s="1605"/>
      <c r="H32" s="1605"/>
      <c r="I32" s="1605"/>
      <c r="J32" s="1605"/>
      <c r="K32" s="1605"/>
      <c r="L32" s="1605"/>
      <c r="M32" s="1605"/>
      <c r="N32" s="1605"/>
      <c r="O32" s="1605"/>
      <c r="P32" s="1605"/>
    </row>
    <row r="33" spans="1:3">
      <c r="A33" s="133"/>
    </row>
    <row r="34" spans="1:3">
      <c r="A34" s="1606" t="s">
        <v>1657</v>
      </c>
      <c r="B34" s="1606"/>
      <c r="C34" s="1606"/>
    </row>
  </sheetData>
  <mergeCells count="15">
    <mergeCell ref="A32:P32"/>
    <mergeCell ref="A34:C34"/>
    <mergeCell ref="A1:T2"/>
    <mergeCell ref="A4:A6"/>
    <mergeCell ref="B4:C4"/>
    <mergeCell ref="E4:F4"/>
    <mergeCell ref="H4:J4"/>
    <mergeCell ref="P4:Q4"/>
    <mergeCell ref="S4:T4"/>
    <mergeCell ref="V4:W4"/>
    <mergeCell ref="P5:Q5"/>
    <mergeCell ref="S5:T5"/>
    <mergeCell ref="V5:W5"/>
    <mergeCell ref="V1:W1"/>
    <mergeCell ref="V2:W2"/>
  </mergeCells>
  <hyperlinks>
    <hyperlink ref="V1" location="Contents!A1" display="back to contents"/>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
  <sheetViews>
    <sheetView workbookViewId="0">
      <selection sqref="A1:R2"/>
    </sheetView>
  </sheetViews>
  <sheetFormatPr defaultColWidth="11.140625" defaultRowHeight="10.199999999999999"/>
  <cols>
    <col min="1" max="1" width="14.7109375" style="987" customWidth="1"/>
    <col min="2" max="2" width="4.42578125" style="987" customWidth="1"/>
    <col min="3" max="4" width="3.28515625" style="987" customWidth="1"/>
    <col min="5" max="5" width="7" style="987" customWidth="1"/>
    <col min="6" max="6" width="8.7109375" style="987" bestFit="1" customWidth="1"/>
    <col min="7" max="7" width="3.28515625" style="987" customWidth="1"/>
    <col min="8" max="8" width="8.42578125" style="987" customWidth="1"/>
    <col min="9" max="14" width="9.42578125" style="987" customWidth="1"/>
    <col min="15" max="15" width="3.28515625" style="987" customWidth="1"/>
    <col min="16" max="16" width="11.140625" style="1073" customWidth="1"/>
    <col min="17" max="17" width="12" style="987" customWidth="1"/>
    <col min="18" max="18" width="6.42578125" style="987" customWidth="1"/>
    <col min="19" max="20" width="16.140625" style="987" customWidth="1"/>
    <col min="21" max="21" width="4.85546875" style="987" customWidth="1"/>
    <col min="22" max="23" width="17.7109375" style="987" customWidth="1"/>
    <col min="24" max="24" width="3.42578125" style="987" customWidth="1"/>
    <col min="25" max="16384" width="11.140625" style="987"/>
  </cols>
  <sheetData>
    <row r="1" spans="1:24" ht="18" customHeight="1">
      <c r="A1" s="1618" t="s">
        <v>1787</v>
      </c>
      <c r="B1" s="1618"/>
      <c r="C1" s="1618"/>
      <c r="D1" s="1618"/>
      <c r="E1" s="1618"/>
      <c r="F1" s="1618"/>
      <c r="G1" s="1618"/>
      <c r="H1" s="1618"/>
      <c r="I1" s="1618"/>
      <c r="J1" s="1618"/>
      <c r="K1" s="1618"/>
      <c r="L1" s="1618"/>
      <c r="M1" s="1618"/>
      <c r="N1" s="1618"/>
      <c r="O1" s="1618"/>
      <c r="P1" s="1618"/>
      <c r="Q1" s="1618"/>
      <c r="R1" s="1618"/>
      <c r="S1" s="1214"/>
      <c r="T1" s="1577" t="s">
        <v>425</v>
      </c>
      <c r="U1" s="1577"/>
      <c r="V1" s="1106"/>
      <c r="W1" s="1106"/>
      <c r="X1" s="1062"/>
    </row>
    <row r="2" spans="1:24" ht="18" customHeight="1">
      <c r="A2" s="1618"/>
      <c r="B2" s="1618"/>
      <c r="C2" s="1618"/>
      <c r="D2" s="1618"/>
      <c r="E2" s="1618"/>
      <c r="F2" s="1618"/>
      <c r="G2" s="1618"/>
      <c r="H2" s="1618"/>
      <c r="I2" s="1618"/>
      <c r="J2" s="1618"/>
      <c r="K2" s="1618"/>
      <c r="L2" s="1618"/>
      <c r="M2" s="1618"/>
      <c r="N2" s="1618"/>
      <c r="O2" s="1618"/>
      <c r="P2" s="1618"/>
      <c r="Q2" s="1618"/>
      <c r="R2" s="1618"/>
      <c r="S2" s="1214"/>
      <c r="T2" s="1062"/>
      <c r="U2" s="1106"/>
      <c r="V2" s="1106"/>
      <c r="W2" s="1106"/>
      <c r="X2" s="1062"/>
    </row>
    <row r="3" spans="1:24" ht="15" customHeight="1">
      <c r="A3" s="1063"/>
      <c r="B3" s="1062"/>
      <c r="C3" s="1062"/>
      <c r="D3" s="1062"/>
      <c r="E3" s="1062"/>
      <c r="F3" s="1062"/>
      <c r="G3" s="1062"/>
      <c r="H3" s="1062"/>
      <c r="I3" s="1062"/>
      <c r="J3" s="1062"/>
      <c r="K3" s="1062"/>
      <c r="L3" s="1062"/>
      <c r="M3" s="1062"/>
      <c r="N3" s="1062"/>
      <c r="O3" s="1062"/>
      <c r="P3" s="1064"/>
      <c r="Q3" s="1062"/>
      <c r="R3" s="1062"/>
      <c r="S3" s="1062"/>
      <c r="T3" s="1062"/>
      <c r="U3" s="1062"/>
      <c r="V3" s="1062"/>
      <c r="W3" s="1062"/>
      <c r="X3" s="1062"/>
    </row>
    <row r="4" spans="1:24" ht="13.2">
      <c r="A4" s="1614" t="s">
        <v>1651</v>
      </c>
      <c r="B4" s="1615" t="s">
        <v>721</v>
      </c>
      <c r="C4" s="1615"/>
      <c r="D4" s="1062"/>
      <c r="E4" s="1616" t="s">
        <v>1642</v>
      </c>
      <c r="F4" s="1616"/>
      <c r="G4" s="1065"/>
      <c r="H4" s="1616" t="s">
        <v>1643</v>
      </c>
      <c r="I4" s="1616"/>
      <c r="J4" s="1616"/>
      <c r="K4" s="1065"/>
      <c r="L4" s="1065"/>
      <c r="M4" s="1065"/>
      <c r="N4" s="1065"/>
      <c r="O4" s="1062"/>
      <c r="P4" s="1611" t="s">
        <v>1658</v>
      </c>
      <c r="Q4" s="1611"/>
      <c r="R4" s="1065"/>
      <c r="S4" s="1617" t="s">
        <v>1652</v>
      </c>
      <c r="T4" s="1617"/>
      <c r="U4" s="1066"/>
      <c r="V4" s="1611" t="s">
        <v>1653</v>
      </c>
      <c r="W4" s="1611"/>
      <c r="X4" s="1062"/>
    </row>
    <row r="5" spans="1:24" ht="13.2">
      <c r="A5" s="1614"/>
      <c r="B5" s="1065"/>
      <c r="C5" s="1065"/>
      <c r="D5" s="1065"/>
      <c r="E5" s="1065"/>
      <c r="F5" s="1065"/>
      <c r="G5" s="1065"/>
      <c r="H5" s="1065"/>
      <c r="I5" s="1065"/>
      <c r="J5" s="1065"/>
      <c r="K5" s="1065"/>
      <c r="L5" s="1065"/>
      <c r="M5" s="1065"/>
      <c r="N5" s="1065"/>
      <c r="O5" s="1062"/>
      <c r="P5" s="1611" t="s">
        <v>1659</v>
      </c>
      <c r="Q5" s="1611"/>
      <c r="R5" s="1065"/>
      <c r="S5" s="1611" t="s">
        <v>1646</v>
      </c>
      <c r="T5" s="1611"/>
      <c r="U5" s="1611"/>
      <c r="V5" s="1611" t="s">
        <v>1647</v>
      </c>
      <c r="W5" s="1611"/>
      <c r="X5" s="1062"/>
    </row>
    <row r="6" spans="1:24" ht="26.4">
      <c r="A6" s="1614"/>
      <c r="B6" s="1065" t="s">
        <v>87</v>
      </c>
      <c r="C6" s="1065"/>
      <c r="D6" s="1062"/>
      <c r="E6" s="1067" t="s">
        <v>74</v>
      </c>
      <c r="F6" s="1067" t="s">
        <v>129</v>
      </c>
      <c r="G6" s="1067"/>
      <c r="H6" s="1068" t="s">
        <v>1648</v>
      </c>
      <c r="I6" s="1067" t="s">
        <v>89</v>
      </c>
      <c r="J6" s="1067" t="s">
        <v>90</v>
      </c>
      <c r="K6" s="1067" t="s">
        <v>91</v>
      </c>
      <c r="L6" s="1067" t="s">
        <v>92</v>
      </c>
      <c r="M6" s="1067" t="s">
        <v>93</v>
      </c>
      <c r="N6" s="1068" t="s">
        <v>1649</v>
      </c>
      <c r="O6" s="1069"/>
      <c r="P6" s="1070" t="s">
        <v>1650</v>
      </c>
      <c r="Q6" s="1070" t="s">
        <v>1655</v>
      </c>
      <c r="R6" s="1069"/>
      <c r="S6" s="1070" t="s">
        <v>1650</v>
      </c>
      <c r="T6" s="1070" t="s">
        <v>1655</v>
      </c>
      <c r="U6" s="1070"/>
      <c r="V6" s="1070" t="s">
        <v>1650</v>
      </c>
      <c r="W6" s="1070" t="s">
        <v>1655</v>
      </c>
      <c r="X6" s="1062"/>
    </row>
    <row r="7" spans="1:24" ht="13.2">
      <c r="B7" s="1062"/>
      <c r="C7" s="1062"/>
      <c r="D7" s="1062"/>
      <c r="E7" s="1062"/>
      <c r="F7" s="1062"/>
      <c r="G7" s="1062"/>
      <c r="H7" s="1062"/>
      <c r="I7" s="1062"/>
      <c r="J7" s="1062"/>
      <c r="K7" s="1062"/>
      <c r="L7" s="1062"/>
      <c r="M7" s="1062"/>
      <c r="N7" s="1062"/>
      <c r="O7" s="1062"/>
      <c r="P7" s="1062"/>
      <c r="Q7" s="1064"/>
      <c r="R7" s="1062"/>
      <c r="S7" s="1062"/>
      <c r="T7" s="1062"/>
      <c r="U7" s="1062"/>
      <c r="V7" s="1062"/>
      <c r="W7" s="1062"/>
      <c r="X7" s="1062"/>
    </row>
    <row r="8" spans="1:24" ht="13.2">
      <c r="A8" s="1071">
        <v>2000</v>
      </c>
      <c r="B8" s="1062">
        <v>0</v>
      </c>
      <c r="C8" s="1062"/>
      <c r="D8" s="1062"/>
      <c r="E8" s="1064" t="s">
        <v>756</v>
      </c>
      <c r="F8" s="1064" t="s">
        <v>756</v>
      </c>
      <c r="G8" s="1062"/>
      <c r="H8" s="1064" t="s">
        <v>756</v>
      </c>
      <c r="I8" s="1064" t="s">
        <v>756</v>
      </c>
      <c r="J8" s="1064" t="s">
        <v>756</v>
      </c>
      <c r="K8" s="1064" t="s">
        <v>756</v>
      </c>
      <c r="L8" s="1064" t="s">
        <v>756</v>
      </c>
      <c r="M8" s="1064" t="s">
        <v>756</v>
      </c>
      <c r="N8" s="1064" t="s">
        <v>756</v>
      </c>
      <c r="O8" s="1062"/>
      <c r="P8" s="1064" t="s">
        <v>756</v>
      </c>
      <c r="Q8" s="1064" t="s">
        <v>756</v>
      </c>
      <c r="R8" s="1062"/>
      <c r="S8" s="1064" t="s">
        <v>756</v>
      </c>
      <c r="T8" s="1064" t="s">
        <v>756</v>
      </c>
      <c r="U8" s="1062"/>
      <c r="V8" s="1064" t="s">
        <v>756</v>
      </c>
      <c r="W8" s="1064" t="s">
        <v>756</v>
      </c>
      <c r="X8" s="1062"/>
    </row>
    <row r="9" spans="1:24" ht="13.2">
      <c r="A9" s="1071">
        <v>2001</v>
      </c>
      <c r="B9" s="1062">
        <v>0</v>
      </c>
      <c r="C9" s="1062"/>
      <c r="D9" s="1062"/>
      <c r="E9" s="1064" t="s">
        <v>756</v>
      </c>
      <c r="F9" s="1064" t="s">
        <v>756</v>
      </c>
      <c r="G9" s="1062"/>
      <c r="H9" s="1064" t="s">
        <v>756</v>
      </c>
      <c r="I9" s="1064" t="s">
        <v>756</v>
      </c>
      <c r="J9" s="1064" t="s">
        <v>756</v>
      </c>
      <c r="K9" s="1064" t="s">
        <v>756</v>
      </c>
      <c r="L9" s="1064" t="s">
        <v>756</v>
      </c>
      <c r="M9" s="1064" t="s">
        <v>756</v>
      </c>
      <c r="N9" s="1064" t="s">
        <v>756</v>
      </c>
      <c r="O9" s="1062"/>
      <c r="P9" s="1064" t="s">
        <v>756</v>
      </c>
      <c r="Q9" s="1064" t="s">
        <v>756</v>
      </c>
      <c r="R9" s="1062"/>
      <c r="S9" s="1064" t="s">
        <v>756</v>
      </c>
      <c r="T9" s="1064" t="s">
        <v>756</v>
      </c>
      <c r="U9" s="1062"/>
      <c r="V9" s="1064" t="s">
        <v>756</v>
      </c>
      <c r="W9" s="1064" t="s">
        <v>756</v>
      </c>
      <c r="X9" s="1062"/>
    </row>
    <row r="10" spans="1:24" ht="13.2">
      <c r="A10" s="1071">
        <v>2002</v>
      </c>
      <c r="B10" s="1062">
        <v>0</v>
      </c>
      <c r="C10" s="1062"/>
      <c r="D10" s="1062"/>
      <c r="E10" s="1064" t="s">
        <v>756</v>
      </c>
      <c r="F10" s="1064" t="s">
        <v>756</v>
      </c>
      <c r="G10" s="1062"/>
      <c r="H10" s="1064" t="s">
        <v>756</v>
      </c>
      <c r="I10" s="1064" t="s">
        <v>756</v>
      </c>
      <c r="J10" s="1064" t="s">
        <v>756</v>
      </c>
      <c r="K10" s="1064" t="s">
        <v>756</v>
      </c>
      <c r="L10" s="1064" t="s">
        <v>756</v>
      </c>
      <c r="M10" s="1064" t="s">
        <v>756</v>
      </c>
      <c r="N10" s="1064" t="s">
        <v>756</v>
      </c>
      <c r="O10" s="1062"/>
      <c r="P10" s="1064" t="s">
        <v>756</v>
      </c>
      <c r="Q10" s="1064" t="s">
        <v>756</v>
      </c>
      <c r="R10" s="1062"/>
      <c r="S10" s="1064" t="s">
        <v>756</v>
      </c>
      <c r="T10" s="1064" t="s">
        <v>756</v>
      </c>
      <c r="U10" s="1062"/>
      <c r="V10" s="1064" t="s">
        <v>756</v>
      </c>
      <c r="W10" s="1064" t="s">
        <v>756</v>
      </c>
      <c r="X10" s="1062"/>
    </row>
    <row r="11" spans="1:24" ht="13.2">
      <c r="A11" s="1071">
        <v>2003</v>
      </c>
      <c r="B11" s="1062">
        <v>0</v>
      </c>
      <c r="C11" s="1062"/>
      <c r="D11" s="1062"/>
      <c r="E11" s="1064" t="s">
        <v>756</v>
      </c>
      <c r="F11" s="1064" t="s">
        <v>756</v>
      </c>
      <c r="G11" s="1062"/>
      <c r="H11" s="1064" t="s">
        <v>756</v>
      </c>
      <c r="I11" s="1064" t="s">
        <v>756</v>
      </c>
      <c r="J11" s="1064" t="s">
        <v>756</v>
      </c>
      <c r="K11" s="1064" t="s">
        <v>756</v>
      </c>
      <c r="L11" s="1064" t="s">
        <v>756</v>
      </c>
      <c r="M11" s="1064" t="s">
        <v>756</v>
      </c>
      <c r="N11" s="1064" t="s">
        <v>756</v>
      </c>
      <c r="O11" s="1062"/>
      <c r="P11" s="1064" t="s">
        <v>756</v>
      </c>
      <c r="Q11" s="1064" t="s">
        <v>756</v>
      </c>
      <c r="R11" s="1062"/>
      <c r="S11" s="1064" t="s">
        <v>756</v>
      </c>
      <c r="T11" s="1064" t="s">
        <v>756</v>
      </c>
      <c r="U11" s="1062"/>
      <c r="V11" s="1064" t="s">
        <v>756</v>
      </c>
      <c r="W11" s="1064" t="s">
        <v>756</v>
      </c>
      <c r="X11" s="1062"/>
    </row>
    <row r="12" spans="1:24" ht="13.2">
      <c r="A12" s="1071">
        <v>2004</v>
      </c>
      <c r="B12" s="1062">
        <v>0</v>
      </c>
      <c r="C12" s="1062"/>
      <c r="D12" s="1062"/>
      <c r="E12" s="1064" t="s">
        <v>756</v>
      </c>
      <c r="F12" s="1064" t="s">
        <v>756</v>
      </c>
      <c r="G12" s="1062"/>
      <c r="H12" s="1064" t="s">
        <v>756</v>
      </c>
      <c r="I12" s="1064" t="s">
        <v>756</v>
      </c>
      <c r="J12" s="1064" t="s">
        <v>756</v>
      </c>
      <c r="K12" s="1064" t="s">
        <v>756</v>
      </c>
      <c r="L12" s="1064" t="s">
        <v>756</v>
      </c>
      <c r="M12" s="1064" t="s">
        <v>756</v>
      </c>
      <c r="N12" s="1064" t="s">
        <v>756</v>
      </c>
      <c r="O12" s="1062"/>
      <c r="P12" s="1064" t="s">
        <v>756</v>
      </c>
      <c r="Q12" s="1064" t="s">
        <v>756</v>
      </c>
      <c r="R12" s="1062"/>
      <c r="S12" s="1064" t="s">
        <v>756</v>
      </c>
      <c r="T12" s="1064" t="s">
        <v>756</v>
      </c>
      <c r="U12" s="1062"/>
      <c r="V12" s="1064" t="s">
        <v>756</v>
      </c>
      <c r="W12" s="1064" t="s">
        <v>756</v>
      </c>
      <c r="X12" s="1062"/>
    </row>
    <row r="13" spans="1:24" ht="13.2">
      <c r="A13" s="1071">
        <v>2005</v>
      </c>
      <c r="B13" s="1067">
        <v>1</v>
      </c>
      <c r="C13" s="1067"/>
      <c r="D13" s="1062"/>
      <c r="E13" s="1067" t="s">
        <v>756</v>
      </c>
      <c r="F13" s="1067">
        <v>1</v>
      </c>
      <c r="G13" s="1067"/>
      <c r="H13" s="1064" t="s">
        <v>756</v>
      </c>
      <c r="I13" s="1067" t="s">
        <v>756</v>
      </c>
      <c r="J13" s="1067" t="s">
        <v>756</v>
      </c>
      <c r="K13" s="1067" t="s">
        <v>756</v>
      </c>
      <c r="L13" s="1067" t="s">
        <v>756</v>
      </c>
      <c r="M13" s="1067">
        <v>1</v>
      </c>
      <c r="N13" s="1067" t="s">
        <v>756</v>
      </c>
      <c r="O13" s="1067"/>
      <c r="P13" s="1064" t="s">
        <v>756</v>
      </c>
      <c r="Q13" s="1064">
        <v>1</v>
      </c>
      <c r="R13" s="1067"/>
      <c r="S13" s="1067">
        <v>1</v>
      </c>
      <c r="T13" s="1064" t="s">
        <v>756</v>
      </c>
      <c r="U13" s="1062"/>
      <c r="V13" s="1064" t="s">
        <v>756</v>
      </c>
      <c r="W13" s="1067">
        <v>1</v>
      </c>
      <c r="X13" s="1062"/>
    </row>
    <row r="14" spans="1:24" ht="13.2">
      <c r="A14" s="1071">
        <v>2006</v>
      </c>
      <c r="B14" s="1067">
        <v>1</v>
      </c>
      <c r="C14" s="1067"/>
      <c r="D14" s="1062"/>
      <c r="E14" s="1067">
        <v>1</v>
      </c>
      <c r="F14" s="1067" t="s">
        <v>756</v>
      </c>
      <c r="G14" s="1067"/>
      <c r="H14" s="1064" t="s">
        <v>756</v>
      </c>
      <c r="I14" s="1067" t="s">
        <v>756</v>
      </c>
      <c r="J14" s="1067">
        <v>1</v>
      </c>
      <c r="K14" s="1067" t="s">
        <v>756</v>
      </c>
      <c r="L14" s="1067" t="s">
        <v>756</v>
      </c>
      <c r="M14" s="1067" t="s">
        <v>756</v>
      </c>
      <c r="N14" s="1067" t="s">
        <v>756</v>
      </c>
      <c r="O14" s="1067"/>
      <c r="P14" s="1064" t="s">
        <v>756</v>
      </c>
      <c r="Q14" s="1064">
        <v>1</v>
      </c>
      <c r="R14" s="1067"/>
      <c r="S14" s="1067">
        <v>1</v>
      </c>
      <c r="T14" s="1064" t="s">
        <v>756</v>
      </c>
      <c r="U14" s="1062"/>
      <c r="V14" s="1064" t="s">
        <v>756</v>
      </c>
      <c r="W14" s="1067">
        <v>1</v>
      </c>
      <c r="X14" s="1062"/>
    </row>
    <row r="15" spans="1:24" ht="13.2">
      <c r="A15" s="1071">
        <v>2007</v>
      </c>
      <c r="B15" s="1067">
        <v>3</v>
      </c>
      <c r="C15" s="1067"/>
      <c r="D15" s="1062"/>
      <c r="E15" s="1067">
        <v>2</v>
      </c>
      <c r="F15" s="1067">
        <v>1</v>
      </c>
      <c r="G15" s="1067"/>
      <c r="H15" s="1064" t="s">
        <v>756</v>
      </c>
      <c r="I15" s="1067" t="s">
        <v>756</v>
      </c>
      <c r="J15" s="1067" t="s">
        <v>756</v>
      </c>
      <c r="K15" s="1067">
        <v>1</v>
      </c>
      <c r="L15" s="1067" t="s">
        <v>756</v>
      </c>
      <c r="M15" s="1067" t="s">
        <v>756</v>
      </c>
      <c r="N15" s="1067">
        <v>2</v>
      </c>
      <c r="O15" s="1067"/>
      <c r="P15" s="1064" t="s">
        <v>756</v>
      </c>
      <c r="Q15" s="1064">
        <v>3</v>
      </c>
      <c r="R15" s="1067"/>
      <c r="S15" s="1067">
        <v>3</v>
      </c>
      <c r="T15" s="1064" t="s">
        <v>756</v>
      </c>
      <c r="U15" s="1062"/>
      <c r="V15" s="1064" t="s">
        <v>756</v>
      </c>
      <c r="W15" s="1067">
        <v>3</v>
      </c>
      <c r="X15" s="1062"/>
    </row>
    <row r="16" spans="1:24" ht="13.2">
      <c r="A16" s="1071">
        <v>2008</v>
      </c>
      <c r="B16" s="1067">
        <v>4</v>
      </c>
      <c r="C16" s="1067"/>
      <c r="D16" s="1062"/>
      <c r="E16" s="1067">
        <v>4</v>
      </c>
      <c r="F16" s="1067" t="s">
        <v>756</v>
      </c>
      <c r="G16" s="1067"/>
      <c r="H16" s="1064" t="s">
        <v>756</v>
      </c>
      <c r="I16" s="1067" t="s">
        <v>756</v>
      </c>
      <c r="J16" s="1067" t="s">
        <v>756</v>
      </c>
      <c r="K16" s="1067">
        <v>3</v>
      </c>
      <c r="L16" s="1067" t="s">
        <v>756</v>
      </c>
      <c r="M16" s="1067" t="s">
        <v>756</v>
      </c>
      <c r="N16" s="1067">
        <v>1</v>
      </c>
      <c r="O16" s="1067"/>
      <c r="P16" s="1064" t="s">
        <v>756</v>
      </c>
      <c r="Q16" s="1064">
        <v>4</v>
      </c>
      <c r="R16" s="1067"/>
      <c r="S16" s="1067">
        <v>4</v>
      </c>
      <c r="T16" s="1064" t="s">
        <v>756</v>
      </c>
      <c r="U16" s="1062"/>
      <c r="V16" s="1064" t="s">
        <v>756</v>
      </c>
      <c r="W16" s="1067">
        <v>4</v>
      </c>
      <c r="X16" s="1062"/>
    </row>
    <row r="17" spans="1:24" ht="13.2">
      <c r="A17" s="1071">
        <v>2009</v>
      </c>
      <c r="B17" s="1067">
        <v>3</v>
      </c>
      <c r="C17" s="1067"/>
      <c r="D17" s="1062"/>
      <c r="E17" s="1067">
        <v>3</v>
      </c>
      <c r="F17" s="1067" t="s">
        <v>756</v>
      </c>
      <c r="G17" s="1067"/>
      <c r="H17" s="1064" t="s">
        <v>756</v>
      </c>
      <c r="I17" s="1067">
        <v>1</v>
      </c>
      <c r="J17" s="1067" t="s">
        <v>756</v>
      </c>
      <c r="K17" s="1067">
        <v>1</v>
      </c>
      <c r="L17" s="1067">
        <v>1</v>
      </c>
      <c r="M17" s="1067" t="s">
        <v>756</v>
      </c>
      <c r="N17" s="1067" t="s">
        <v>756</v>
      </c>
      <c r="O17" s="1067"/>
      <c r="P17" s="1064" t="s">
        <v>756</v>
      </c>
      <c r="Q17" s="1064">
        <v>3</v>
      </c>
      <c r="R17" s="1067"/>
      <c r="S17" s="1067">
        <v>3</v>
      </c>
      <c r="T17" s="1064" t="s">
        <v>756</v>
      </c>
      <c r="U17" s="1062"/>
      <c r="V17" s="1064" t="s">
        <v>756</v>
      </c>
      <c r="W17" s="1067">
        <v>3</v>
      </c>
      <c r="X17" s="1062"/>
    </row>
    <row r="18" spans="1:24" ht="13.2">
      <c r="A18" s="1071">
        <v>2010</v>
      </c>
      <c r="B18" s="1067">
        <v>6</v>
      </c>
      <c r="C18" s="1067"/>
      <c r="D18" s="1062"/>
      <c r="E18" s="1067">
        <v>6</v>
      </c>
      <c r="F18" s="1067" t="s">
        <v>756</v>
      </c>
      <c r="G18" s="1067"/>
      <c r="H18" s="1064" t="s">
        <v>756</v>
      </c>
      <c r="I18" s="1067" t="s">
        <v>756</v>
      </c>
      <c r="J18" s="1067">
        <v>1</v>
      </c>
      <c r="K18" s="1067">
        <v>2</v>
      </c>
      <c r="L18" s="1067">
        <v>3</v>
      </c>
      <c r="M18" s="1067" t="s">
        <v>756</v>
      </c>
      <c r="N18" s="1067" t="s">
        <v>756</v>
      </c>
      <c r="O18" s="1067"/>
      <c r="P18" s="1064" t="s">
        <v>756</v>
      </c>
      <c r="Q18" s="1064">
        <v>6</v>
      </c>
      <c r="R18" s="1067"/>
      <c r="S18" s="1067">
        <v>6</v>
      </c>
      <c r="T18" s="1064" t="s">
        <v>756</v>
      </c>
      <c r="U18" s="1062"/>
      <c r="V18" s="1064" t="s">
        <v>756</v>
      </c>
      <c r="W18" s="1067">
        <v>6</v>
      </c>
      <c r="X18" s="1062"/>
    </row>
    <row r="19" spans="1:24" ht="13.2">
      <c r="A19" s="1071">
        <v>2011</v>
      </c>
      <c r="B19" s="1067">
        <v>6</v>
      </c>
      <c r="C19" s="1067"/>
      <c r="D19" s="1062"/>
      <c r="E19" s="1067">
        <v>4</v>
      </c>
      <c r="F19" s="1067">
        <v>2</v>
      </c>
      <c r="G19" s="1067"/>
      <c r="H19" s="1064" t="s">
        <v>756</v>
      </c>
      <c r="I19" s="1067">
        <v>1</v>
      </c>
      <c r="J19" s="1067">
        <v>1</v>
      </c>
      <c r="K19" s="1067">
        <v>1</v>
      </c>
      <c r="L19" s="1067">
        <v>2</v>
      </c>
      <c r="M19" s="1067" t="s">
        <v>756</v>
      </c>
      <c r="N19" s="1067">
        <v>1</v>
      </c>
      <c r="O19" s="1067"/>
      <c r="P19" s="1064" t="s">
        <v>756</v>
      </c>
      <c r="Q19" s="1067">
        <v>6</v>
      </c>
      <c r="R19" s="1067"/>
      <c r="S19" s="1067">
        <v>6</v>
      </c>
      <c r="T19" s="1064" t="s">
        <v>756</v>
      </c>
      <c r="U19" s="1062"/>
      <c r="V19" s="1064" t="s">
        <v>756</v>
      </c>
      <c r="W19" s="1067">
        <v>6</v>
      </c>
      <c r="X19" s="1062"/>
    </row>
    <row r="20" spans="1:24" ht="13.2">
      <c r="A20" s="1071">
        <v>2012</v>
      </c>
      <c r="B20" s="1067">
        <v>10</v>
      </c>
      <c r="C20" s="1067"/>
      <c r="D20" s="1062"/>
      <c r="E20" s="1067">
        <v>7</v>
      </c>
      <c r="F20" s="1067">
        <v>3</v>
      </c>
      <c r="G20" s="1067"/>
      <c r="H20" s="1064" t="s">
        <v>756</v>
      </c>
      <c r="I20" s="1067" t="s">
        <v>756</v>
      </c>
      <c r="J20" s="1067">
        <v>3</v>
      </c>
      <c r="K20" s="1067">
        <v>3</v>
      </c>
      <c r="L20" s="1067">
        <v>1</v>
      </c>
      <c r="M20" s="1067">
        <v>1</v>
      </c>
      <c r="N20" s="1067">
        <v>2</v>
      </c>
      <c r="O20" s="1067"/>
      <c r="P20" s="1064" t="s">
        <v>756</v>
      </c>
      <c r="Q20" s="1067">
        <v>10</v>
      </c>
      <c r="R20" s="1067"/>
      <c r="S20" s="1067">
        <v>10</v>
      </c>
      <c r="T20" s="1064" t="s">
        <v>756</v>
      </c>
      <c r="U20" s="1062"/>
      <c r="V20" s="1064" t="s">
        <v>756</v>
      </c>
      <c r="W20" s="1067">
        <v>10</v>
      </c>
      <c r="X20" s="1062"/>
    </row>
    <row r="21" spans="1:24" ht="13.2">
      <c r="A21" s="1071">
        <v>2013</v>
      </c>
      <c r="B21" s="1067">
        <v>7</v>
      </c>
      <c r="C21" s="1067"/>
      <c r="D21" s="1062"/>
      <c r="E21" s="1067">
        <v>5</v>
      </c>
      <c r="F21" s="1067">
        <v>2</v>
      </c>
      <c r="G21" s="1067"/>
      <c r="H21" s="1064" t="s">
        <v>756</v>
      </c>
      <c r="I21" s="1067">
        <v>2</v>
      </c>
      <c r="J21" s="1067">
        <v>1</v>
      </c>
      <c r="K21" s="1067" t="s">
        <v>756</v>
      </c>
      <c r="L21" s="1067">
        <v>3</v>
      </c>
      <c r="M21" s="1067">
        <v>1</v>
      </c>
      <c r="N21" s="1067" t="s">
        <v>756</v>
      </c>
      <c r="O21" s="1067"/>
      <c r="P21" s="1064" t="s">
        <v>756</v>
      </c>
      <c r="Q21" s="1067">
        <v>7</v>
      </c>
      <c r="R21" s="1067"/>
      <c r="S21" s="1067">
        <v>7</v>
      </c>
      <c r="T21" s="1064" t="s">
        <v>756</v>
      </c>
      <c r="U21" s="1062"/>
      <c r="V21" s="1064" t="s">
        <v>756</v>
      </c>
      <c r="W21" s="1067">
        <v>7</v>
      </c>
      <c r="X21" s="1062"/>
    </row>
    <row r="22" spans="1:24" ht="13.2">
      <c r="A22" s="1071">
        <v>2014</v>
      </c>
      <c r="B22" s="1067">
        <v>10</v>
      </c>
      <c r="C22" s="1067"/>
      <c r="D22" s="1062"/>
      <c r="E22" s="1067">
        <v>8</v>
      </c>
      <c r="F22" s="1067">
        <v>2</v>
      </c>
      <c r="G22" s="1067"/>
      <c r="H22" s="1064" t="s">
        <v>756</v>
      </c>
      <c r="I22" s="1067">
        <v>4</v>
      </c>
      <c r="J22" s="1067">
        <v>1</v>
      </c>
      <c r="K22" s="1067">
        <v>2</v>
      </c>
      <c r="L22" s="1067" t="s">
        <v>756</v>
      </c>
      <c r="M22" s="1067">
        <v>3</v>
      </c>
      <c r="N22" s="1067" t="s">
        <v>756</v>
      </c>
      <c r="O22" s="1067"/>
      <c r="P22" s="1064" t="s">
        <v>756</v>
      </c>
      <c r="Q22" s="1067">
        <v>10</v>
      </c>
      <c r="R22" s="1067"/>
      <c r="S22" s="1067">
        <v>10</v>
      </c>
      <c r="T22" s="1064" t="s">
        <v>756</v>
      </c>
      <c r="U22" s="1062"/>
      <c r="V22" s="1064" t="s">
        <v>756</v>
      </c>
      <c r="W22" s="1067">
        <v>10</v>
      </c>
      <c r="X22" s="1062"/>
    </row>
    <row r="23" spans="1:24" ht="13.2">
      <c r="A23" s="1071">
        <v>2015</v>
      </c>
      <c r="B23" s="1067">
        <v>5</v>
      </c>
      <c r="C23" s="1067"/>
      <c r="D23" s="1062"/>
      <c r="E23" s="1067">
        <v>3</v>
      </c>
      <c r="F23" s="1067">
        <v>2</v>
      </c>
      <c r="G23" s="1067"/>
      <c r="H23" s="1064" t="s">
        <v>756</v>
      </c>
      <c r="I23" s="1067" t="s">
        <v>756</v>
      </c>
      <c r="J23" s="1067">
        <v>1</v>
      </c>
      <c r="K23" s="1067">
        <v>2</v>
      </c>
      <c r="L23" s="1067">
        <v>2</v>
      </c>
      <c r="M23" s="1067" t="s">
        <v>756</v>
      </c>
      <c r="N23" s="1067" t="s">
        <v>756</v>
      </c>
      <c r="O23" s="1067"/>
      <c r="P23" s="1064" t="s">
        <v>756</v>
      </c>
      <c r="Q23" s="1067">
        <v>5</v>
      </c>
      <c r="R23" s="1067"/>
      <c r="S23" s="1067">
        <v>5</v>
      </c>
      <c r="T23" s="1064" t="s">
        <v>756</v>
      </c>
      <c r="U23" s="1062"/>
      <c r="V23" s="1064" t="s">
        <v>756</v>
      </c>
      <c r="W23" s="1067">
        <v>5</v>
      </c>
      <c r="X23" s="1062"/>
    </row>
    <row r="24" spans="1:24" ht="13.2">
      <c r="A24" s="1071">
        <v>2016</v>
      </c>
      <c r="B24" s="1067">
        <v>5</v>
      </c>
      <c r="C24" s="1067"/>
      <c r="D24" s="1062"/>
      <c r="E24" s="1067">
        <v>5</v>
      </c>
      <c r="F24" s="1067" t="s">
        <v>756</v>
      </c>
      <c r="G24" s="1067"/>
      <c r="H24" s="1064" t="s">
        <v>756</v>
      </c>
      <c r="I24" s="1067">
        <v>1</v>
      </c>
      <c r="J24" s="1067" t="s">
        <v>756</v>
      </c>
      <c r="K24" s="1067">
        <v>2</v>
      </c>
      <c r="L24" s="1067">
        <v>2</v>
      </c>
      <c r="M24" s="1067" t="s">
        <v>756</v>
      </c>
      <c r="N24" s="1067" t="s">
        <v>756</v>
      </c>
      <c r="O24" s="1067"/>
      <c r="P24" s="1064" t="s">
        <v>756</v>
      </c>
      <c r="Q24" s="1067">
        <v>5</v>
      </c>
      <c r="R24" s="1067"/>
      <c r="S24" s="1067">
        <v>5</v>
      </c>
      <c r="T24" s="1064" t="s">
        <v>756</v>
      </c>
      <c r="U24" s="1062"/>
      <c r="V24" s="1064" t="s">
        <v>756</v>
      </c>
      <c r="W24" s="1067">
        <v>5</v>
      </c>
      <c r="X24" s="1062"/>
    </row>
    <row r="25" spans="1:24" ht="13.2">
      <c r="A25" s="1071">
        <v>2017</v>
      </c>
      <c r="B25" s="1067">
        <v>6</v>
      </c>
      <c r="C25" s="1067"/>
      <c r="D25" s="1062"/>
      <c r="E25" s="1067">
        <v>4</v>
      </c>
      <c r="F25" s="1067">
        <v>2</v>
      </c>
      <c r="G25" s="1067"/>
      <c r="H25" s="1064" t="s">
        <v>756</v>
      </c>
      <c r="I25" s="1067">
        <v>1</v>
      </c>
      <c r="J25" s="1067">
        <v>3</v>
      </c>
      <c r="K25" s="1067">
        <v>1</v>
      </c>
      <c r="L25" s="1067" t="s">
        <v>756</v>
      </c>
      <c r="M25" s="1067" t="s">
        <v>756</v>
      </c>
      <c r="N25" s="1067">
        <v>1</v>
      </c>
      <c r="O25" s="1067"/>
      <c r="P25" s="1064" t="s">
        <v>756</v>
      </c>
      <c r="Q25" s="1067">
        <v>6</v>
      </c>
      <c r="R25" s="1067"/>
      <c r="S25" s="1067">
        <v>6</v>
      </c>
      <c r="T25" s="1064" t="s">
        <v>756</v>
      </c>
      <c r="U25" s="1062"/>
      <c r="V25" s="1064" t="s">
        <v>756</v>
      </c>
      <c r="W25" s="1067">
        <v>6</v>
      </c>
      <c r="X25" s="1062"/>
    </row>
    <row r="26" spans="1:24" ht="13.2">
      <c r="A26" s="1071">
        <v>2018</v>
      </c>
      <c r="B26" s="1067">
        <v>5</v>
      </c>
      <c r="C26" s="1067"/>
      <c r="D26" s="1062"/>
      <c r="E26" s="1067">
        <v>4</v>
      </c>
      <c r="F26" s="1067">
        <v>1</v>
      </c>
      <c r="G26" s="1067"/>
      <c r="H26" s="1064" t="s">
        <v>756</v>
      </c>
      <c r="I26" s="1067">
        <v>1</v>
      </c>
      <c r="J26" s="1067">
        <v>3</v>
      </c>
      <c r="K26" s="1067" t="s">
        <v>756</v>
      </c>
      <c r="L26" s="1067">
        <v>1</v>
      </c>
      <c r="M26" s="1067" t="s">
        <v>756</v>
      </c>
      <c r="N26" s="1067" t="s">
        <v>756</v>
      </c>
      <c r="O26" s="1067"/>
      <c r="P26" s="1064" t="s">
        <v>756</v>
      </c>
      <c r="Q26" s="1067">
        <v>5</v>
      </c>
      <c r="R26" s="1067"/>
      <c r="S26" s="1067">
        <v>4</v>
      </c>
      <c r="T26" s="1064">
        <v>1</v>
      </c>
      <c r="U26" s="1062"/>
      <c r="V26" s="1064" t="s">
        <v>756</v>
      </c>
      <c r="W26" s="1067">
        <v>5</v>
      </c>
      <c r="X26" s="1062"/>
    </row>
    <row r="27" spans="1:24" ht="13.2">
      <c r="A27" s="1071">
        <v>2019</v>
      </c>
      <c r="B27" s="1067">
        <v>2</v>
      </c>
      <c r="C27" s="1067"/>
      <c r="D27" s="1062"/>
      <c r="E27" s="1067">
        <v>1</v>
      </c>
      <c r="F27" s="1067">
        <v>1</v>
      </c>
      <c r="G27" s="1067"/>
      <c r="H27" s="1064" t="s">
        <v>756</v>
      </c>
      <c r="I27" s="1067" t="s">
        <v>756</v>
      </c>
      <c r="J27" s="1067">
        <v>1</v>
      </c>
      <c r="K27" s="1067" t="s">
        <v>756</v>
      </c>
      <c r="L27" s="1067" t="s">
        <v>756</v>
      </c>
      <c r="M27" s="1067">
        <v>1</v>
      </c>
      <c r="N27" s="1067" t="s">
        <v>756</v>
      </c>
      <c r="O27" s="1067"/>
      <c r="P27" s="1064" t="s">
        <v>756</v>
      </c>
      <c r="Q27" s="1067">
        <v>2</v>
      </c>
      <c r="R27" s="1067"/>
      <c r="S27" s="1067">
        <v>1</v>
      </c>
      <c r="T27" s="1064">
        <v>1</v>
      </c>
      <c r="U27" s="1062"/>
      <c r="V27" s="1064" t="s">
        <v>756</v>
      </c>
      <c r="W27" s="1067">
        <v>2</v>
      </c>
      <c r="X27" s="1062"/>
    </row>
    <row r="28" spans="1:24" ht="13.2">
      <c r="A28" s="1071">
        <v>2020</v>
      </c>
      <c r="B28" s="1067">
        <v>2</v>
      </c>
      <c r="C28" s="1067"/>
      <c r="D28" s="1062"/>
      <c r="E28" s="1067">
        <v>2</v>
      </c>
      <c r="F28" s="1067" t="s">
        <v>756</v>
      </c>
      <c r="G28" s="1067"/>
      <c r="H28" s="1064" t="s">
        <v>756</v>
      </c>
      <c r="I28" s="1067" t="s">
        <v>756</v>
      </c>
      <c r="J28" s="1067">
        <v>1</v>
      </c>
      <c r="K28" s="1067" t="s">
        <v>756</v>
      </c>
      <c r="L28" s="1067" t="s">
        <v>756</v>
      </c>
      <c r="M28" s="1067" t="s">
        <v>756</v>
      </c>
      <c r="N28" s="1067">
        <v>1</v>
      </c>
      <c r="O28" s="1067"/>
      <c r="P28" s="1064" t="s">
        <v>756</v>
      </c>
      <c r="Q28" s="1067">
        <v>2</v>
      </c>
      <c r="R28" s="1067"/>
      <c r="S28" s="1067">
        <v>2</v>
      </c>
      <c r="T28" s="1064" t="s">
        <v>756</v>
      </c>
      <c r="U28" s="1062"/>
      <c r="V28" s="1064" t="s">
        <v>756</v>
      </c>
      <c r="W28" s="1067">
        <v>2</v>
      </c>
      <c r="X28" s="1062"/>
    </row>
    <row r="29" spans="1:24" ht="13.2">
      <c r="A29" s="1071">
        <v>2021</v>
      </c>
      <c r="B29" s="1067">
        <v>4</v>
      </c>
      <c r="C29" s="1067"/>
      <c r="D29" s="1062"/>
      <c r="E29" s="1067">
        <v>4</v>
      </c>
      <c r="F29" s="1067" t="s">
        <v>756</v>
      </c>
      <c r="G29" s="1067"/>
      <c r="H29" s="1064" t="s">
        <v>756</v>
      </c>
      <c r="I29" s="1067">
        <v>1</v>
      </c>
      <c r="J29" s="1067" t="s">
        <v>756</v>
      </c>
      <c r="K29" s="1067" t="s">
        <v>756</v>
      </c>
      <c r="L29" s="1067">
        <v>2</v>
      </c>
      <c r="M29" s="1067">
        <v>1</v>
      </c>
      <c r="N29" s="1067" t="s">
        <v>756</v>
      </c>
      <c r="O29" s="1067"/>
      <c r="P29" s="1064" t="s">
        <v>756</v>
      </c>
      <c r="Q29" s="1067">
        <v>4</v>
      </c>
      <c r="R29" s="1067"/>
      <c r="S29" s="1067">
        <v>4</v>
      </c>
      <c r="T29" s="1064" t="s">
        <v>756</v>
      </c>
      <c r="U29" s="1062"/>
      <c r="V29" s="1064" t="s">
        <v>756</v>
      </c>
      <c r="W29" s="1067">
        <v>4</v>
      </c>
      <c r="X29" s="1062"/>
    </row>
    <row r="30" spans="1:24" ht="13.2">
      <c r="A30" s="1071"/>
      <c r="B30" s="1071"/>
      <c r="C30" s="1071"/>
      <c r="D30" s="1071"/>
      <c r="E30" s="1071"/>
      <c r="F30" s="1071"/>
      <c r="G30" s="1071"/>
      <c r="H30" s="1071"/>
      <c r="I30" s="1071"/>
      <c r="J30" s="1071"/>
      <c r="K30" s="1071"/>
      <c r="L30" s="1071"/>
      <c r="M30" s="1071"/>
      <c r="N30" s="1071"/>
      <c r="O30" s="1071"/>
      <c r="P30" s="1067"/>
      <c r="Q30" s="1071"/>
      <c r="R30" s="1071"/>
      <c r="S30" s="1071"/>
      <c r="T30" s="1071"/>
      <c r="U30" s="1062"/>
      <c r="V30" s="1062"/>
      <c r="W30" s="1062"/>
      <c r="X30" s="1062"/>
    </row>
    <row r="31" spans="1:24" ht="13.2">
      <c r="A31" s="1072" t="s">
        <v>122</v>
      </c>
      <c r="B31" s="1071"/>
      <c r="C31" s="1071"/>
      <c r="D31" s="1071"/>
      <c r="E31" s="1071"/>
      <c r="F31" s="1071"/>
      <c r="G31" s="1071"/>
      <c r="H31" s="1071"/>
      <c r="I31" s="1071"/>
      <c r="J31" s="1071"/>
      <c r="K31" s="1071"/>
      <c r="L31" s="1071"/>
      <c r="M31" s="1071"/>
      <c r="N31" s="1071"/>
      <c r="O31" s="1071"/>
      <c r="P31" s="1067"/>
      <c r="Q31" s="1071"/>
      <c r="R31" s="1071"/>
      <c r="S31" s="1071"/>
      <c r="T31" s="1071"/>
      <c r="U31" s="1062"/>
      <c r="V31" s="1062"/>
      <c r="W31" s="1062"/>
      <c r="X31" s="1062"/>
    </row>
    <row r="32" spans="1:24" ht="13.2">
      <c r="A32" s="1612" t="s">
        <v>1656</v>
      </c>
      <c r="B32" s="1612"/>
      <c r="C32" s="1612"/>
      <c r="D32" s="1612"/>
      <c r="E32" s="1612"/>
      <c r="F32" s="1612"/>
      <c r="G32" s="1612"/>
      <c r="H32" s="1612"/>
      <c r="I32" s="1612"/>
      <c r="J32" s="1612"/>
      <c r="K32" s="1612"/>
      <c r="L32" s="1612"/>
      <c r="M32" s="1612"/>
      <c r="N32" s="1612"/>
      <c r="O32" s="1612"/>
      <c r="P32" s="1612"/>
      <c r="Q32" s="1612"/>
      <c r="R32" s="1612"/>
      <c r="S32" s="1612"/>
      <c r="T32" s="1612"/>
      <c r="U32" s="1062"/>
      <c r="V32" s="1062"/>
      <c r="W32" s="1062"/>
      <c r="X32" s="1062"/>
    </row>
    <row r="33" spans="1:24" ht="13.2">
      <c r="A33" s="1071"/>
      <c r="B33" s="1071"/>
      <c r="C33" s="1071"/>
      <c r="D33" s="1071"/>
      <c r="E33" s="1071"/>
      <c r="F33" s="1071"/>
      <c r="G33" s="1071"/>
      <c r="H33" s="1071"/>
      <c r="I33" s="1071"/>
      <c r="J33" s="1071"/>
      <c r="K33" s="1071"/>
      <c r="L33" s="1071"/>
      <c r="M33" s="1071"/>
      <c r="N33" s="1071"/>
      <c r="O33" s="1071"/>
      <c r="P33" s="1067"/>
      <c r="Q33" s="1071"/>
      <c r="R33" s="1071"/>
      <c r="S33" s="1071"/>
      <c r="T33" s="1071"/>
      <c r="U33" s="1062"/>
      <c r="V33" s="1062"/>
      <c r="W33" s="1062"/>
      <c r="X33" s="1062"/>
    </row>
    <row r="34" spans="1:24" ht="13.2">
      <c r="A34" s="1613" t="s">
        <v>1657</v>
      </c>
      <c r="B34" s="1613"/>
      <c r="C34" s="1613"/>
      <c r="D34" s="1071"/>
      <c r="E34" s="1071"/>
      <c r="F34" s="1071"/>
      <c r="G34" s="1071"/>
      <c r="H34" s="1071"/>
      <c r="I34" s="1071"/>
      <c r="J34" s="1071"/>
      <c r="K34" s="1071"/>
      <c r="L34" s="1071"/>
      <c r="M34" s="1071"/>
      <c r="N34" s="1071"/>
      <c r="O34" s="1071"/>
      <c r="P34" s="1067"/>
      <c r="Q34" s="1071"/>
      <c r="R34" s="1071"/>
      <c r="S34" s="1071"/>
      <c r="T34" s="1071"/>
      <c r="U34" s="1062"/>
      <c r="V34" s="1062"/>
      <c r="W34" s="1062"/>
      <c r="X34" s="1062"/>
    </row>
    <row r="35" spans="1:24" ht="13.2">
      <c r="A35" s="1071"/>
      <c r="B35" s="1071"/>
      <c r="C35" s="1071"/>
      <c r="D35" s="1071"/>
      <c r="E35" s="1071"/>
      <c r="F35" s="1071"/>
      <c r="G35" s="1071"/>
      <c r="H35" s="1071"/>
      <c r="I35" s="1071"/>
      <c r="J35" s="1071"/>
      <c r="K35" s="1071"/>
      <c r="L35" s="1071"/>
      <c r="M35" s="1071"/>
      <c r="N35" s="1071"/>
      <c r="O35" s="1071"/>
      <c r="P35" s="1067"/>
      <c r="Q35" s="1071"/>
      <c r="R35" s="1071"/>
      <c r="S35" s="1071"/>
      <c r="T35" s="1071"/>
      <c r="U35" s="1062"/>
      <c r="V35" s="1062"/>
      <c r="W35" s="1062"/>
      <c r="X35" s="1062"/>
    </row>
    <row r="36" spans="1:24" ht="13.2">
      <c r="A36" s="1071"/>
      <c r="B36" s="1071"/>
      <c r="C36" s="1071"/>
      <c r="D36" s="1071"/>
      <c r="E36" s="1071"/>
      <c r="F36" s="1071"/>
      <c r="G36" s="1071"/>
      <c r="H36" s="1071"/>
      <c r="I36" s="1071"/>
      <c r="J36" s="1071"/>
      <c r="K36" s="1071"/>
      <c r="L36" s="1071"/>
      <c r="M36" s="1071"/>
      <c r="N36" s="1071"/>
      <c r="O36" s="1071"/>
      <c r="P36" s="1067"/>
      <c r="Q36" s="1071"/>
      <c r="R36" s="1071"/>
      <c r="S36" s="1071"/>
      <c r="T36" s="1071"/>
    </row>
    <row r="37" spans="1:24" ht="13.2">
      <c r="A37" s="1071"/>
      <c r="B37" s="1071"/>
      <c r="C37" s="1071"/>
      <c r="D37" s="1071"/>
      <c r="E37" s="1071"/>
      <c r="F37" s="1071"/>
      <c r="G37" s="1071"/>
      <c r="H37" s="1071"/>
      <c r="I37" s="1071"/>
      <c r="J37" s="1071"/>
      <c r="K37" s="1071"/>
      <c r="L37" s="1071"/>
      <c r="M37" s="1071"/>
      <c r="N37" s="1071"/>
      <c r="O37" s="1071"/>
      <c r="P37" s="1067"/>
      <c r="Q37" s="1071"/>
      <c r="R37" s="1071"/>
      <c r="S37" s="1071"/>
      <c r="T37" s="1071"/>
    </row>
    <row r="38" spans="1:24" ht="13.2">
      <c r="A38" s="1071"/>
      <c r="B38" s="1071"/>
      <c r="C38" s="1071"/>
      <c r="D38" s="1071"/>
      <c r="E38" s="1071"/>
      <c r="F38" s="1071"/>
      <c r="G38" s="1071"/>
      <c r="H38" s="1071"/>
      <c r="I38" s="1071"/>
      <c r="J38" s="1071"/>
      <c r="K38" s="1071"/>
      <c r="L38" s="1071"/>
      <c r="M38" s="1071"/>
      <c r="N38" s="1071"/>
      <c r="O38" s="1071"/>
      <c r="P38" s="1067"/>
      <c r="Q38" s="1071"/>
      <c r="R38" s="1071"/>
      <c r="S38" s="1071"/>
      <c r="T38" s="1071"/>
    </row>
    <row r="39" spans="1:24" ht="13.2">
      <c r="A39" s="1071"/>
      <c r="B39" s="1071"/>
      <c r="C39" s="1071"/>
      <c r="D39" s="1071"/>
      <c r="E39" s="1071"/>
      <c r="F39" s="1071"/>
      <c r="G39" s="1071"/>
      <c r="H39" s="1071"/>
      <c r="I39" s="1071"/>
      <c r="J39" s="1071"/>
      <c r="K39" s="1071"/>
      <c r="L39" s="1071"/>
      <c r="M39" s="1071"/>
      <c r="N39" s="1071"/>
      <c r="O39" s="1071"/>
      <c r="P39" s="1067"/>
      <c r="Q39" s="1071"/>
      <c r="R39" s="1071"/>
      <c r="S39" s="1071"/>
      <c r="T39" s="1071"/>
    </row>
    <row r="40" spans="1:24" ht="13.2">
      <c r="A40" s="1071"/>
      <c r="B40" s="1071"/>
      <c r="C40" s="1071"/>
      <c r="D40" s="1071"/>
      <c r="E40" s="1071"/>
      <c r="F40" s="1071"/>
      <c r="G40" s="1071"/>
      <c r="H40" s="1071"/>
      <c r="I40" s="1071"/>
      <c r="J40" s="1071"/>
      <c r="K40" s="1071"/>
      <c r="L40" s="1071"/>
      <c r="M40" s="1071"/>
      <c r="N40" s="1071"/>
      <c r="O40" s="1071"/>
      <c r="P40" s="1067"/>
      <c r="Q40" s="1071"/>
      <c r="R40" s="1071"/>
      <c r="S40" s="1071"/>
      <c r="T40" s="1071"/>
    </row>
    <row r="41" spans="1:24" ht="13.2">
      <c r="A41" s="1071"/>
      <c r="B41" s="1071"/>
      <c r="C41" s="1071"/>
      <c r="D41" s="1071"/>
      <c r="E41" s="1071"/>
      <c r="F41" s="1071"/>
      <c r="G41" s="1071"/>
      <c r="H41" s="1071"/>
      <c r="I41" s="1071"/>
      <c r="J41" s="1071"/>
      <c r="K41" s="1071"/>
      <c r="L41" s="1071"/>
      <c r="M41" s="1071"/>
      <c r="N41" s="1071"/>
      <c r="O41" s="1071"/>
      <c r="P41" s="1067"/>
      <c r="Q41" s="1071"/>
      <c r="R41" s="1071"/>
      <c r="S41" s="1071"/>
      <c r="T41" s="1071"/>
    </row>
    <row r="42" spans="1:24" ht="13.2">
      <c r="A42" s="1071"/>
      <c r="B42" s="1071"/>
      <c r="C42" s="1071"/>
      <c r="D42" s="1071"/>
      <c r="E42" s="1071"/>
      <c r="F42" s="1071"/>
      <c r="G42" s="1071"/>
      <c r="H42" s="1071"/>
      <c r="I42" s="1071"/>
      <c r="J42" s="1071"/>
      <c r="K42" s="1071"/>
      <c r="L42" s="1071"/>
      <c r="M42" s="1071"/>
      <c r="N42" s="1071"/>
      <c r="O42" s="1071"/>
      <c r="P42" s="1067"/>
      <c r="Q42" s="1071"/>
      <c r="R42" s="1071"/>
      <c r="S42" s="1071"/>
      <c r="T42" s="1071"/>
    </row>
    <row r="43" spans="1:24" ht="13.2">
      <c r="A43" s="1071"/>
      <c r="B43" s="1071"/>
      <c r="C43" s="1071"/>
      <c r="D43" s="1071"/>
      <c r="E43" s="1071"/>
      <c r="F43" s="1071"/>
      <c r="G43" s="1071"/>
      <c r="H43" s="1071"/>
      <c r="I43" s="1071"/>
      <c r="J43" s="1071"/>
      <c r="K43" s="1071"/>
      <c r="L43" s="1071"/>
      <c r="M43" s="1071"/>
      <c r="N43" s="1071"/>
      <c r="O43" s="1071"/>
      <c r="P43" s="1067"/>
      <c r="Q43" s="1071"/>
      <c r="R43" s="1071"/>
      <c r="S43" s="1071"/>
      <c r="T43" s="1071"/>
    </row>
    <row r="44" spans="1:24" ht="13.2">
      <c r="A44" s="1071"/>
      <c r="B44" s="1071"/>
      <c r="C44" s="1071"/>
      <c r="D44" s="1071"/>
      <c r="E44" s="1071"/>
      <c r="F44" s="1071"/>
      <c r="G44" s="1071"/>
      <c r="H44" s="1071"/>
      <c r="I44" s="1071"/>
      <c r="J44" s="1071"/>
      <c r="K44" s="1071"/>
      <c r="L44" s="1071"/>
      <c r="M44" s="1071"/>
      <c r="N44" s="1071"/>
      <c r="O44" s="1071"/>
      <c r="P44" s="1067"/>
      <c r="Q44" s="1071"/>
      <c r="R44" s="1071"/>
      <c r="S44" s="1071"/>
      <c r="T44" s="1071"/>
    </row>
    <row r="45" spans="1:24" ht="13.2">
      <c r="A45" s="1071"/>
      <c r="B45" s="1071"/>
      <c r="C45" s="1071"/>
      <c r="D45" s="1071"/>
      <c r="E45" s="1071"/>
      <c r="F45" s="1071"/>
      <c r="G45" s="1071"/>
      <c r="H45" s="1071"/>
      <c r="I45" s="1071"/>
      <c r="J45" s="1071"/>
      <c r="K45" s="1071"/>
      <c r="L45" s="1071"/>
      <c r="M45" s="1071"/>
      <c r="N45" s="1071"/>
      <c r="O45" s="1071"/>
      <c r="P45" s="1067"/>
      <c r="Q45" s="1071"/>
      <c r="R45" s="1071"/>
      <c r="S45" s="1071"/>
      <c r="T45" s="1071"/>
    </row>
    <row r="46" spans="1:24" ht="13.2">
      <c r="A46" s="1071"/>
      <c r="B46" s="1071"/>
      <c r="C46" s="1071"/>
      <c r="D46" s="1071"/>
      <c r="E46" s="1071"/>
      <c r="F46" s="1071"/>
      <c r="G46" s="1071"/>
      <c r="H46" s="1071"/>
      <c r="I46" s="1071"/>
      <c r="J46" s="1071"/>
      <c r="K46" s="1071"/>
      <c r="L46" s="1071"/>
      <c r="M46" s="1071"/>
      <c r="N46" s="1071"/>
      <c r="O46" s="1071"/>
      <c r="P46" s="1067"/>
      <c r="Q46" s="1071"/>
      <c r="R46" s="1071"/>
      <c r="S46" s="1071"/>
      <c r="T46" s="1071"/>
    </row>
    <row r="47" spans="1:24" ht="13.2">
      <c r="A47" s="1071"/>
      <c r="B47" s="1071"/>
      <c r="C47" s="1071"/>
      <c r="D47" s="1071"/>
      <c r="E47" s="1071"/>
      <c r="F47" s="1071"/>
      <c r="G47" s="1071"/>
      <c r="H47" s="1071"/>
      <c r="I47" s="1071"/>
      <c r="J47" s="1071"/>
      <c r="K47" s="1071"/>
      <c r="L47" s="1071"/>
      <c r="M47" s="1071"/>
      <c r="N47" s="1071"/>
      <c r="O47" s="1071"/>
      <c r="P47" s="1067"/>
      <c r="Q47" s="1071"/>
      <c r="R47" s="1071"/>
      <c r="S47" s="1071"/>
      <c r="T47" s="1071"/>
    </row>
    <row r="48" spans="1:24" ht="13.2">
      <c r="A48" s="1071"/>
      <c r="B48" s="1071"/>
      <c r="C48" s="1071"/>
      <c r="D48" s="1071"/>
      <c r="E48" s="1071"/>
      <c r="F48" s="1071"/>
      <c r="G48" s="1071"/>
      <c r="H48" s="1071"/>
      <c r="I48" s="1071"/>
      <c r="J48" s="1071"/>
      <c r="K48" s="1071"/>
      <c r="L48" s="1071"/>
      <c r="M48" s="1071"/>
      <c r="N48" s="1071"/>
      <c r="O48" s="1071"/>
      <c r="P48" s="1067"/>
      <c r="Q48" s="1071"/>
      <c r="R48" s="1071"/>
      <c r="S48" s="1071"/>
      <c r="T48" s="1071"/>
    </row>
  </sheetData>
  <mergeCells count="14">
    <mergeCell ref="T1:U1"/>
    <mergeCell ref="S5:U5"/>
    <mergeCell ref="V5:W5"/>
    <mergeCell ref="A32:T32"/>
    <mergeCell ref="A34:C34"/>
    <mergeCell ref="A4:A6"/>
    <mergeCell ref="B4:C4"/>
    <mergeCell ref="E4:F4"/>
    <mergeCell ref="H4:J4"/>
    <mergeCell ref="P4:Q4"/>
    <mergeCell ref="S4:T4"/>
    <mergeCell ref="V4:W4"/>
    <mergeCell ref="P5:Q5"/>
    <mergeCell ref="A1:R2"/>
  </mergeCells>
  <hyperlinks>
    <hyperlink ref="T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zoomScaleNormal="100" workbookViewId="0">
      <selection sqref="A1:J2"/>
    </sheetView>
  </sheetViews>
  <sheetFormatPr defaultColWidth="8.7109375" defaultRowHeight="10.199999999999999"/>
  <cols>
    <col min="1" max="1" width="8.7109375" style="987"/>
    <col min="2" max="7" width="13" style="987" customWidth="1"/>
    <col min="8" max="16384" width="8.7109375" style="987"/>
  </cols>
  <sheetData>
    <row r="1" spans="1:15" ht="18" customHeight="1">
      <c r="A1" s="1241" t="s">
        <v>1670</v>
      </c>
      <c r="B1" s="1241"/>
      <c r="C1" s="1241"/>
      <c r="D1" s="1241"/>
      <c r="E1" s="1241"/>
      <c r="F1" s="1241"/>
      <c r="G1" s="1241"/>
      <c r="H1" s="1241"/>
      <c r="I1" s="1241"/>
      <c r="J1" s="1241"/>
      <c r="L1" s="1240" t="s">
        <v>425</v>
      </c>
      <c r="M1" s="1240"/>
      <c r="N1" s="1240"/>
      <c r="O1" s="1240"/>
    </row>
    <row r="2" spans="1:15" ht="18" customHeight="1">
      <c r="A2" s="1241"/>
      <c r="B2" s="1241"/>
      <c r="C2" s="1241"/>
      <c r="D2" s="1241"/>
      <c r="E2" s="1241"/>
      <c r="F2" s="1241"/>
      <c r="G2" s="1241"/>
      <c r="H2" s="1241"/>
      <c r="I2" s="1241"/>
      <c r="J2" s="1241"/>
    </row>
    <row r="3" spans="1:15" ht="15" customHeight="1">
      <c r="C3" s="1242" t="s">
        <v>1661</v>
      </c>
    </row>
    <row r="4" spans="1:15">
      <c r="C4" s="1242"/>
      <c r="G4" s="1242" t="s">
        <v>1665</v>
      </c>
    </row>
    <row r="5" spans="1:15" ht="24.6" customHeight="1">
      <c r="A5" s="620" t="s">
        <v>1660</v>
      </c>
      <c r="B5" s="620" t="s">
        <v>11</v>
      </c>
      <c r="C5" s="1242"/>
      <c r="D5" s="620" t="s">
        <v>1662</v>
      </c>
      <c r="E5" s="620" t="s">
        <v>1663</v>
      </c>
      <c r="F5" s="620" t="s">
        <v>1664</v>
      </c>
      <c r="G5" s="1242"/>
    </row>
    <row r="6" spans="1:15" ht="13.2">
      <c r="A6" s="1081">
        <v>2001</v>
      </c>
      <c r="B6" s="1081">
        <f>'11 - SIMD Quintiles'!B8</f>
        <v>6.2</v>
      </c>
      <c r="C6" s="1081">
        <f>'11 - SIMD Quintiles'!F8</f>
        <v>16.600000000000001</v>
      </c>
      <c r="D6" s="1081">
        <f>'11 - SIMD Quintiles'!J8</f>
        <v>7.1</v>
      </c>
      <c r="E6" s="1081">
        <f>'11 - SIMD Quintiles'!N8</f>
        <v>3.1</v>
      </c>
      <c r="F6" s="1081">
        <f>'11 - SIMD Quintiles'!R8</f>
        <v>2.1</v>
      </c>
      <c r="G6" s="1081">
        <f>'11 - SIMD Quintiles'!V8</f>
        <v>1.6</v>
      </c>
    </row>
    <row r="7" spans="1:15" ht="13.2">
      <c r="A7" s="1081">
        <v>2002</v>
      </c>
      <c r="B7" s="1081">
        <f>'11 - SIMD Quintiles'!B9</f>
        <v>7.1</v>
      </c>
      <c r="C7" s="1081">
        <f>'11 - SIMD Quintiles'!F9</f>
        <v>18.3</v>
      </c>
      <c r="D7" s="1081">
        <f>'11 - SIMD Quintiles'!J9</f>
        <v>8</v>
      </c>
      <c r="E7" s="1081">
        <f>'11 - SIMD Quintiles'!N9</f>
        <v>4.5999999999999996</v>
      </c>
      <c r="F7" s="1081">
        <f>'11 - SIMD Quintiles'!R9</f>
        <v>2.7</v>
      </c>
      <c r="G7" s="1081">
        <f>'11 - SIMD Quintiles'!V9</f>
        <v>1.5</v>
      </c>
    </row>
    <row r="8" spans="1:15" ht="13.2">
      <c r="A8" s="1081">
        <v>2003</v>
      </c>
      <c r="B8" s="1081">
        <f>'11 - SIMD Quintiles'!B10</f>
        <v>5.9</v>
      </c>
      <c r="C8" s="1081">
        <f>'11 - SIMD Quintiles'!F10</f>
        <v>15.1</v>
      </c>
      <c r="D8" s="1081">
        <f>'11 - SIMD Quintiles'!J10</f>
        <v>6.2</v>
      </c>
      <c r="E8" s="1081">
        <f>'11 - SIMD Quintiles'!N10</f>
        <v>4.3</v>
      </c>
      <c r="F8" s="1081">
        <f>'11 - SIMD Quintiles'!R10</f>
        <v>2.2000000000000002</v>
      </c>
      <c r="G8" s="1081">
        <f>'11 - SIMD Quintiles'!V10</f>
        <v>1.7</v>
      </c>
    </row>
    <row r="9" spans="1:15" ht="13.2">
      <c r="A9" s="1081">
        <v>2004</v>
      </c>
      <c r="B9" s="1081">
        <f>'11 - SIMD Quintiles'!B11</f>
        <v>6.7</v>
      </c>
      <c r="C9" s="1081">
        <f>'11 - SIMD Quintiles'!F11</f>
        <v>17.3</v>
      </c>
      <c r="D9" s="1081">
        <f>'11 - SIMD Quintiles'!J11</f>
        <v>7.7</v>
      </c>
      <c r="E9" s="1081">
        <f>'11 - SIMD Quintiles'!N11</f>
        <v>4.3</v>
      </c>
      <c r="F9" s="1081">
        <f>'11 - SIMD Quintiles'!R11</f>
        <v>2.8</v>
      </c>
      <c r="G9" s="1081">
        <f>'11 - SIMD Quintiles'!V11</f>
        <v>1.2</v>
      </c>
    </row>
    <row r="10" spans="1:15" ht="13.2">
      <c r="A10" s="1081">
        <v>2005</v>
      </c>
      <c r="B10" s="1081">
        <f>'11 - SIMD Quintiles'!B12</f>
        <v>6.3</v>
      </c>
      <c r="C10" s="1081">
        <f>'11 - SIMD Quintiles'!F12</f>
        <v>15.3</v>
      </c>
      <c r="D10" s="1081">
        <f>'11 - SIMD Quintiles'!J12</f>
        <v>6.3</v>
      </c>
      <c r="E10" s="1081">
        <f>'11 - SIMD Quintiles'!N12</f>
        <v>5.3</v>
      </c>
      <c r="F10" s="1081">
        <f>'11 - SIMD Quintiles'!R12</f>
        <v>3</v>
      </c>
      <c r="G10" s="1081">
        <f>'11 - SIMD Quintiles'!V12</f>
        <v>1.8</v>
      </c>
    </row>
    <row r="11" spans="1:15" ht="13.2">
      <c r="A11" s="1081">
        <v>2006</v>
      </c>
      <c r="B11" s="1081">
        <f>'11 - SIMD Quintiles'!B13</f>
        <v>7.9</v>
      </c>
      <c r="C11" s="1081">
        <f>'11 - SIMD Quintiles'!F13</f>
        <v>19.899999999999999</v>
      </c>
      <c r="D11" s="1081">
        <f>'11 - SIMD Quintiles'!J13</f>
        <v>9.3000000000000007</v>
      </c>
      <c r="E11" s="1081">
        <f>'11 - SIMD Quintiles'!N13</f>
        <v>5.6</v>
      </c>
      <c r="F11" s="1081">
        <f>'11 - SIMD Quintiles'!R13</f>
        <v>2.7</v>
      </c>
      <c r="G11" s="1081">
        <f>'11 - SIMD Quintiles'!V13</f>
        <v>2</v>
      </c>
    </row>
    <row r="12" spans="1:15" ht="13.2">
      <c r="A12" s="1081">
        <v>2007</v>
      </c>
      <c r="B12" s="1081">
        <f>'11 - SIMD Quintiles'!B14</f>
        <v>8.5</v>
      </c>
      <c r="C12" s="1081">
        <f>'11 - SIMD Quintiles'!F14</f>
        <v>20.3</v>
      </c>
      <c r="D12" s="1081">
        <f>'11 - SIMD Quintiles'!J14</f>
        <v>11.8</v>
      </c>
      <c r="E12" s="1081">
        <f>'11 - SIMD Quintiles'!N14</f>
        <v>5.6</v>
      </c>
      <c r="F12" s="1081">
        <f>'11 - SIMD Quintiles'!R14</f>
        <v>3.1</v>
      </c>
      <c r="G12" s="1081">
        <f>'11 - SIMD Quintiles'!V14</f>
        <v>1.6</v>
      </c>
    </row>
    <row r="13" spans="1:15" ht="13.2">
      <c r="A13" s="1081">
        <v>2008</v>
      </c>
      <c r="B13" s="1081">
        <f>'11 - SIMD Quintiles'!B15</f>
        <v>10.7</v>
      </c>
      <c r="C13" s="1081">
        <f>'11 - SIMD Quintiles'!F15</f>
        <v>26.4</v>
      </c>
      <c r="D13" s="1081">
        <f>'11 - SIMD Quintiles'!J15</f>
        <v>14.6</v>
      </c>
      <c r="E13" s="1081">
        <f>'11 - SIMD Quintiles'!N15</f>
        <v>5.2</v>
      </c>
      <c r="F13" s="1081">
        <f>'11 - SIMD Quintiles'!R15</f>
        <v>4.5</v>
      </c>
      <c r="G13" s="1081">
        <f>'11 - SIMD Quintiles'!V15</f>
        <v>2.6</v>
      </c>
    </row>
    <row r="14" spans="1:15" ht="13.2">
      <c r="A14" s="1081">
        <v>2009</v>
      </c>
      <c r="B14" s="1081">
        <f>'11 - SIMD Quintiles'!B16</f>
        <v>10.1</v>
      </c>
      <c r="C14" s="1081">
        <f>'11 - SIMD Quintiles'!F16</f>
        <v>25.1</v>
      </c>
      <c r="D14" s="1081">
        <f>'11 - SIMD Quintiles'!J16</f>
        <v>11</v>
      </c>
      <c r="E14" s="1081">
        <f>'11 - SIMD Quintiles'!N16</f>
        <v>7.8</v>
      </c>
      <c r="F14" s="1081">
        <f>'11 - SIMD Quintiles'!R16</f>
        <v>4.8</v>
      </c>
      <c r="G14" s="1081">
        <f>'11 - SIMD Quintiles'!V16</f>
        <v>2.2000000000000002</v>
      </c>
    </row>
    <row r="15" spans="1:15" ht="13.2">
      <c r="A15" s="1081">
        <v>2010</v>
      </c>
      <c r="B15" s="1081">
        <f>'11 - SIMD Quintiles'!B17</f>
        <v>9</v>
      </c>
      <c r="C15" s="1081">
        <f>'11 - SIMD Quintiles'!F17</f>
        <v>22.7</v>
      </c>
      <c r="D15" s="1081">
        <f>'11 - SIMD Quintiles'!J17</f>
        <v>9.6</v>
      </c>
      <c r="E15" s="1081">
        <f>'11 - SIMD Quintiles'!N17</f>
        <v>7.3</v>
      </c>
      <c r="F15" s="1081">
        <f>'11 - SIMD Quintiles'!R17</f>
        <v>3.7</v>
      </c>
      <c r="G15" s="1081">
        <f>'11 - SIMD Quintiles'!V17</f>
        <v>1.9</v>
      </c>
    </row>
    <row r="16" spans="1:15" ht="13.2">
      <c r="A16" s="1081">
        <v>2011</v>
      </c>
      <c r="B16" s="1081">
        <f>'11 - SIMD Quintiles'!B18</f>
        <v>10.9</v>
      </c>
      <c r="C16" s="1081">
        <f>'11 - SIMD Quintiles'!F18</f>
        <v>25.3</v>
      </c>
      <c r="D16" s="1081">
        <f>'11 - SIMD Quintiles'!J18</f>
        <v>13.5</v>
      </c>
      <c r="E16" s="1081">
        <f>'11 - SIMD Quintiles'!N18</f>
        <v>9.4</v>
      </c>
      <c r="F16" s="1081">
        <f>'11 - SIMD Quintiles'!R18</f>
        <v>3.9</v>
      </c>
      <c r="G16" s="1081">
        <f>'11 - SIMD Quintiles'!V18</f>
        <v>3</v>
      </c>
    </row>
    <row r="17" spans="1:7" ht="13.2">
      <c r="A17" s="1081">
        <v>2012</v>
      </c>
      <c r="B17" s="1081">
        <f>'11 - SIMD Quintiles'!B19</f>
        <v>10.9</v>
      </c>
      <c r="C17" s="1081">
        <f>'11 - SIMD Quintiles'!F19</f>
        <v>27.6</v>
      </c>
      <c r="D17" s="1081">
        <f>'11 - SIMD Quintiles'!J19</f>
        <v>13.4</v>
      </c>
      <c r="E17" s="1081">
        <f>'11 - SIMD Quintiles'!N19</f>
        <v>7.7</v>
      </c>
      <c r="F17" s="1081">
        <f>'11 - SIMD Quintiles'!R19</f>
        <v>3.9</v>
      </c>
      <c r="G17" s="1081">
        <f>'11 - SIMD Quintiles'!V19</f>
        <v>2.2000000000000002</v>
      </c>
    </row>
    <row r="18" spans="1:7" ht="13.2">
      <c r="A18" s="1081">
        <v>2013</v>
      </c>
      <c r="B18" s="1081">
        <f>'11 - SIMD Quintiles'!B20</f>
        <v>9.9</v>
      </c>
      <c r="C18" s="1081">
        <f>'11 - SIMD Quintiles'!F20</f>
        <v>23.3</v>
      </c>
      <c r="D18" s="1081">
        <f>'11 - SIMD Quintiles'!J20</f>
        <v>13.3</v>
      </c>
      <c r="E18" s="1081">
        <f>'11 - SIMD Quintiles'!N20</f>
        <v>7.4</v>
      </c>
      <c r="F18" s="1081">
        <f>'11 - SIMD Quintiles'!R20</f>
        <v>4.3</v>
      </c>
      <c r="G18" s="1081">
        <f>'11 - SIMD Quintiles'!V20</f>
        <v>1.9</v>
      </c>
    </row>
    <row r="19" spans="1:7" ht="13.2">
      <c r="A19" s="1081">
        <v>2014</v>
      </c>
      <c r="B19" s="1081">
        <f>'11 - SIMD Quintiles'!B21</f>
        <v>11.5</v>
      </c>
      <c r="C19" s="1081">
        <f>'11 - SIMD Quintiles'!F21</f>
        <v>32.1</v>
      </c>
      <c r="D19" s="1081">
        <f>'11 - SIMD Quintiles'!J21</f>
        <v>11.7</v>
      </c>
      <c r="E19" s="1081">
        <f>'11 - SIMD Quintiles'!N21</f>
        <v>6.8</v>
      </c>
      <c r="F19" s="1081">
        <f>'11 - SIMD Quintiles'!R21</f>
        <v>5.2</v>
      </c>
      <c r="G19" s="1081">
        <f>'11 - SIMD Quintiles'!V21</f>
        <v>2.6</v>
      </c>
    </row>
    <row r="20" spans="1:7" ht="13.2">
      <c r="A20" s="1081">
        <v>2015</v>
      </c>
      <c r="B20" s="1081">
        <f>'11 - SIMD Quintiles'!B22</f>
        <v>13.3</v>
      </c>
      <c r="C20" s="1081">
        <f>'11 - SIMD Quintiles'!F22</f>
        <v>34</v>
      </c>
      <c r="D20" s="1081">
        <f>'11 - SIMD Quintiles'!J22</f>
        <v>16.100000000000001</v>
      </c>
      <c r="E20" s="1081">
        <f>'11 - SIMD Quintiles'!N22</f>
        <v>9.5</v>
      </c>
      <c r="F20" s="1081">
        <f>'11 - SIMD Quintiles'!R22</f>
        <v>4.8</v>
      </c>
      <c r="G20" s="1081">
        <f>'11 - SIMD Quintiles'!V22</f>
        <v>3.1</v>
      </c>
    </row>
    <row r="21" spans="1:7" ht="13.2">
      <c r="A21" s="1081">
        <v>2016</v>
      </c>
      <c r="B21" s="1081">
        <f>'11 - SIMD Quintiles'!B23</f>
        <v>16.399999999999999</v>
      </c>
      <c r="C21" s="1081">
        <f>'11 - SIMD Quintiles'!F23</f>
        <v>41.6</v>
      </c>
      <c r="D21" s="1081">
        <f>'11 - SIMD Quintiles'!J23</f>
        <v>21.2</v>
      </c>
      <c r="E21" s="1081">
        <f>'11 - SIMD Quintiles'!N23</f>
        <v>11.5</v>
      </c>
      <c r="F21" s="1081">
        <f>'11 - SIMD Quintiles'!R23</f>
        <v>6.6</v>
      </c>
      <c r="G21" s="1081">
        <f>'11 - SIMD Quintiles'!V23</f>
        <v>2.5</v>
      </c>
    </row>
    <row r="22" spans="1:7" ht="13.2">
      <c r="A22" s="1081">
        <v>2017</v>
      </c>
      <c r="B22" s="1081">
        <f>'11 - SIMD Quintiles'!B24</f>
        <v>17.7</v>
      </c>
      <c r="C22" s="1081">
        <f>'11 - SIMD Quintiles'!F24</f>
        <v>46.4</v>
      </c>
      <c r="D22" s="1081">
        <f>'11 - SIMD Quintiles'!J24</f>
        <v>22.1</v>
      </c>
      <c r="E22" s="1081">
        <f>'11 - SIMD Quintiles'!N24</f>
        <v>13</v>
      </c>
      <c r="F22" s="1081">
        <f>'11 - SIMD Quintiles'!R24</f>
        <v>5.7</v>
      </c>
      <c r="G22" s="1081">
        <f>'11 - SIMD Quintiles'!V24</f>
        <v>3.2</v>
      </c>
    </row>
    <row r="23" spans="1:7" ht="13.2">
      <c r="A23" s="1081">
        <v>2018</v>
      </c>
      <c r="B23" s="1081">
        <f>'11 - SIMD Quintiles'!B25</f>
        <v>22.5</v>
      </c>
      <c r="C23" s="1081">
        <f>'11 - SIMD Quintiles'!F25</f>
        <v>62.1</v>
      </c>
      <c r="D23" s="1081">
        <f>'11 - SIMD Quintiles'!J25</f>
        <v>26.8</v>
      </c>
      <c r="E23" s="1081">
        <f>'11 - SIMD Quintiles'!N25</f>
        <v>16.100000000000001</v>
      </c>
      <c r="F23" s="1081">
        <f>'11 - SIMD Quintiles'!R25</f>
        <v>6.9</v>
      </c>
      <c r="G23" s="1081">
        <f>'11 - SIMD Quintiles'!V25</f>
        <v>3.6</v>
      </c>
    </row>
    <row r="24" spans="1:7" ht="13.2">
      <c r="A24" s="1081">
        <v>2019</v>
      </c>
      <c r="B24" s="1081">
        <f>'11 - SIMD Quintiles'!B26</f>
        <v>24.4</v>
      </c>
      <c r="C24" s="1081">
        <f>'11 - SIMD Quintiles'!F26</f>
        <v>68.5</v>
      </c>
      <c r="D24" s="1081">
        <f>'11 - SIMD Quintiles'!J26</f>
        <v>30.6</v>
      </c>
      <c r="E24" s="1081">
        <f>'11 - SIMD Quintiles'!N26</f>
        <v>14.2</v>
      </c>
      <c r="F24" s="1081">
        <f>'11 - SIMD Quintiles'!R26</f>
        <v>8.1999999999999993</v>
      </c>
      <c r="G24" s="1081">
        <f>'11 - SIMD Quintiles'!V26</f>
        <v>3.5</v>
      </c>
    </row>
    <row r="25" spans="1:7" ht="13.2">
      <c r="A25" s="1081">
        <v>2020</v>
      </c>
      <c r="B25" s="1081">
        <f>'11 - SIMD Quintiles'!B27</f>
        <v>25.2</v>
      </c>
      <c r="C25" s="1081">
        <f>'11 - SIMD Quintiles'!F27</f>
        <v>68.5</v>
      </c>
      <c r="D25" s="1081">
        <f>'11 - SIMD Quintiles'!J27</f>
        <v>30.7</v>
      </c>
      <c r="E25" s="1081">
        <f>'11 - SIMD Quintiles'!N27</f>
        <v>16.8</v>
      </c>
      <c r="F25" s="1081">
        <f>'11 - SIMD Quintiles'!R27</f>
        <v>9.3000000000000007</v>
      </c>
      <c r="G25" s="1081">
        <f>'11 - SIMD Quintiles'!V27</f>
        <v>3.7</v>
      </c>
    </row>
    <row r="26" spans="1:7" ht="13.2">
      <c r="A26" s="1081">
        <v>2021</v>
      </c>
      <c r="B26" s="702">
        <f>'11 - SIMD Quintiles'!B28</f>
        <v>25</v>
      </c>
      <c r="C26" s="1081">
        <f>'11 - SIMD Quintiles'!F28</f>
        <v>64.3</v>
      </c>
      <c r="D26" s="1081">
        <f>'11 - SIMD Quintiles'!J28</f>
        <v>34.299999999999997</v>
      </c>
      <c r="E26" s="1081">
        <f>'11 - SIMD Quintiles'!N28</f>
        <v>18.3</v>
      </c>
      <c r="F26" s="1081">
        <f>'11 - SIMD Quintiles'!R28</f>
        <v>7.4</v>
      </c>
      <c r="G26" s="1081">
        <f>'11 - SIMD Quintiles'!V28</f>
        <v>4.2</v>
      </c>
    </row>
    <row r="29" spans="1:7">
      <c r="A29" s="1237" t="s">
        <v>1657</v>
      </c>
      <c r="B29" s="1237"/>
      <c r="C29" s="1237"/>
    </row>
  </sheetData>
  <mergeCells count="5">
    <mergeCell ref="A29:C29"/>
    <mergeCell ref="L1:O1"/>
    <mergeCell ref="A1:J2"/>
    <mergeCell ref="C3:C5"/>
    <mergeCell ref="G4:G5"/>
  </mergeCells>
  <hyperlinks>
    <hyperlink ref="L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M23"/>
  <sheetViews>
    <sheetView zoomScaleNormal="100" workbookViewId="0">
      <selection sqref="A1:I2"/>
    </sheetView>
  </sheetViews>
  <sheetFormatPr defaultColWidth="9.28515625" defaultRowHeight="13.2"/>
  <cols>
    <col min="1" max="1" width="30.7109375" style="613" customWidth="1"/>
    <col min="2" max="2" width="18.7109375" style="613" customWidth="1"/>
    <col min="3" max="3" width="6.7109375" style="613" customWidth="1"/>
    <col min="4" max="4" width="9.28515625" style="613"/>
    <col min="5" max="5" width="11.140625" style="613" customWidth="1"/>
    <col min="6" max="16384" width="9.28515625" style="613"/>
  </cols>
  <sheetData>
    <row r="1" spans="1:13" ht="18" customHeight="1">
      <c r="A1" s="1241" t="s">
        <v>1671</v>
      </c>
      <c r="B1" s="1241"/>
      <c r="C1" s="1241"/>
      <c r="D1" s="1241"/>
      <c r="E1" s="1241"/>
      <c r="F1" s="1241"/>
      <c r="G1" s="1241"/>
      <c r="H1" s="1241"/>
      <c r="I1" s="1241"/>
      <c r="K1" s="1244" t="s">
        <v>425</v>
      </c>
      <c r="L1" s="1244"/>
      <c r="M1" s="620"/>
    </row>
    <row r="2" spans="1:13" s="1168" customFormat="1" ht="18" customHeight="1">
      <c r="A2" s="1241"/>
      <c r="B2" s="1241"/>
      <c r="C2" s="1241"/>
      <c r="D2" s="1241"/>
      <c r="E2" s="1241"/>
      <c r="F2" s="1241"/>
      <c r="G2" s="1241"/>
      <c r="H2" s="1241"/>
      <c r="I2" s="1241"/>
      <c r="K2" s="1177"/>
      <c r="L2" s="1177"/>
      <c r="M2" s="620"/>
    </row>
    <row r="3" spans="1:13" ht="15" customHeight="1"/>
    <row r="4" spans="1:13" ht="15" customHeight="1">
      <c r="A4" s="1243" t="s">
        <v>517</v>
      </c>
      <c r="B4" s="1245" t="s">
        <v>769</v>
      </c>
      <c r="C4" s="1246"/>
      <c r="D4" s="1245" t="s">
        <v>519</v>
      </c>
      <c r="E4" s="1245"/>
      <c r="F4" s="1247" t="s">
        <v>518</v>
      </c>
      <c r="G4" s="1247"/>
      <c r="H4" s="1246"/>
    </row>
    <row r="5" spans="1:13" ht="12.75" customHeight="1">
      <c r="A5" s="1243"/>
      <c r="B5" s="1245"/>
      <c r="C5" s="1246"/>
      <c r="D5" s="1245"/>
      <c r="E5" s="1245"/>
      <c r="F5" s="1247"/>
      <c r="G5" s="1247"/>
      <c r="H5" s="1246"/>
    </row>
    <row r="6" spans="1:13">
      <c r="A6" s="1243"/>
      <c r="B6" s="1245"/>
      <c r="C6" s="1246"/>
      <c r="D6" s="1245"/>
      <c r="E6" s="1245"/>
      <c r="F6" s="1247"/>
      <c r="G6" s="1247"/>
      <c r="H6" s="1246"/>
    </row>
    <row r="7" spans="1:13">
      <c r="D7" s="613" t="s">
        <v>520</v>
      </c>
      <c r="E7" s="613" t="s">
        <v>521</v>
      </c>
      <c r="F7" s="613" t="s">
        <v>154</v>
      </c>
      <c r="G7" s="613" t="s">
        <v>153</v>
      </c>
    </row>
    <row r="8" spans="1:13">
      <c r="A8" s="613" t="s">
        <v>77</v>
      </c>
      <c r="B8" s="702">
        <v>33.700000000000003</v>
      </c>
      <c r="D8" s="702">
        <v>32.200000000000003</v>
      </c>
      <c r="E8" s="702">
        <v>35.299999999999997</v>
      </c>
      <c r="F8" s="702">
        <f t="shared" ref="F8:F16" si="0">B8-D8</f>
        <v>1.5</v>
      </c>
      <c r="G8" s="702">
        <f t="shared" ref="G8:G16" si="1">E8-B8</f>
        <v>1.5999999999999943</v>
      </c>
    </row>
    <row r="9" spans="1:13">
      <c r="A9" s="613" t="s">
        <v>12</v>
      </c>
      <c r="B9" s="702">
        <v>28.1</v>
      </c>
      <c r="D9" s="702">
        <v>25.5</v>
      </c>
      <c r="E9" s="702">
        <v>30.8</v>
      </c>
      <c r="F9" s="702">
        <f t="shared" si="0"/>
        <v>2.6000000000000014</v>
      </c>
      <c r="G9" s="702">
        <f t="shared" si="1"/>
        <v>2.6999999999999993</v>
      </c>
    </row>
    <row r="10" spans="1:13">
      <c r="A10" s="613" t="s">
        <v>22</v>
      </c>
      <c r="B10" s="702">
        <v>27</v>
      </c>
      <c r="D10" s="702">
        <v>24.7</v>
      </c>
      <c r="E10" s="702">
        <v>29.4</v>
      </c>
      <c r="F10" s="702">
        <f t="shared" si="0"/>
        <v>2.3000000000000007</v>
      </c>
      <c r="G10" s="702">
        <f t="shared" si="1"/>
        <v>2.3999999999999986</v>
      </c>
    </row>
    <row r="11" spans="1:13">
      <c r="A11" s="613" t="s">
        <v>18</v>
      </c>
      <c r="B11" s="702">
        <v>23.7</v>
      </c>
      <c r="D11" s="702">
        <v>22</v>
      </c>
      <c r="E11" s="702">
        <v>25.4</v>
      </c>
      <c r="F11" s="702">
        <f t="shared" si="0"/>
        <v>1.6999999999999993</v>
      </c>
      <c r="G11" s="702">
        <f t="shared" si="1"/>
        <v>1.6999999999999993</v>
      </c>
    </row>
    <row r="12" spans="1:13">
      <c r="A12" s="613" t="s">
        <v>11</v>
      </c>
      <c r="B12" s="702">
        <v>22.9</v>
      </c>
      <c r="D12" s="702">
        <v>22.3</v>
      </c>
      <c r="E12" s="702">
        <v>23.5</v>
      </c>
      <c r="F12" s="702">
        <f t="shared" si="0"/>
        <v>0.59999999999999787</v>
      </c>
      <c r="G12" s="702">
        <f t="shared" si="1"/>
        <v>0.60000000000000142</v>
      </c>
    </row>
    <row r="13" spans="1:13">
      <c r="A13" s="613" t="s">
        <v>16</v>
      </c>
      <c r="B13" s="702">
        <v>22.3</v>
      </c>
      <c r="D13" s="702">
        <v>19.899999999999999</v>
      </c>
      <c r="E13" s="702">
        <v>24.8</v>
      </c>
      <c r="F13" s="702">
        <f t="shared" si="0"/>
        <v>2.4000000000000021</v>
      </c>
      <c r="G13" s="702">
        <f t="shared" si="1"/>
        <v>2.5</v>
      </c>
    </row>
    <row r="14" spans="1:13">
      <c r="A14" s="613" t="s">
        <v>14</v>
      </c>
      <c r="B14" s="702">
        <v>22.2</v>
      </c>
      <c r="D14" s="702">
        <v>18.399999999999999</v>
      </c>
      <c r="E14" s="702">
        <v>26</v>
      </c>
      <c r="F14" s="702">
        <f t="shared" si="0"/>
        <v>3.8000000000000007</v>
      </c>
      <c r="G14" s="702">
        <f t="shared" si="1"/>
        <v>3.8000000000000007</v>
      </c>
    </row>
    <row r="15" spans="1:13">
      <c r="A15" s="613" t="s">
        <v>15</v>
      </c>
      <c r="B15" s="702">
        <v>20</v>
      </c>
      <c r="D15" s="702">
        <v>17.899999999999999</v>
      </c>
      <c r="E15" s="702">
        <v>22.1</v>
      </c>
      <c r="F15" s="702">
        <f t="shared" si="0"/>
        <v>2.1000000000000014</v>
      </c>
      <c r="G15" s="702">
        <f t="shared" si="1"/>
        <v>2.1000000000000014</v>
      </c>
    </row>
    <row r="16" spans="1:13">
      <c r="A16" s="613" t="s">
        <v>13</v>
      </c>
      <c r="B16" s="702">
        <v>18</v>
      </c>
      <c r="D16" s="702">
        <v>14.1</v>
      </c>
      <c r="E16" s="702">
        <v>21.8</v>
      </c>
      <c r="F16" s="702">
        <f t="shared" si="0"/>
        <v>3.9000000000000004</v>
      </c>
      <c r="G16" s="702">
        <f t="shared" si="1"/>
        <v>3.8000000000000007</v>
      </c>
    </row>
    <row r="17" spans="1:7">
      <c r="A17" s="613" t="s">
        <v>19</v>
      </c>
      <c r="B17" s="702">
        <v>17.100000000000001</v>
      </c>
      <c r="D17" s="702">
        <v>15.9</v>
      </c>
      <c r="E17" s="702">
        <v>18.399999999999999</v>
      </c>
      <c r="F17" s="702">
        <f t="shared" ref="F17:F21" si="2">B17-D17</f>
        <v>1.2000000000000011</v>
      </c>
      <c r="G17" s="702">
        <f t="shared" ref="G17:G21" si="3">E17-B17</f>
        <v>1.2999999999999972</v>
      </c>
    </row>
    <row r="18" spans="1:7">
      <c r="A18" s="613" t="s">
        <v>17</v>
      </c>
      <c r="B18" s="702">
        <v>16.100000000000001</v>
      </c>
      <c r="D18" s="702">
        <v>14.6</v>
      </c>
      <c r="E18" s="702">
        <v>17.600000000000001</v>
      </c>
      <c r="F18" s="702">
        <f t="shared" si="2"/>
        <v>1.5000000000000018</v>
      </c>
      <c r="G18" s="702">
        <f t="shared" si="3"/>
        <v>1.5</v>
      </c>
    </row>
    <row r="19" spans="1:7" s="1041" customFormat="1">
      <c r="A19" s="1041" t="s">
        <v>54</v>
      </c>
      <c r="B19" s="702">
        <v>14.5</v>
      </c>
      <c r="D19" s="702">
        <v>12.5</v>
      </c>
      <c r="E19" s="702">
        <v>16.5</v>
      </c>
      <c r="F19" s="702">
        <f t="shared" si="2"/>
        <v>2</v>
      </c>
      <c r="G19" s="702">
        <f t="shared" si="3"/>
        <v>2</v>
      </c>
    </row>
    <row r="20" spans="1:7" s="1041" customFormat="1">
      <c r="A20" s="1041" t="s">
        <v>21</v>
      </c>
      <c r="B20" s="702">
        <v>10.4</v>
      </c>
      <c r="D20" s="702">
        <v>4.5</v>
      </c>
      <c r="E20" s="702">
        <v>16.3</v>
      </c>
      <c r="F20" s="702">
        <f t="shared" si="2"/>
        <v>5.9</v>
      </c>
      <c r="G20" s="702">
        <f t="shared" si="3"/>
        <v>5.9</v>
      </c>
    </row>
    <row r="21" spans="1:7">
      <c r="A21" s="613" t="s">
        <v>23</v>
      </c>
      <c r="B21" s="702">
        <v>10.4</v>
      </c>
      <c r="D21" s="702">
        <v>4.2</v>
      </c>
      <c r="E21" s="702">
        <v>16.5</v>
      </c>
      <c r="F21" s="702">
        <f t="shared" si="2"/>
        <v>6.2</v>
      </c>
      <c r="G21" s="702">
        <f t="shared" si="3"/>
        <v>6.1</v>
      </c>
    </row>
    <row r="23" spans="1:7">
      <c r="A23" s="737" t="s">
        <v>1657</v>
      </c>
    </row>
  </sheetData>
  <sortState ref="A5:G19">
    <sortCondition descending="1" ref="B5:B19"/>
  </sortState>
  <mergeCells count="8">
    <mergeCell ref="A4:A6"/>
    <mergeCell ref="K1:L1"/>
    <mergeCell ref="B4:B6"/>
    <mergeCell ref="C4:C6"/>
    <mergeCell ref="D4:E6"/>
    <mergeCell ref="F4:G6"/>
    <mergeCell ref="H4:H6"/>
    <mergeCell ref="A1:I2"/>
  </mergeCells>
  <hyperlinks>
    <hyperlink ref="K1:L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25"/>
  <sheetViews>
    <sheetView showGridLines="0" workbookViewId="0">
      <selection sqref="A1:H2"/>
    </sheetView>
  </sheetViews>
  <sheetFormatPr defaultColWidth="8.7109375" defaultRowHeight="10.199999999999999"/>
  <cols>
    <col min="1" max="1" width="28" style="405" customWidth="1"/>
    <col min="2" max="3" width="14.140625" style="405" customWidth="1"/>
    <col min="4" max="4" width="15.7109375" style="405" customWidth="1"/>
    <col min="5" max="5" width="14.7109375" style="405" customWidth="1"/>
    <col min="6" max="6" width="12.28515625" style="405" customWidth="1"/>
    <col min="7" max="8" width="8.7109375" style="405"/>
    <col min="9" max="9" width="10.140625" style="405" customWidth="1"/>
    <col min="10" max="10" width="8.7109375" style="405"/>
    <col min="11" max="11" width="9.42578125" style="405" customWidth="1"/>
    <col min="12" max="16384" width="8.7109375" style="405"/>
  </cols>
  <sheetData>
    <row r="1" spans="1:14" ht="18" customHeight="1">
      <c r="A1" s="1248" t="s">
        <v>1672</v>
      </c>
      <c r="B1" s="1248"/>
      <c r="C1" s="1248"/>
      <c r="D1" s="1248"/>
      <c r="E1" s="1248"/>
      <c r="F1" s="1248"/>
      <c r="G1" s="1248"/>
      <c r="H1" s="1248"/>
      <c r="I1" s="880"/>
      <c r="J1" s="1240" t="s">
        <v>425</v>
      </c>
      <c r="K1" s="1240"/>
      <c r="L1" s="880"/>
      <c r="M1" s="880"/>
    </row>
    <row r="2" spans="1:14" s="880" customFormat="1" ht="18" customHeight="1">
      <c r="A2" s="1248"/>
      <c r="B2" s="1248"/>
      <c r="C2" s="1248"/>
      <c r="D2" s="1248"/>
      <c r="E2" s="1248"/>
      <c r="F2" s="1248"/>
      <c r="G2" s="1248"/>
      <c r="H2" s="1248"/>
      <c r="J2" s="1167"/>
      <c r="K2" s="1167"/>
    </row>
    <row r="3" spans="1:14" ht="15" customHeight="1">
      <c r="N3" s="515"/>
    </row>
    <row r="4" spans="1:14" s="880" customFormat="1" ht="15" customHeight="1">
      <c r="A4" s="1249" t="s">
        <v>647</v>
      </c>
      <c r="N4" s="515"/>
    </row>
    <row r="5" spans="1:14" ht="11.4" customHeight="1">
      <c r="A5" s="1249"/>
      <c r="B5" s="603" t="s">
        <v>544</v>
      </c>
      <c r="C5" s="603" t="s">
        <v>546</v>
      </c>
      <c r="D5" s="515" t="s">
        <v>497</v>
      </c>
      <c r="E5" s="515" t="s">
        <v>768</v>
      </c>
      <c r="F5" s="515" t="s">
        <v>545</v>
      </c>
      <c r="H5" s="515"/>
      <c r="I5" s="515"/>
      <c r="J5" s="515"/>
      <c r="K5" s="515"/>
      <c r="L5" s="515"/>
      <c r="M5" s="515"/>
      <c r="N5" s="592"/>
    </row>
    <row r="6" spans="1:14" ht="13.2">
      <c r="A6" s="605" t="s">
        <v>17</v>
      </c>
      <c r="B6" s="604">
        <v>1</v>
      </c>
      <c r="C6" s="689">
        <v>1</v>
      </c>
      <c r="D6" s="611">
        <v>6.9</v>
      </c>
      <c r="E6" s="612">
        <v>16.100000000000001</v>
      </c>
      <c r="F6" s="402">
        <f t="shared" ref="F6:F16" si="0">E6-D6</f>
        <v>9.2000000000000011</v>
      </c>
      <c r="H6" s="592"/>
      <c r="I6" s="592"/>
      <c r="J6" s="592"/>
      <c r="K6" s="592"/>
      <c r="L6" s="592"/>
      <c r="M6" s="592"/>
      <c r="N6" s="606"/>
    </row>
    <row r="7" spans="1:14" ht="13.2">
      <c r="A7" s="605" t="s">
        <v>54</v>
      </c>
      <c r="B7" s="604">
        <v>2</v>
      </c>
      <c r="C7" s="689">
        <v>2</v>
      </c>
      <c r="D7" s="611">
        <v>2</v>
      </c>
      <c r="E7" s="612">
        <v>14.5</v>
      </c>
      <c r="F7" s="402">
        <f t="shared" si="0"/>
        <v>12.5</v>
      </c>
      <c r="H7" s="606"/>
      <c r="I7" s="592"/>
      <c r="J7" s="606"/>
      <c r="K7" s="606"/>
      <c r="L7" s="606"/>
      <c r="M7" s="606"/>
      <c r="N7" s="606"/>
    </row>
    <row r="8" spans="1:14" ht="13.2">
      <c r="A8" s="605" t="s">
        <v>19</v>
      </c>
      <c r="B8" s="604">
        <v>3</v>
      </c>
      <c r="C8" s="689">
        <v>3</v>
      </c>
      <c r="D8" s="611">
        <v>4.5999999999999996</v>
      </c>
      <c r="E8" s="612">
        <v>17.2</v>
      </c>
      <c r="F8" s="402">
        <f t="shared" si="0"/>
        <v>12.6</v>
      </c>
      <c r="H8" s="606"/>
      <c r="I8" s="592"/>
      <c r="J8" s="606"/>
      <c r="K8" s="606"/>
      <c r="L8" s="606"/>
      <c r="M8" s="606"/>
      <c r="N8" s="606"/>
    </row>
    <row r="9" spans="1:14" ht="13.2">
      <c r="A9" s="605" t="s">
        <v>14</v>
      </c>
      <c r="B9" s="689">
        <v>4</v>
      </c>
      <c r="C9" s="689">
        <v>4</v>
      </c>
      <c r="D9" s="611">
        <v>6.4</v>
      </c>
      <c r="E9" s="612">
        <v>22.2</v>
      </c>
      <c r="F9" s="402">
        <f t="shared" si="0"/>
        <v>15.799999999999999</v>
      </c>
      <c r="H9" s="606"/>
      <c r="I9" s="592"/>
      <c r="J9" s="606"/>
      <c r="K9" s="606"/>
      <c r="L9" s="606"/>
      <c r="M9" s="606"/>
      <c r="N9" s="606"/>
    </row>
    <row r="10" spans="1:14" ht="13.2">
      <c r="A10" s="605" t="s">
        <v>15</v>
      </c>
      <c r="B10" s="1034">
        <v>5</v>
      </c>
      <c r="C10" s="1034">
        <v>5</v>
      </c>
      <c r="D10" s="611">
        <v>3.6</v>
      </c>
      <c r="E10" s="612">
        <v>20</v>
      </c>
      <c r="F10" s="402">
        <f t="shared" si="0"/>
        <v>16.399999999999999</v>
      </c>
      <c r="H10" s="606"/>
      <c r="I10" s="592"/>
      <c r="J10" s="606"/>
      <c r="K10" s="606"/>
      <c r="L10" s="606"/>
      <c r="M10" s="606"/>
      <c r="N10" s="606"/>
    </row>
    <row r="11" spans="1:14" ht="13.2">
      <c r="A11" s="605" t="s">
        <v>11</v>
      </c>
      <c r="B11" s="1034">
        <v>6</v>
      </c>
      <c r="C11" s="1034">
        <v>6</v>
      </c>
      <c r="D11" s="610">
        <v>6.3</v>
      </c>
      <c r="E11" s="609">
        <v>22.9</v>
      </c>
      <c r="F11" s="402">
        <f t="shared" si="0"/>
        <v>16.599999999999998</v>
      </c>
      <c r="H11" s="606"/>
      <c r="I11" s="592"/>
      <c r="J11" s="606"/>
      <c r="K11" s="606"/>
      <c r="L11" s="606"/>
      <c r="M11" s="606"/>
      <c r="N11" s="606"/>
    </row>
    <row r="12" spans="1:14" ht="13.2">
      <c r="A12" s="605" t="s">
        <v>16</v>
      </c>
      <c r="B12" s="1034">
        <v>7</v>
      </c>
      <c r="C12" s="1034">
        <v>7</v>
      </c>
      <c r="D12" s="611">
        <v>4.5</v>
      </c>
      <c r="E12" s="612">
        <v>22.3</v>
      </c>
      <c r="F12" s="402">
        <f t="shared" si="0"/>
        <v>17.8</v>
      </c>
      <c r="H12" s="606"/>
      <c r="I12" s="592"/>
      <c r="J12" s="606"/>
      <c r="K12" s="606"/>
      <c r="L12" s="606"/>
      <c r="M12" s="606"/>
      <c r="N12" s="606"/>
    </row>
    <row r="13" spans="1:14" ht="13.2">
      <c r="A13" s="605" t="s">
        <v>18</v>
      </c>
      <c r="B13" s="1034">
        <v>8</v>
      </c>
      <c r="C13" s="1034">
        <v>8</v>
      </c>
      <c r="D13" s="611">
        <v>4.4000000000000004</v>
      </c>
      <c r="E13" s="612">
        <v>23.7</v>
      </c>
      <c r="F13" s="402">
        <f t="shared" si="0"/>
        <v>19.299999999999997</v>
      </c>
      <c r="H13" s="606"/>
      <c r="I13" s="592"/>
      <c r="J13" s="606"/>
      <c r="K13" s="606"/>
      <c r="L13" s="606"/>
      <c r="M13" s="606"/>
      <c r="N13" s="606"/>
    </row>
    <row r="14" spans="1:14" ht="13.2">
      <c r="A14" s="605" t="s">
        <v>12</v>
      </c>
      <c r="B14" s="1034">
        <v>9</v>
      </c>
      <c r="C14" s="1034">
        <v>9</v>
      </c>
      <c r="D14" s="611">
        <v>7.1</v>
      </c>
      <c r="E14" s="612">
        <v>28.1</v>
      </c>
      <c r="F14" s="402">
        <f t="shared" si="0"/>
        <v>21</v>
      </c>
      <c r="H14" s="606"/>
      <c r="I14" s="592"/>
      <c r="J14" s="606"/>
      <c r="K14" s="606"/>
      <c r="L14" s="606"/>
      <c r="M14" s="606"/>
      <c r="N14" s="606"/>
    </row>
    <row r="15" spans="1:14" ht="13.2">
      <c r="A15" s="605" t="s">
        <v>22</v>
      </c>
      <c r="B15" s="1034">
        <v>10</v>
      </c>
      <c r="C15" s="1034">
        <v>10</v>
      </c>
      <c r="D15" s="611">
        <v>4.5</v>
      </c>
      <c r="E15" s="612">
        <v>27.1</v>
      </c>
      <c r="F15" s="402">
        <f t="shared" si="0"/>
        <v>22.6</v>
      </c>
      <c r="H15" s="606"/>
      <c r="I15" s="592"/>
      <c r="J15" s="606"/>
      <c r="K15" s="606"/>
      <c r="L15" s="606"/>
      <c r="M15" s="606"/>
      <c r="N15" s="606"/>
    </row>
    <row r="16" spans="1:14" ht="13.2">
      <c r="A16" s="605" t="s">
        <v>424</v>
      </c>
      <c r="B16" s="1034">
        <v>11</v>
      </c>
      <c r="C16" s="1034">
        <v>11</v>
      </c>
      <c r="D16" s="611">
        <v>8.9</v>
      </c>
      <c r="E16" s="612">
        <v>33.700000000000003</v>
      </c>
      <c r="F16" s="402">
        <f t="shared" si="0"/>
        <v>24.800000000000004</v>
      </c>
      <c r="H16" s="606"/>
      <c r="I16" s="592"/>
      <c r="J16" s="606"/>
      <c r="K16" s="606"/>
      <c r="L16" s="606"/>
      <c r="M16" s="606"/>
      <c r="N16" s="606"/>
    </row>
    <row r="17" spans="1:14" ht="13.2">
      <c r="H17" s="606"/>
      <c r="I17" s="592"/>
      <c r="J17" s="606"/>
      <c r="K17" s="606"/>
      <c r="L17" s="606"/>
      <c r="M17" s="606"/>
      <c r="N17" s="606"/>
    </row>
    <row r="18" spans="1:14" ht="13.2">
      <c r="A18" s="700" t="s">
        <v>1657</v>
      </c>
      <c r="H18" s="606"/>
      <c r="I18" s="592"/>
      <c r="J18" s="606"/>
      <c r="K18" s="606"/>
      <c r="L18" s="606"/>
      <c r="M18" s="606"/>
    </row>
    <row r="25" spans="1:14">
      <c r="I25" s="880"/>
    </row>
  </sheetData>
  <sortState ref="A4:F14">
    <sortCondition ref="F4:F14"/>
  </sortState>
  <mergeCells count="3">
    <mergeCell ref="J1:K1"/>
    <mergeCell ref="A1:H2"/>
    <mergeCell ref="A4:A5"/>
  </mergeCells>
  <hyperlinks>
    <hyperlink ref="J1:K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L41"/>
  <sheetViews>
    <sheetView showGridLines="0" zoomScaleNormal="100" workbookViewId="0">
      <selection sqref="A1:H2"/>
    </sheetView>
  </sheetViews>
  <sheetFormatPr defaultColWidth="9.28515625" defaultRowHeight="13.2"/>
  <cols>
    <col min="1" max="1" width="19.28515625" style="751" customWidth="1"/>
    <col min="2" max="2" width="12.140625" style="751" customWidth="1"/>
    <col min="3" max="16384" width="9.28515625" style="751"/>
  </cols>
  <sheetData>
    <row r="1" spans="1:12" s="1178" customFormat="1" ht="18" customHeight="1">
      <c r="A1" s="1251" t="s">
        <v>1673</v>
      </c>
      <c r="B1" s="1251"/>
      <c r="C1" s="1251"/>
      <c r="D1" s="1251"/>
      <c r="E1" s="1251"/>
      <c r="F1" s="1251"/>
      <c r="G1" s="1251"/>
      <c r="H1" s="1251"/>
      <c r="K1" s="1240" t="s">
        <v>425</v>
      </c>
      <c r="L1" s="1240"/>
    </row>
    <row r="2" spans="1:12" s="1178" customFormat="1" ht="18" customHeight="1">
      <c r="A2" s="1251"/>
      <c r="B2" s="1251"/>
      <c r="C2" s="1251"/>
      <c r="D2" s="1251"/>
      <c r="E2" s="1251"/>
      <c r="F2" s="1251"/>
      <c r="G2" s="1251"/>
      <c r="H2" s="1251"/>
      <c r="K2" s="1167"/>
      <c r="L2" s="1167"/>
    </row>
    <row r="3" spans="1:12" ht="15" customHeight="1"/>
    <row r="4" spans="1:12" ht="15" customHeight="1">
      <c r="A4" s="1250" t="s">
        <v>648</v>
      </c>
      <c r="B4" s="1250" t="s">
        <v>770</v>
      </c>
      <c r="C4" s="1250"/>
      <c r="D4" s="1250"/>
      <c r="E4" s="1250" t="s">
        <v>519</v>
      </c>
      <c r="F4" s="1250"/>
      <c r="G4" s="1250" t="s">
        <v>518</v>
      </c>
      <c r="H4" s="1250"/>
    </row>
    <row r="5" spans="1:12" ht="15" customHeight="1">
      <c r="A5" s="1250"/>
      <c r="B5" s="1250"/>
      <c r="C5" s="1250"/>
      <c r="D5" s="1250"/>
      <c r="E5" s="1250"/>
      <c r="F5" s="1250"/>
      <c r="G5" s="1250"/>
      <c r="H5" s="1250"/>
    </row>
    <row r="6" spans="1:12">
      <c r="C6" s="752"/>
      <c r="D6" s="752"/>
      <c r="E6" s="377" t="s">
        <v>520</v>
      </c>
      <c r="F6" s="377" t="s">
        <v>521</v>
      </c>
      <c r="G6" s="377" t="s">
        <v>154</v>
      </c>
      <c r="H6" s="377" t="s">
        <v>153</v>
      </c>
    </row>
    <row r="7" spans="1:12">
      <c r="E7" s="377"/>
      <c r="F7" s="377"/>
      <c r="G7" s="377"/>
      <c r="H7" s="377"/>
    </row>
    <row r="8" spans="1:12">
      <c r="A8" s="751" t="s">
        <v>61</v>
      </c>
      <c r="B8" s="402">
        <v>45.2</v>
      </c>
      <c r="C8" s="402"/>
      <c r="D8" s="402"/>
      <c r="E8" s="402">
        <v>40</v>
      </c>
      <c r="F8" s="402">
        <v>50.4</v>
      </c>
      <c r="G8" s="402">
        <f>B8-E8</f>
        <v>5.2000000000000028</v>
      </c>
      <c r="H8" s="402">
        <f t="shared" ref="H8:H39" si="0">F8-B8</f>
        <v>5.1999999999999957</v>
      </c>
    </row>
    <row r="9" spans="1:12">
      <c r="A9" s="751" t="s">
        <v>55</v>
      </c>
      <c r="B9" s="402">
        <v>44.4</v>
      </c>
      <c r="C9" s="402"/>
      <c r="D9" s="402"/>
      <c r="E9" s="402">
        <v>42</v>
      </c>
      <c r="F9" s="402">
        <v>46.8</v>
      </c>
      <c r="G9" s="402">
        <f t="shared" ref="G9:G39" si="1">B9-E9</f>
        <v>2.3999999999999986</v>
      </c>
      <c r="H9" s="402">
        <f t="shared" si="0"/>
        <v>2.3999999999999986</v>
      </c>
    </row>
    <row r="10" spans="1:12">
      <c r="A10" s="751" t="s">
        <v>53</v>
      </c>
      <c r="B10" s="402">
        <v>35.700000000000003</v>
      </c>
      <c r="C10" s="402"/>
      <c r="D10" s="402"/>
      <c r="E10" s="402">
        <v>29.5</v>
      </c>
      <c r="F10" s="402">
        <v>42</v>
      </c>
      <c r="G10" s="402">
        <f t="shared" si="1"/>
        <v>6.2000000000000028</v>
      </c>
      <c r="H10" s="402">
        <f t="shared" si="0"/>
        <v>6.2999999999999972</v>
      </c>
    </row>
    <row r="11" spans="1:12">
      <c r="A11" s="751" t="s">
        <v>50</v>
      </c>
      <c r="B11" s="402">
        <v>31.2</v>
      </c>
      <c r="C11" s="402"/>
      <c r="D11" s="402"/>
      <c r="E11" s="402">
        <v>26.6</v>
      </c>
      <c r="F11" s="402">
        <v>35.799999999999997</v>
      </c>
      <c r="G11" s="402">
        <f t="shared" si="1"/>
        <v>4.5999999999999979</v>
      </c>
      <c r="H11" s="402">
        <f t="shared" si="0"/>
        <v>4.5999999999999979</v>
      </c>
    </row>
    <row r="12" spans="1:12">
      <c r="A12" s="751" t="s">
        <v>60</v>
      </c>
      <c r="B12" s="402">
        <v>29.8</v>
      </c>
      <c r="C12" s="402"/>
      <c r="D12" s="402"/>
      <c r="E12" s="402">
        <v>25.2</v>
      </c>
      <c r="F12" s="402">
        <v>34.299999999999997</v>
      </c>
      <c r="G12" s="402">
        <f t="shared" si="1"/>
        <v>4.6000000000000014</v>
      </c>
      <c r="H12" s="402">
        <f t="shared" si="0"/>
        <v>4.4999999999999964</v>
      </c>
    </row>
    <row r="13" spans="1:12">
      <c r="A13" s="751" t="s">
        <v>40</v>
      </c>
      <c r="B13" s="402">
        <v>29.7</v>
      </c>
      <c r="C13" s="402"/>
      <c r="D13" s="402"/>
      <c r="E13" s="402">
        <v>24.5</v>
      </c>
      <c r="F13" s="402">
        <v>35</v>
      </c>
      <c r="G13" s="402">
        <f t="shared" si="1"/>
        <v>5.1999999999999993</v>
      </c>
      <c r="H13" s="402">
        <f t="shared" si="0"/>
        <v>5.3000000000000007</v>
      </c>
    </row>
    <row r="14" spans="1:12">
      <c r="A14" s="751" t="s">
        <v>46</v>
      </c>
      <c r="B14" s="402">
        <v>29</v>
      </c>
      <c r="C14" s="402"/>
      <c r="D14" s="402"/>
      <c r="E14" s="402">
        <v>25.4</v>
      </c>
      <c r="F14" s="402">
        <v>32.6</v>
      </c>
      <c r="G14" s="402">
        <f t="shared" si="1"/>
        <v>3.6000000000000014</v>
      </c>
      <c r="H14" s="402">
        <f t="shared" si="0"/>
        <v>3.6000000000000014</v>
      </c>
    </row>
    <row r="15" spans="1:12">
      <c r="A15" s="751" t="s">
        <v>66</v>
      </c>
      <c r="B15" s="402">
        <v>24</v>
      </c>
      <c r="C15" s="402"/>
      <c r="D15" s="402"/>
      <c r="E15" s="402">
        <v>21.1</v>
      </c>
      <c r="F15" s="402">
        <v>26.9</v>
      </c>
      <c r="G15" s="402">
        <f t="shared" si="1"/>
        <v>2.8999999999999986</v>
      </c>
      <c r="H15" s="402">
        <f t="shared" si="0"/>
        <v>2.8999999999999986</v>
      </c>
    </row>
    <row r="16" spans="1:12">
      <c r="A16" s="751" t="s">
        <v>42</v>
      </c>
      <c r="B16" s="402">
        <v>23.9</v>
      </c>
      <c r="C16" s="402"/>
      <c r="D16" s="402"/>
      <c r="E16" s="402">
        <v>21.5</v>
      </c>
      <c r="F16" s="402">
        <v>26.4</v>
      </c>
      <c r="G16" s="402">
        <f t="shared" si="1"/>
        <v>2.3999999999999986</v>
      </c>
      <c r="H16" s="402">
        <f t="shared" si="0"/>
        <v>2.5</v>
      </c>
    </row>
    <row r="17" spans="1:11">
      <c r="A17" s="751" t="s">
        <v>62</v>
      </c>
      <c r="B17" s="402">
        <v>23.5</v>
      </c>
      <c r="C17" s="402"/>
      <c r="D17" s="402"/>
      <c r="E17" s="402">
        <v>17.2</v>
      </c>
      <c r="F17" s="402">
        <v>29.8</v>
      </c>
      <c r="G17" s="402">
        <f t="shared" si="1"/>
        <v>6.3000000000000007</v>
      </c>
      <c r="H17" s="402">
        <f t="shared" si="0"/>
        <v>6.3000000000000007</v>
      </c>
    </row>
    <row r="18" spans="1:11">
      <c r="A18" s="751" t="s">
        <v>49</v>
      </c>
      <c r="B18" s="402">
        <v>23.4</v>
      </c>
      <c r="C18" s="402"/>
      <c r="D18" s="402"/>
      <c r="E18" s="402">
        <v>21.1</v>
      </c>
      <c r="F18" s="402">
        <v>25.7</v>
      </c>
      <c r="G18" s="402">
        <f t="shared" si="1"/>
        <v>2.2999999999999972</v>
      </c>
      <c r="H18" s="402">
        <f t="shared" si="0"/>
        <v>2.3000000000000007</v>
      </c>
    </row>
    <row r="19" spans="1:11">
      <c r="A19" s="751" t="s">
        <v>11</v>
      </c>
      <c r="B19" s="402">
        <v>22.9</v>
      </c>
      <c r="C19" s="402"/>
      <c r="D19" s="402"/>
      <c r="E19" s="402">
        <v>22.3</v>
      </c>
      <c r="F19" s="402">
        <v>23.5</v>
      </c>
      <c r="G19" s="402">
        <f t="shared" si="1"/>
        <v>0.59999999999999787</v>
      </c>
      <c r="H19" s="402">
        <f t="shared" si="0"/>
        <v>0.60000000000000142</v>
      </c>
    </row>
    <row r="20" spans="1:11">
      <c r="A20" s="751" t="s">
        <v>41</v>
      </c>
      <c r="B20" s="402">
        <v>22.8</v>
      </c>
      <c r="C20" s="402"/>
      <c r="D20" s="402"/>
      <c r="E20" s="402">
        <v>18.3</v>
      </c>
      <c r="F20" s="402">
        <v>27.4</v>
      </c>
      <c r="G20" s="402">
        <f t="shared" si="1"/>
        <v>4.5</v>
      </c>
      <c r="H20" s="402">
        <f t="shared" si="0"/>
        <v>4.5999999999999979</v>
      </c>
    </row>
    <row r="21" spans="1:11">
      <c r="A21" s="751" t="s">
        <v>43</v>
      </c>
      <c r="B21" s="402">
        <v>22.5</v>
      </c>
      <c r="C21" s="402"/>
      <c r="D21" s="402"/>
      <c r="E21" s="402">
        <v>18.2</v>
      </c>
      <c r="F21" s="402">
        <v>26.9</v>
      </c>
      <c r="G21" s="402">
        <f t="shared" si="1"/>
        <v>4.3000000000000007</v>
      </c>
      <c r="H21" s="402">
        <f t="shared" si="0"/>
        <v>4.3999999999999986</v>
      </c>
    </row>
    <row r="22" spans="1:11">
      <c r="A22" s="751" t="s">
        <v>14</v>
      </c>
      <c r="B22" s="402">
        <v>22.2</v>
      </c>
      <c r="C22" s="402"/>
      <c r="D22" s="402"/>
      <c r="E22" s="402">
        <v>18.399999999999999</v>
      </c>
      <c r="F22" s="402">
        <v>26</v>
      </c>
      <c r="G22" s="402">
        <f t="shared" si="1"/>
        <v>3.8000000000000007</v>
      </c>
      <c r="H22" s="402">
        <f t="shared" si="0"/>
        <v>3.8000000000000007</v>
      </c>
    </row>
    <row r="23" spans="1:11">
      <c r="A23" s="751" t="s">
        <v>52</v>
      </c>
      <c r="B23" s="402">
        <v>21.9</v>
      </c>
      <c r="C23" s="402"/>
      <c r="D23" s="402"/>
      <c r="E23" s="402">
        <v>17.5</v>
      </c>
      <c r="F23" s="402">
        <v>26.3</v>
      </c>
      <c r="G23" s="402">
        <f t="shared" si="1"/>
        <v>4.3999999999999986</v>
      </c>
      <c r="H23" s="402">
        <f t="shared" si="0"/>
        <v>4.4000000000000021</v>
      </c>
    </row>
    <row r="24" spans="1:11">
      <c r="A24" s="751" t="s">
        <v>56</v>
      </c>
      <c r="B24" s="402">
        <v>21.8</v>
      </c>
      <c r="C24" s="402"/>
      <c r="D24" s="402"/>
      <c r="E24" s="402">
        <v>18.600000000000001</v>
      </c>
      <c r="F24" s="402">
        <v>25</v>
      </c>
      <c r="G24" s="402">
        <f t="shared" ref="G24:G27" si="2">B24-E24</f>
        <v>3.1999999999999993</v>
      </c>
      <c r="H24" s="402">
        <f t="shared" ref="H24:H27" si="3">F24-B24</f>
        <v>3.1999999999999993</v>
      </c>
      <c r="K24" s="880"/>
    </row>
    <row r="25" spans="1:11" s="1039" customFormat="1">
      <c r="A25" s="1039" t="s">
        <v>15</v>
      </c>
      <c r="B25" s="402">
        <v>20</v>
      </c>
      <c r="C25" s="402"/>
      <c r="D25" s="402"/>
      <c r="E25" s="402">
        <v>17.899999999999999</v>
      </c>
      <c r="F25" s="402">
        <v>22.1</v>
      </c>
      <c r="G25" s="402">
        <f t="shared" si="2"/>
        <v>2.1000000000000014</v>
      </c>
      <c r="H25" s="402">
        <f t="shared" si="3"/>
        <v>2.1000000000000014</v>
      </c>
    </row>
    <row r="26" spans="1:11" s="1039" customFormat="1">
      <c r="A26" s="1039" t="s">
        <v>237</v>
      </c>
      <c r="B26" s="402">
        <v>18.3</v>
      </c>
      <c r="C26" s="402"/>
      <c r="D26" s="402"/>
      <c r="E26" s="402">
        <v>16.600000000000001</v>
      </c>
      <c r="F26" s="402">
        <v>20</v>
      </c>
      <c r="G26" s="402">
        <f t="shared" si="2"/>
        <v>1.6999999999999993</v>
      </c>
      <c r="H26" s="402">
        <f t="shared" si="3"/>
        <v>1.6999999999999993</v>
      </c>
    </row>
    <row r="27" spans="1:11">
      <c r="A27" s="751" t="s">
        <v>47</v>
      </c>
      <c r="B27" s="402">
        <v>18.3</v>
      </c>
      <c r="C27" s="402"/>
      <c r="D27" s="402"/>
      <c r="E27" s="402">
        <v>15.1</v>
      </c>
      <c r="F27" s="402">
        <v>21.5</v>
      </c>
      <c r="G27" s="402">
        <f t="shared" si="2"/>
        <v>3.2000000000000011</v>
      </c>
      <c r="H27" s="402">
        <f t="shared" si="3"/>
        <v>3.1999999999999993</v>
      </c>
    </row>
    <row r="28" spans="1:11">
      <c r="A28" s="751" t="s">
        <v>45</v>
      </c>
      <c r="B28" s="402">
        <v>18</v>
      </c>
      <c r="C28" s="402"/>
      <c r="D28" s="402"/>
      <c r="E28" s="402">
        <v>14.1</v>
      </c>
      <c r="F28" s="402">
        <v>21.8</v>
      </c>
      <c r="G28" s="402">
        <f t="shared" si="1"/>
        <v>3.9000000000000004</v>
      </c>
      <c r="H28" s="402">
        <f t="shared" si="0"/>
        <v>3.8000000000000007</v>
      </c>
    </row>
    <row r="29" spans="1:11">
      <c r="A29" s="751" t="s">
        <v>64</v>
      </c>
      <c r="B29" s="402">
        <v>16.3</v>
      </c>
      <c r="C29" s="402"/>
      <c r="D29" s="402"/>
      <c r="E29" s="402">
        <v>12.8</v>
      </c>
      <c r="F29" s="402">
        <v>19.8</v>
      </c>
      <c r="G29" s="402">
        <f t="shared" si="1"/>
        <v>3.5</v>
      </c>
      <c r="H29" s="402">
        <f t="shared" si="0"/>
        <v>3.5</v>
      </c>
    </row>
    <row r="30" spans="1:11">
      <c r="A30" s="751" t="s">
        <v>58</v>
      </c>
      <c r="B30" s="402">
        <v>15.5</v>
      </c>
      <c r="C30" s="402"/>
      <c r="D30" s="402"/>
      <c r="E30" s="402">
        <v>12</v>
      </c>
      <c r="F30" s="402">
        <v>18.899999999999999</v>
      </c>
      <c r="G30" s="402">
        <f t="shared" si="1"/>
        <v>3.5</v>
      </c>
      <c r="H30" s="402">
        <f t="shared" si="0"/>
        <v>3.3999999999999986</v>
      </c>
    </row>
    <row r="31" spans="1:11">
      <c r="A31" s="751" t="s">
        <v>63</v>
      </c>
      <c r="B31" s="402">
        <v>14.9</v>
      </c>
      <c r="C31" s="402"/>
      <c r="D31" s="402"/>
      <c r="E31" s="402">
        <v>10.9</v>
      </c>
      <c r="F31" s="402">
        <v>18.899999999999999</v>
      </c>
      <c r="G31" s="402">
        <f t="shared" si="1"/>
        <v>4</v>
      </c>
      <c r="H31" s="402">
        <f t="shared" si="0"/>
        <v>3.9999999999999982</v>
      </c>
    </row>
    <row r="32" spans="1:11">
      <c r="A32" s="751" t="s">
        <v>39</v>
      </c>
      <c r="B32" s="402">
        <v>14.7</v>
      </c>
      <c r="C32" s="402"/>
      <c r="D32" s="402"/>
      <c r="E32" s="402">
        <v>12.2</v>
      </c>
      <c r="F32" s="402">
        <v>17.2</v>
      </c>
      <c r="G32" s="402">
        <f t="shared" si="1"/>
        <v>2.5</v>
      </c>
      <c r="H32" s="402">
        <f t="shared" si="0"/>
        <v>2.5</v>
      </c>
    </row>
    <row r="33" spans="1:8">
      <c r="A33" s="751" t="s">
        <v>54</v>
      </c>
      <c r="B33" s="402">
        <v>14.4</v>
      </c>
      <c r="C33" s="402"/>
      <c r="D33" s="402"/>
      <c r="E33" s="402">
        <v>12.1</v>
      </c>
      <c r="F33" s="402">
        <v>16.7</v>
      </c>
      <c r="G33" s="402">
        <f t="shared" si="1"/>
        <v>2.3000000000000007</v>
      </c>
      <c r="H33" s="402">
        <f t="shared" si="0"/>
        <v>2.2999999999999989</v>
      </c>
    </row>
    <row r="34" spans="1:8">
      <c r="A34" s="751" t="s">
        <v>51</v>
      </c>
      <c r="B34" s="402">
        <v>14.3</v>
      </c>
      <c r="C34" s="402"/>
      <c r="D34" s="402"/>
      <c r="E34" s="402">
        <v>10.8</v>
      </c>
      <c r="F34" s="402">
        <v>17.899999999999999</v>
      </c>
      <c r="G34" s="402">
        <f t="shared" si="1"/>
        <v>3.5</v>
      </c>
      <c r="H34" s="402">
        <f t="shared" si="0"/>
        <v>3.5999999999999979</v>
      </c>
    </row>
    <row r="35" spans="1:8">
      <c r="A35" s="751" t="s">
        <v>59</v>
      </c>
      <c r="B35" s="402">
        <v>11.3</v>
      </c>
      <c r="C35" s="402"/>
      <c r="D35" s="402"/>
      <c r="E35" s="402">
        <v>8.1999999999999993</v>
      </c>
      <c r="F35" s="402">
        <v>14.3</v>
      </c>
      <c r="G35" s="402">
        <f t="shared" si="1"/>
        <v>3.1000000000000014</v>
      </c>
      <c r="H35" s="402">
        <f t="shared" si="0"/>
        <v>3</v>
      </c>
    </row>
    <row r="36" spans="1:8">
      <c r="A36" s="751" t="s">
        <v>65</v>
      </c>
      <c r="B36" s="402">
        <v>11</v>
      </c>
      <c r="C36" s="402"/>
      <c r="D36" s="402"/>
      <c r="E36" s="402">
        <v>9.1</v>
      </c>
      <c r="F36" s="402">
        <v>12.8</v>
      </c>
      <c r="G36" s="402">
        <f t="shared" si="1"/>
        <v>1.9000000000000004</v>
      </c>
      <c r="H36" s="402">
        <f t="shared" si="0"/>
        <v>1.8000000000000007</v>
      </c>
    </row>
    <row r="37" spans="1:8">
      <c r="A37" s="751" t="s">
        <v>236</v>
      </c>
      <c r="B37" s="402">
        <v>10.4</v>
      </c>
      <c r="C37" s="402"/>
      <c r="D37" s="402"/>
      <c r="E37" s="402">
        <v>4.2</v>
      </c>
      <c r="F37" s="402">
        <v>16.5</v>
      </c>
      <c r="G37" s="402">
        <f t="shared" si="1"/>
        <v>6.2</v>
      </c>
      <c r="H37" s="402">
        <f t="shared" si="0"/>
        <v>6.1</v>
      </c>
    </row>
    <row r="38" spans="1:8">
      <c r="A38" s="751" t="s">
        <v>44</v>
      </c>
      <c r="B38" s="402">
        <v>10.4</v>
      </c>
      <c r="C38" s="402"/>
      <c r="D38" s="402"/>
      <c r="E38" s="402">
        <v>4.5</v>
      </c>
      <c r="F38" s="402">
        <v>16.3</v>
      </c>
      <c r="G38" s="402">
        <f t="shared" si="1"/>
        <v>5.9</v>
      </c>
      <c r="H38" s="402">
        <f t="shared" si="0"/>
        <v>5.9</v>
      </c>
    </row>
    <row r="39" spans="1:8">
      <c r="A39" s="751" t="s">
        <v>57</v>
      </c>
      <c r="B39" s="402">
        <v>8.9</v>
      </c>
      <c r="C39" s="402"/>
      <c r="D39" s="402"/>
      <c r="E39" s="402">
        <v>6.1</v>
      </c>
      <c r="F39" s="402">
        <v>11.7</v>
      </c>
      <c r="G39" s="402">
        <f t="shared" si="1"/>
        <v>2.8000000000000007</v>
      </c>
      <c r="H39" s="402">
        <f t="shared" si="0"/>
        <v>2.7999999999999989</v>
      </c>
    </row>
    <row r="41" spans="1:8">
      <c r="A41" s="1237" t="s">
        <v>1657</v>
      </c>
      <c r="B41" s="1237"/>
    </row>
  </sheetData>
  <sortState ref="A4:H36">
    <sortCondition descending="1" ref="B4:B36"/>
  </sortState>
  <mergeCells count="7">
    <mergeCell ref="K1:L1"/>
    <mergeCell ref="A41:B41"/>
    <mergeCell ref="A4:A5"/>
    <mergeCell ref="B4:D5"/>
    <mergeCell ref="E4:F5"/>
    <mergeCell ref="G4:H5"/>
    <mergeCell ref="A1:H2"/>
  </mergeCells>
  <hyperlinks>
    <hyperlink ref="K1:L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A39377745</value>
    </field>
    <field name="Objective-Title">
      <value order="0">NRS - Drug-related Deaths - 2021 - tables</value>
    </field>
    <field name="Objective-Description">
      <value order="0"/>
    </field>
    <field name="Objective-CreationStamp">
      <value order="0">2022-07-18T10:59:08Z</value>
    </field>
    <field name="Objective-IsApproved">
      <value order="0">false</value>
    </field>
    <field name="Objective-IsPublished">
      <value order="0">false</value>
    </field>
    <field name="Objective-DatePublished">
      <value order="0"/>
    </field>
    <field name="Objective-ModificationStamp">
      <value order="0">2022-07-21T16:40:57Z</value>
    </field>
    <field name="Objective-Owner">
      <value order="0">Kaye-Bardgett, Maria M (U441967)</value>
    </field>
    <field name="Objective-Path">
      <value order="0">Objective Global Folder:SG File Plan:People, communities and living:Population and migration:Demography:Research and analysis: Demography:National Records of Scotland (NRS): Vital Events: Publications: Drug-related Deaths: Part 2: 2022-2027</value>
    </field>
    <field name="Objective-Parent">
      <value order="0">National Records of Scotland (NRS): Vital Events: Publications: Drug-related Deaths: Part 2: 2022-2027</value>
    </field>
    <field name="Objective-State">
      <value order="0">Being Drafted</value>
    </field>
    <field name="Objective-VersionId">
      <value order="0">vA58378428</value>
    </field>
    <field name="Objective-Version">
      <value order="0">0.6</value>
    </field>
    <field name="Objective-VersionNumber">
      <value order="0">6</value>
    </field>
    <field name="Objective-VersionComment">
      <value order="0"/>
    </field>
    <field name="Objective-FileNumber">
      <value order="0">PROJ/55141</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54</vt:i4>
      </vt:variant>
      <vt:variant>
        <vt:lpstr>Charts</vt:lpstr>
      </vt:variant>
      <vt:variant>
        <vt:i4>22</vt:i4>
      </vt:variant>
      <vt:variant>
        <vt:lpstr>Named Ranges</vt:lpstr>
      </vt:variant>
      <vt:variant>
        <vt:i4>33</vt:i4>
      </vt:variant>
    </vt:vector>
  </HeadingPairs>
  <TitlesOfParts>
    <vt:vector size="109" baseType="lpstr">
      <vt:lpstr>Introduction</vt:lpstr>
      <vt:lpstr>Contents</vt:lpstr>
      <vt:lpstr>Fig 1 data</vt:lpstr>
      <vt:lpstr>Fig 2 data</vt:lpstr>
      <vt:lpstr>Fig 3 data</vt:lpstr>
      <vt:lpstr>Fig 4 data</vt:lpstr>
      <vt:lpstr>Fig 5a data</vt:lpstr>
      <vt:lpstr>Fig 5b data</vt:lpstr>
      <vt:lpstr>Fig 6a data</vt:lpstr>
      <vt:lpstr>Fig 6b data</vt:lpstr>
      <vt:lpstr>Fig7a data</vt:lpstr>
      <vt:lpstr>Fig 7b data</vt:lpstr>
      <vt:lpstr>Fig 7c data</vt:lpstr>
      <vt:lpstr>Fig 7d data</vt:lpstr>
      <vt:lpstr>Fig 8 data</vt:lpstr>
      <vt:lpstr>Fig 9 data</vt:lpstr>
      <vt:lpstr>1 - summary</vt:lpstr>
      <vt:lpstr>2 - causes</vt:lpstr>
      <vt:lpstr>3 - drugs reported</vt:lpstr>
      <vt:lpstr>4 - sex and age</vt:lpstr>
      <vt:lpstr>5 - sex age cause</vt:lpstr>
      <vt:lpstr>6 - sex, age and drugs</vt:lpstr>
      <vt:lpstr>7 - only one drug involved</vt:lpstr>
      <vt:lpstr>8 - age-stand d-r-d rates</vt:lpstr>
      <vt:lpstr>9 - death rates by age</vt:lpstr>
      <vt:lpstr>10 - per problem drug user</vt:lpstr>
      <vt:lpstr>11 - SIMD Quintiles</vt:lpstr>
      <vt:lpstr>12 - SIMD Deciles</vt:lpstr>
      <vt:lpstr>HB1 - summary</vt:lpstr>
      <vt:lpstr>HB2 - causes</vt:lpstr>
      <vt:lpstr>HB3 - drugs implicated</vt:lpstr>
      <vt:lpstr>HB4 - age-stand death rates</vt:lpstr>
      <vt:lpstr>HB5 - rates by age-group</vt:lpstr>
      <vt:lpstr>HB6 - per problem drug user</vt:lpstr>
      <vt:lpstr>Fig HB5 data</vt:lpstr>
      <vt:lpstr>C1 - summary</vt:lpstr>
      <vt:lpstr>C2 - causes</vt:lpstr>
      <vt:lpstr>C3 - drugs implicated</vt:lpstr>
      <vt:lpstr>C4 - age-stand death rates</vt:lpstr>
      <vt:lpstr>C5 - rates by age-group</vt:lpstr>
      <vt:lpstr>C6 - per problem drug user</vt:lpstr>
      <vt:lpstr>data Fig C5</vt:lpstr>
      <vt:lpstr>X - diff defs</vt:lpstr>
      <vt:lpstr>Y - Drug pois (wide) - drugs</vt:lpstr>
      <vt:lpstr>Z - excluded and other causes</vt:lpstr>
      <vt:lpstr>NPS1</vt:lpstr>
      <vt:lpstr>NPS2</vt:lpstr>
      <vt:lpstr>NPS3</vt:lpstr>
      <vt:lpstr>CS1 - 'extra' deaths - drugs</vt:lpstr>
      <vt:lpstr>CS2 - 'extra' deaths - age sex</vt:lpstr>
      <vt:lpstr>EMCDDA - drug-induced deaths</vt:lpstr>
      <vt:lpstr>AA data</vt:lpstr>
      <vt:lpstr>VSA</vt:lpstr>
      <vt:lpstr>H</vt:lpstr>
      <vt:lpstr>Fig1</vt:lpstr>
      <vt:lpstr>Fig2</vt:lpstr>
      <vt:lpstr>Fig3</vt:lpstr>
      <vt:lpstr>Fig 4</vt:lpstr>
      <vt:lpstr>Fig 5a</vt:lpstr>
      <vt:lpstr>Fig 5b</vt:lpstr>
      <vt:lpstr>Fig 6a</vt:lpstr>
      <vt:lpstr>Fig 6b</vt:lpstr>
      <vt:lpstr>Fig7a</vt:lpstr>
      <vt:lpstr>Fig7b</vt:lpstr>
      <vt:lpstr>Fig7c</vt:lpstr>
      <vt:lpstr>Fig7d</vt:lpstr>
      <vt:lpstr>Fig 8</vt:lpstr>
      <vt:lpstr>Fig 9</vt:lpstr>
      <vt:lpstr>Fig HB6</vt:lpstr>
      <vt:lpstr>Fig C6</vt:lpstr>
      <vt:lpstr>Fig X1</vt:lpstr>
      <vt:lpstr>Fig X2</vt:lpstr>
      <vt:lpstr>Fig AA1</vt:lpstr>
      <vt:lpstr>Fig AA2</vt:lpstr>
      <vt:lpstr>Fig AA3</vt:lpstr>
      <vt:lpstr>Fig VS&amp;H</vt:lpstr>
      <vt:lpstr>'1 - summary'!Print_Area</vt:lpstr>
      <vt:lpstr>'10 - per problem drug user'!Print_Area</vt:lpstr>
      <vt:lpstr>'11 - SIMD Quintiles'!Print_Area</vt:lpstr>
      <vt:lpstr>'12 - SIMD Deciles'!Print_Area</vt:lpstr>
      <vt:lpstr>'2 - causes'!Print_Area</vt:lpstr>
      <vt:lpstr>'3 - drugs reported'!Print_Area</vt:lpstr>
      <vt:lpstr>'4 - sex and age'!Print_Area</vt:lpstr>
      <vt:lpstr>'5 - sex age cause'!Print_Area</vt:lpstr>
      <vt:lpstr>'6 - sex, age and drugs'!Print_Area</vt:lpstr>
      <vt:lpstr>'7 - only one drug involved'!Print_Area</vt:lpstr>
      <vt:lpstr>'8 - age-stand d-r-d rates'!Print_Area</vt:lpstr>
      <vt:lpstr>'9 - death rates by age'!Print_Area</vt:lpstr>
      <vt:lpstr>'C1 - summary'!Print_Area</vt:lpstr>
      <vt:lpstr>'C2 - causes'!Print_Area</vt:lpstr>
      <vt:lpstr>'C3 - drugs implicated'!Print_Area</vt:lpstr>
      <vt:lpstr>'C4 - age-stand death rates'!Print_Area</vt:lpstr>
      <vt:lpstr>'C5 - rates by age-group'!Print_Area</vt:lpstr>
      <vt:lpstr>'C6 - per problem drug user'!Print_Area</vt:lpstr>
      <vt:lpstr>'CS1 - ''extra'' deaths - drugs'!Print_Area</vt:lpstr>
      <vt:lpstr>'CS2 - ''extra'' deaths - age sex'!Print_Area</vt:lpstr>
      <vt:lpstr>'EMCDDA - drug-induced deaths'!Print_Area</vt:lpstr>
      <vt:lpstr>'HB1 - summary'!Print_Area</vt:lpstr>
      <vt:lpstr>'HB2 - causes'!Print_Area</vt:lpstr>
      <vt:lpstr>'HB3 - drugs implicated'!Print_Area</vt:lpstr>
      <vt:lpstr>'HB4 - age-stand death rates'!Print_Area</vt:lpstr>
      <vt:lpstr>'HB5 - rates by age-group'!Print_Area</vt:lpstr>
      <vt:lpstr>'HB6 - per problem drug user'!Print_Area</vt:lpstr>
      <vt:lpstr>'NPS1'!Print_Area</vt:lpstr>
      <vt:lpstr>'NPS2'!Print_Area</vt:lpstr>
      <vt:lpstr>'NPS3'!Print_Area</vt:lpstr>
      <vt:lpstr>'X - diff defs'!Print_Area</vt:lpstr>
      <vt:lpstr>'Y - Drug pois (wide) - drugs'!Print_Area</vt:lpstr>
      <vt:lpstr>'Z - excluded and other causes'!Print_Area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cp:lastPrinted>2021-07-21T11:43:39Z</cp:lastPrinted>
  <dcterms:created xsi:type="dcterms:W3CDTF">2000-07-12T06:56:02Z</dcterms:created>
  <dcterms:modified xsi:type="dcterms:W3CDTF">2022-07-29T10:04:03Z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A39377745</vt:lpwstr>
  </property>
  <property fmtid="{D5CDD505-2E9C-101B-9397-08002B2CF9AE}" pid="4" name="Objective-Title">
    <vt:lpwstr>NRS - Drug-related Deaths - 2021 - tables</vt:lpwstr>
  </property>
  <property fmtid="{D5CDD505-2E9C-101B-9397-08002B2CF9AE}" pid="5" name="Objective-Comment">
    <vt:lpwstr/>
  </property>
  <property fmtid="{D5CDD505-2E9C-101B-9397-08002B2CF9AE}" pid="6" name="Objective-CreationStamp">
    <vt:filetime>2022-07-18T10:59:08Z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2022-07-21T16:40:57Z</vt:filetime>
  </property>
  <property fmtid="{D5CDD505-2E9C-101B-9397-08002B2CF9AE}" pid="11" name="Objective-Owner">
    <vt:lpwstr>Kaye-Bardgett, Maria M (U441967)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Drug-related Deaths: Part 2: 2022-2027</vt:lpwstr>
  </property>
  <property fmtid="{D5CDD505-2E9C-101B-9397-08002B2CF9AE}" pid="13" name="Objective-Parent">
    <vt:lpwstr>National Records of Scotland (NRS): Vital Events: Publications: Drug-related Deaths: Part 2: 2022-2027</vt:lpwstr>
  </property>
  <property fmtid="{D5CDD505-2E9C-101B-9397-08002B2CF9AE}" pid="14" name="Objective-State">
    <vt:lpwstr>Being Drafted</vt:lpwstr>
  </property>
  <property fmtid="{D5CDD505-2E9C-101B-9397-08002B2CF9AE}" pid="15" name="Objective-Version">
    <vt:lpwstr>0.6</vt:lpwstr>
  </property>
  <property fmtid="{D5CDD505-2E9C-101B-9397-08002B2CF9AE}" pid="16" name="Objective-VersionNumber">
    <vt:r8>6</vt:r8>
  </property>
  <property fmtid="{D5CDD505-2E9C-101B-9397-08002B2CF9AE}" pid="17" name="Objective-VersionComment">
    <vt:lpwstr/>
  </property>
  <property fmtid="{D5CDD505-2E9C-101B-9397-08002B2CF9AE}" pid="18" name="Objective-FileNumber">
    <vt:lpwstr>PROJ/55141</vt:lpwstr>
  </property>
  <property fmtid="{D5CDD505-2E9C-101B-9397-08002B2CF9AE}" pid="19" name="Objective-Classification">
    <vt:lpwstr>OFFICIAL-SENSITIVE</vt:lpwstr>
  </property>
  <property fmtid="{D5CDD505-2E9C-101B-9397-08002B2CF9AE}" pid="20" name="Objective-Caveats">
    <vt:lpwstr>Caveat for access to SG Fileplan</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vA58378428</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vt:lpwstr/>
  </property>
  <property fmtid="{D5CDD505-2E9C-101B-9397-08002B2CF9AE}" pid="32" name="Objective-Connect Creator [system]">
    <vt:lpwstr/>
  </property>
  <property fmtid="{D5CDD505-2E9C-101B-9397-08002B2CF9AE}" pid="33" name="Objective-Required Redaction">
    <vt:lpwstr/>
  </property>
</Properties>
</file>