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13_ncr:1_{057722B0-0688-49B4-A7EC-D2B932612B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Marvel financial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B6" i="6"/>
  <c r="C3" i="6"/>
  <c r="B3" i="6"/>
  <c r="C2" i="6"/>
  <c r="C4" i="6" s="1"/>
  <c r="C5" i="6" s="1"/>
  <c r="B2" i="6"/>
  <c r="H29" i="1"/>
  <c r="L29" i="1" s="1"/>
  <c r="I29" i="1"/>
  <c r="M29" i="1" s="1"/>
  <c r="J29" i="1"/>
  <c r="K29" i="1"/>
  <c r="N29" i="1" s="1"/>
  <c r="H30" i="1"/>
  <c r="L30" i="1" s="1"/>
  <c r="I30" i="1"/>
  <c r="M30" i="1" s="1"/>
  <c r="J30" i="1"/>
  <c r="K30" i="1"/>
  <c r="N30" i="1" s="1"/>
  <c r="H31" i="1"/>
  <c r="L31" i="1" s="1"/>
  <c r="I31" i="1"/>
  <c r="M31" i="1" s="1"/>
  <c r="J31" i="1"/>
  <c r="K31" i="1"/>
  <c r="N31" i="1" s="1"/>
  <c r="H32" i="1"/>
  <c r="L32" i="1" s="1"/>
  <c r="I32" i="1"/>
  <c r="M32" i="1" s="1"/>
  <c r="J32" i="1"/>
  <c r="K32" i="1"/>
  <c r="N32" i="1" s="1"/>
  <c r="H33" i="1"/>
  <c r="L33" i="1" s="1"/>
  <c r="I33" i="1"/>
  <c r="M33" i="1" s="1"/>
  <c r="J33" i="1"/>
  <c r="K33" i="1"/>
  <c r="P33" i="1" s="1"/>
  <c r="H34" i="1"/>
  <c r="L34" i="1" s="1"/>
  <c r="I34" i="1"/>
  <c r="M34" i="1" s="1"/>
  <c r="J34" i="1"/>
  <c r="K34" i="1"/>
  <c r="N34" i="1" s="1"/>
  <c r="H35" i="1"/>
  <c r="L35" i="1" s="1"/>
  <c r="I35" i="1"/>
  <c r="M35" i="1" s="1"/>
  <c r="J35" i="1"/>
  <c r="K35" i="1"/>
  <c r="N35" i="1" s="1"/>
  <c r="H36" i="1"/>
  <c r="L36" i="1" s="1"/>
  <c r="I36" i="1"/>
  <c r="M36" i="1" s="1"/>
  <c r="J36" i="1"/>
  <c r="K36" i="1"/>
  <c r="N36" i="1" s="1"/>
  <c r="H37" i="1"/>
  <c r="L37" i="1" s="1"/>
  <c r="I37" i="1"/>
  <c r="M37" i="1" s="1"/>
  <c r="J37" i="1"/>
  <c r="K37" i="1"/>
  <c r="Q37" i="1" s="1"/>
  <c r="H38" i="1"/>
  <c r="L38" i="1" s="1"/>
  <c r="I38" i="1"/>
  <c r="M38" i="1" s="1"/>
  <c r="J38" i="1"/>
  <c r="K38" i="1"/>
  <c r="N38" i="1" s="1"/>
  <c r="H39" i="1"/>
  <c r="L39" i="1" s="1"/>
  <c r="I39" i="1"/>
  <c r="M39" i="1" s="1"/>
  <c r="J39" i="1"/>
  <c r="K39" i="1"/>
  <c r="Q39" i="1" s="1"/>
  <c r="H40" i="1"/>
  <c r="L40" i="1" s="1"/>
  <c r="I40" i="1"/>
  <c r="M40" i="1" s="1"/>
  <c r="J40" i="1"/>
  <c r="K40" i="1"/>
  <c r="N40" i="1" s="1"/>
  <c r="H3" i="1"/>
  <c r="L3" i="1" s="1"/>
  <c r="I3" i="1"/>
  <c r="M3" i="1" s="1"/>
  <c r="J3" i="1"/>
  <c r="K3" i="1"/>
  <c r="Q3" i="1" s="1"/>
  <c r="H4" i="1"/>
  <c r="L4" i="1" s="1"/>
  <c r="I4" i="1"/>
  <c r="M4" i="1" s="1"/>
  <c r="J4" i="1"/>
  <c r="K4" i="1"/>
  <c r="N4" i="1" s="1"/>
  <c r="H5" i="1"/>
  <c r="L5" i="1" s="1"/>
  <c r="I5" i="1"/>
  <c r="M5" i="1" s="1"/>
  <c r="J5" i="1"/>
  <c r="K5" i="1"/>
  <c r="Q5" i="1" s="1"/>
  <c r="H6" i="1"/>
  <c r="L6" i="1" s="1"/>
  <c r="I6" i="1"/>
  <c r="M6" i="1" s="1"/>
  <c r="J6" i="1"/>
  <c r="K6" i="1"/>
  <c r="N6" i="1" s="1"/>
  <c r="H7" i="1"/>
  <c r="L7" i="1" s="1"/>
  <c r="I7" i="1"/>
  <c r="M7" i="1" s="1"/>
  <c r="J7" i="1"/>
  <c r="K7" i="1"/>
  <c r="Q7" i="1" s="1"/>
  <c r="H8" i="1"/>
  <c r="L8" i="1" s="1"/>
  <c r="I8" i="1"/>
  <c r="M8" i="1" s="1"/>
  <c r="J8" i="1"/>
  <c r="K8" i="1"/>
  <c r="N8" i="1" s="1"/>
  <c r="H9" i="1"/>
  <c r="L9" i="1" s="1"/>
  <c r="I9" i="1"/>
  <c r="M9" i="1" s="1"/>
  <c r="J9" i="1"/>
  <c r="K9" i="1"/>
  <c r="Q9" i="1" s="1"/>
  <c r="H10" i="1"/>
  <c r="L10" i="1" s="1"/>
  <c r="I10" i="1"/>
  <c r="M10" i="1" s="1"/>
  <c r="J10" i="1"/>
  <c r="K10" i="1"/>
  <c r="N10" i="1" s="1"/>
  <c r="H11" i="1"/>
  <c r="L11" i="1" s="1"/>
  <c r="I11" i="1"/>
  <c r="M11" i="1" s="1"/>
  <c r="J11" i="1"/>
  <c r="K11" i="1"/>
  <c r="Q11" i="1" s="1"/>
  <c r="H12" i="1"/>
  <c r="L12" i="1" s="1"/>
  <c r="I12" i="1"/>
  <c r="M12" i="1" s="1"/>
  <c r="J12" i="1"/>
  <c r="K12" i="1"/>
  <c r="N12" i="1" s="1"/>
  <c r="H13" i="1"/>
  <c r="L13" i="1" s="1"/>
  <c r="I13" i="1"/>
  <c r="M13" i="1" s="1"/>
  <c r="J13" i="1"/>
  <c r="K13" i="1"/>
  <c r="Q13" i="1" s="1"/>
  <c r="H14" i="1"/>
  <c r="L14" i="1" s="1"/>
  <c r="I14" i="1"/>
  <c r="M14" i="1" s="1"/>
  <c r="J14" i="1"/>
  <c r="K14" i="1"/>
  <c r="N14" i="1" s="1"/>
  <c r="H15" i="1"/>
  <c r="L15" i="1" s="1"/>
  <c r="I15" i="1"/>
  <c r="M15" i="1" s="1"/>
  <c r="J15" i="1"/>
  <c r="K15" i="1"/>
  <c r="Q15" i="1" s="1"/>
  <c r="H16" i="1"/>
  <c r="L16" i="1" s="1"/>
  <c r="I16" i="1"/>
  <c r="M16" i="1" s="1"/>
  <c r="J16" i="1"/>
  <c r="K16" i="1"/>
  <c r="N16" i="1" s="1"/>
  <c r="H17" i="1"/>
  <c r="L17" i="1" s="1"/>
  <c r="I17" i="1"/>
  <c r="M17" i="1" s="1"/>
  <c r="J17" i="1"/>
  <c r="K17" i="1"/>
  <c r="Q17" i="1" s="1"/>
  <c r="H18" i="1"/>
  <c r="L18" i="1" s="1"/>
  <c r="I18" i="1"/>
  <c r="M18" i="1" s="1"/>
  <c r="J18" i="1"/>
  <c r="K18" i="1"/>
  <c r="N18" i="1" s="1"/>
  <c r="H19" i="1"/>
  <c r="L19" i="1" s="1"/>
  <c r="I19" i="1"/>
  <c r="M19" i="1" s="1"/>
  <c r="J19" i="1"/>
  <c r="K19" i="1"/>
  <c r="Q19" i="1" s="1"/>
  <c r="H20" i="1"/>
  <c r="L20" i="1" s="1"/>
  <c r="I20" i="1"/>
  <c r="M20" i="1" s="1"/>
  <c r="J20" i="1"/>
  <c r="K20" i="1"/>
  <c r="N20" i="1" s="1"/>
  <c r="H21" i="1"/>
  <c r="L21" i="1" s="1"/>
  <c r="I21" i="1"/>
  <c r="M21" i="1" s="1"/>
  <c r="J21" i="1"/>
  <c r="K21" i="1"/>
  <c r="Q21" i="1" s="1"/>
  <c r="H22" i="1"/>
  <c r="L22" i="1" s="1"/>
  <c r="I22" i="1"/>
  <c r="M22" i="1" s="1"/>
  <c r="J22" i="1"/>
  <c r="K22" i="1"/>
  <c r="N22" i="1" s="1"/>
  <c r="H23" i="1"/>
  <c r="L23" i="1" s="1"/>
  <c r="I23" i="1"/>
  <c r="M23" i="1" s="1"/>
  <c r="J23" i="1"/>
  <c r="K23" i="1"/>
  <c r="Q23" i="1" s="1"/>
  <c r="H24" i="1"/>
  <c r="L24" i="1" s="1"/>
  <c r="I24" i="1"/>
  <c r="M24" i="1" s="1"/>
  <c r="J24" i="1"/>
  <c r="K24" i="1"/>
  <c r="N24" i="1" s="1"/>
  <c r="H25" i="1"/>
  <c r="L25" i="1" s="1"/>
  <c r="I25" i="1"/>
  <c r="M25" i="1" s="1"/>
  <c r="J25" i="1"/>
  <c r="K25" i="1"/>
  <c r="N25" i="1" s="1"/>
  <c r="H26" i="1"/>
  <c r="L26" i="1" s="1"/>
  <c r="I26" i="1"/>
  <c r="M26" i="1" s="1"/>
  <c r="J26" i="1"/>
  <c r="K26" i="1"/>
  <c r="N26" i="1" s="1"/>
  <c r="H27" i="1"/>
  <c r="L27" i="1" s="1"/>
  <c r="I27" i="1"/>
  <c r="M27" i="1" s="1"/>
  <c r="J27" i="1"/>
  <c r="K27" i="1"/>
  <c r="Q27" i="1" s="1"/>
  <c r="H28" i="1"/>
  <c r="L28" i="1" s="1"/>
  <c r="I28" i="1"/>
  <c r="M28" i="1" s="1"/>
  <c r="J28" i="1"/>
  <c r="K28" i="1"/>
  <c r="N28" i="1" s="1"/>
  <c r="I2" i="1"/>
  <c r="M2" i="1" s="1"/>
  <c r="J2" i="1"/>
  <c r="K2" i="1"/>
  <c r="Q2" i="1" s="1"/>
  <c r="H2" i="1"/>
  <c r="L2" i="1" s="1"/>
  <c r="C7" i="6" l="1"/>
  <c r="Q33" i="1"/>
  <c r="Q25" i="1"/>
  <c r="Q40" i="1"/>
  <c r="Q32" i="1"/>
  <c r="Q24" i="1"/>
  <c r="Q16" i="1"/>
  <c r="Q8" i="1"/>
  <c r="Q31" i="1"/>
  <c r="Q38" i="1"/>
  <c r="Q30" i="1"/>
  <c r="Q22" i="1"/>
  <c r="Q14" i="1"/>
  <c r="Q6" i="1"/>
  <c r="Q29" i="1"/>
  <c r="Q36" i="1"/>
  <c r="Q28" i="1"/>
  <c r="Q20" i="1"/>
  <c r="Q12" i="1"/>
  <c r="Q4" i="1"/>
  <c r="Q35" i="1"/>
  <c r="Q34" i="1"/>
  <c r="Q26" i="1"/>
  <c r="Q18" i="1"/>
  <c r="Q10" i="1"/>
  <c r="P30" i="1"/>
  <c r="N23" i="1"/>
  <c r="N21" i="1"/>
  <c r="N19" i="1"/>
  <c r="N17" i="1"/>
  <c r="N15" i="1"/>
  <c r="N13" i="1"/>
  <c r="N11" i="1"/>
  <c r="N9" i="1"/>
  <c r="N7" i="1"/>
  <c r="N5" i="1"/>
  <c r="N3" i="1"/>
  <c r="N39" i="1"/>
  <c r="N37" i="1"/>
  <c r="N27" i="1"/>
  <c r="N2" i="1"/>
  <c r="P39" i="1"/>
  <c r="P35" i="1"/>
  <c r="P31" i="1"/>
  <c r="P25" i="1"/>
  <c r="P17" i="1"/>
  <c r="P9" i="1"/>
  <c r="P40" i="1"/>
  <c r="P32" i="1"/>
  <c r="P24" i="1"/>
  <c r="P16" i="1"/>
  <c r="P8" i="1"/>
  <c r="P23" i="1"/>
  <c r="P15" i="1"/>
  <c r="P7" i="1"/>
  <c r="P38" i="1"/>
  <c r="P22" i="1"/>
  <c r="P14" i="1"/>
  <c r="P6" i="1"/>
  <c r="P37" i="1"/>
  <c r="P29" i="1"/>
  <c r="P21" i="1"/>
  <c r="P13" i="1"/>
  <c r="P5" i="1"/>
  <c r="N33" i="1"/>
  <c r="P36" i="1"/>
  <c r="P28" i="1"/>
  <c r="P20" i="1"/>
  <c r="P12" i="1"/>
  <c r="P4" i="1"/>
  <c r="P27" i="1"/>
  <c r="P19" i="1"/>
  <c r="P11" i="1"/>
  <c r="P3" i="1"/>
  <c r="P34" i="1"/>
  <c r="P26" i="1"/>
  <c r="P18" i="1"/>
  <c r="P10" i="1"/>
  <c r="P2" i="1"/>
  <c r="O33" i="1"/>
  <c r="O25" i="1"/>
  <c r="O17" i="1"/>
  <c r="O9" i="1"/>
  <c r="O40" i="1"/>
  <c r="O32" i="1"/>
  <c r="O24" i="1"/>
  <c r="O16" i="1"/>
  <c r="O8" i="1"/>
  <c r="O39" i="1"/>
  <c r="O31" i="1"/>
  <c r="O23" i="1"/>
  <c r="O15" i="1"/>
  <c r="O7" i="1"/>
  <c r="O38" i="1"/>
  <c r="O30" i="1"/>
  <c r="O22" i="1"/>
  <c r="O14" i="1"/>
  <c r="O6" i="1"/>
  <c r="O37" i="1"/>
  <c r="O29" i="1"/>
  <c r="O21" i="1"/>
  <c r="O13" i="1"/>
  <c r="O5" i="1"/>
  <c r="O36" i="1"/>
  <c r="O28" i="1"/>
  <c r="O20" i="1"/>
  <c r="O12" i="1"/>
  <c r="O4" i="1"/>
  <c r="O35" i="1"/>
  <c r="O27" i="1"/>
  <c r="O19" i="1"/>
  <c r="O11" i="1"/>
  <c r="O3" i="1"/>
  <c r="O34" i="1"/>
  <c r="O26" i="1"/>
  <c r="O18" i="1"/>
  <c r="O10" i="1"/>
  <c r="O2" i="1"/>
  <c r="B4" i="6" l="1"/>
  <c r="B5" i="6" s="1"/>
  <c r="B7" i="6" l="1"/>
</calcChain>
</file>

<file path=xl/sharedStrings.xml><?xml version="1.0" encoding="utf-8"?>
<sst xmlns="http://schemas.openxmlformats.org/spreadsheetml/2006/main" count="311" uniqueCount="172">
  <si>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</si>
  <si>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</si>
  <si>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</si>
  <si>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</si>
  <si>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</si>
  <si>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</si>
  <si>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</si>
  <si>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</si>
  <si>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</si>
  <si>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</si>
  <si>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</si>
  <si>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</si>
  <si>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</si>
  <si>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</si>
  <si>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</si>
  <si>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</si>
  <si>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</si>
  <si>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</si>
  <si>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</si>
  <si>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</si>
  <si>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</si>
  <si>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</si>
  <si>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</si>
  <si>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</si>
  <si>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</si>
  <si>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</si>
  <si>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</si>
  <si>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</si>
  <si>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</si>
  <si>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</si>
  <si>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</si>
  <si>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</si>
  <si>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</si>
  <si>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</si>
  <si>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</si>
  <si>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</si>
  <si>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</si>
  <si>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</si>
  <si>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</si>
  <si>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</si>
  <si>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</si>
  <si>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</si>
  <si>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</si>
  <si>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</si>
  <si>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</si>
  <si>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</si>
  <si>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</si>
  <si>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</si>
  <si>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</si>
  <si>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</si>
  <si>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</si>
  <si>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</si>
  <si>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</si>
  <si>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</si>
  <si>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</si>
  <si>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</si>
  <si>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</si>
  <si>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</si>
  <si>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</si>
  <si>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</si>
  <si>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</si>
  <si>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</si>
  <si>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</si>
  <si>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</si>
  <si>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</si>
  <si>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</si>
  <si>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</si>
  <si>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</si>
  <si>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</si>
  <si>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</si>
  <si>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</si>
  <si>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</si>
  <si>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</si>
  <si>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</si>
  <si>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</si>
  <si>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</si>
  <si>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</si>
  <si>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</si>
  <si>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</si>
  <si>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</si>
  <si>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</si>
  <si>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</si>
  <si>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</si>
  <si>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</si>
  <si>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</si>
  <si>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</si>
  <si>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</si>
  <si>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</si>
  <si>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</si>
  <si>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</si>
  <si>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</si>
  <si>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</si>
  <si>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</si>
  <si>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</si>
  <si>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</si>
  <si>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</si>
  <si>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</si>
  <si>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</si>
  <si>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</si>
  <si>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</si>
  <si>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</si>
  <si>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</si>
  <si>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</si>
  <si>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</si>
  <si>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</si>
  <si>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</si>
  <si>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</si>
  <si>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</si>
  <si>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</si>
  <si>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</si>
  <si>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</si>
  <si>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</si>
  <si>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</si>
  <si>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</si>
  <si>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Applicable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</si>
  <si>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</si>
  <si>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</si>
  <si>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</si>
  <si>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</si>
  <si>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</si>
  <si>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</si>
  <si>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</si>
  <si>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</si>
  <si>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</si>
  <si>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</si>
  <si>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</si>
  <si>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</si>
  <si>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</si>
  <si>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</si>
  <si>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</si>
  <si>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</si>
  <si>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</si>
  <si>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</si>
  <si>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</si>
  <si>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</si>
  <si>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</si>
  <si>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</si>
  <si>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</si>
  <si>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</si>
  <si>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</si>
  <si>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</si>
  <si>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</si>
  <si>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</si>
  <si>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</si>
  <si>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</si>
  <si>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</si>
  <si>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</si>
  <si>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</si>
  <si>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</si>
  <si>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</si>
  <si>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</si>
  <si>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</si>
  <si>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</si>
  <si>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</si>
  <si>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</si>
  <si>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</si>
  <si>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</si>
  <si>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budget(mln)</t>
  </si>
  <si>
    <t>revenue(mln)</t>
  </si>
  <si>
    <t>budget(INR)</t>
  </si>
  <si>
    <t>revenue(inr)</t>
  </si>
  <si>
    <t>Key Metrics</t>
  </si>
  <si>
    <t>Consolidate P &amp;L</t>
  </si>
  <si>
    <t>Revenue</t>
  </si>
  <si>
    <t>Budget</t>
  </si>
  <si>
    <t>Profit/Loss</t>
  </si>
  <si>
    <t>Profit/ Loss %</t>
  </si>
  <si>
    <t>Market Share</t>
  </si>
  <si>
    <t>Total Hollywood Revenue</t>
  </si>
  <si>
    <t>budget(usd)</t>
  </si>
  <si>
    <t>revenue(usd)</t>
  </si>
  <si>
    <t>Consolidated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</si>
</sst>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0" totalsRowShown="0" headerRowDxfId="14">
  <autoFilter ref="A1:Q40" xr:uid="{6A7FE39D-5614-4A7F-89B7-C167ABC0A251}"/>
  <tableColumns count="17">
    <tableColumn id="1" xr3:uid="{5E453F0D-B27C-433C-BF11-BA3FE1A6822E}" name="movie_id"/>
    <tableColumn id="9" xr3:uid="{6D974F37-FF06-43BD-BE44-6C242D2F1961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0" xr3:uid="{C90B603D-0EA8-4B47-AFB5-E6582AB7A203}" name="budget" dataDxfId="13">
      <calculatedColumnFormula>_xlfn.XLOOKUP(Movies[[#This Row],[movie_id]:[movie_id]],Financials[[#All],[movie_id]:[movie_id]],Financials[[#All],[budget]],"Not Available",0)</calculatedColumnFormula>
    </tableColumn>
    <tableColumn id="11" xr3:uid="{F6099751-D057-4A8E-B2F4-BCD2B72B18FA}" name="revenue" dataDxfId="12">
      <calculatedColumnFormula>_xlfn.XLOOKUP(Movies[[#This Row],[movie_id]:[movie_id]],Financials[[#All],[movie_id]:[movie_id]],Financials[[#All],[revenue]],"Not Available",0)</calculatedColumnFormula>
    </tableColumn>
    <tableColumn id="12" xr3:uid="{69E7E803-023A-4F85-AD9A-7C8DA01DFE85}" name="unit" dataDxfId="11">
      <calculatedColumnFormula>_xlfn.XLOOKUP(Movies[[#This Row],[movie_id]:[movie_id]],Financials[[#All],[movie_id]:[movie_id]],Financials[[#All],[unit]],"Not Available",0)</calculatedColumnFormula>
    </tableColumn>
    <tableColumn id="13" xr3:uid="{3B0DF10B-1A87-4766-A09B-339124555AE6}" name="currency" dataDxfId="10">
      <calculatedColumnFormula>_xlfn.XLOOKUP(Movies[[#This Row],[movie_id]:[movie_id]],Financials[[#All],[movie_id]:[movie_id]],Financials[[#All],[currency]],"Not Available",0)</calculatedColumnFormula>
    </tableColumn>
    <tableColumn id="2" xr3:uid="{8784DA6E-05D1-48A1-B1F4-B33E929743E6}" name="budget(mln)" dataDxfId="9">
      <calculatedColumnFormula>IF(Movies[[#This Row],[budget]]="Billions",Movies[[#This Row],[budget]]*1000, Movies[[#This Row],[budget]])</calculatedColumnFormula>
    </tableColumn>
    <tableColumn id="8" xr3:uid="{22027635-1D36-4386-9CDE-518C4F62CB96}" name="revenue(mln)" dataDxfId="8">
      <calculatedColumnFormula>IF(Movies[[#This Row],[revenue]]="billions",Movies[[#This Row],[revenue]]*1000,Movies[[#This Row],[revenue]])</calculatedColumnFormula>
    </tableColumn>
    <tableColumn id="14" xr3:uid="{33AD8E45-9535-41DC-B9A8-BCB12C37A405}" name="budget(INR)" dataDxfId="7">
      <calculatedColumnFormula>IF(Movies[[#This Row],[currency]]="USD", Movies[[#This Row],[budget(mln)]]*80,Movies[[#This Row],[budget(mln)]])</calculatedColumnFormula>
    </tableColumn>
    <tableColumn id="15" xr3:uid="{78D86016-7C5C-4AB3-B23B-A61C94CCC5E3}" name="revenue(inr)" dataDxfId="6">
      <calculatedColumnFormula>IF(Movies[[#This Row],[currency]]="USD", Movies[[#This Row],[revenue(mln)]]*80,Movies[[#This Row],[revenue(mln)]])</calculatedColumnFormula>
    </tableColumn>
    <tableColumn id="16" xr3:uid="{411ED1F1-8D80-424B-874C-15990364A5B6}" name="budget(usd)" dataDxfId="5">
      <calculatedColumnFormula>IF(Movies[[#This Row],[currency]]="INR", Movies[[#This Row],[budget(mln)]]/80,Movies[[#This Row],[budget(mln)]])</calculatedColumnFormula>
    </tableColumn>
    <tableColumn id="17" xr3:uid="{18FA9F50-509C-433D-8D6F-B738D56908CD}" name="revenue(usd)" dataDxfId="4">
      <calculatedColumnFormula>IF(Movies[[#This Row],[currency]]="INR", Movies[[#This Row],[revenue(mln)]]/80,Movies[[#This Row],[revenue(mln)]])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E1" zoomScale="97" zoomScaleNormal="97" workbookViewId="0">
      <selection activeCell="N9" sqref="N9"/>
    </sheetView>
  </sheetViews>
  <sheetFormatPr defaultRowHeight="14.4" x14ac:dyDescent="0.3"/>
  <cols>
    <col min="1" max="1" width="7.21875" bestFit="1" customWidth="1"/>
    <col min="2" max="2" width="39.109375" bestFit="1" customWidth="1"/>
    <col min="3" max="3" width="13.88671875" bestFit="1" customWidth="1"/>
    <col min="4" max="4" width="26.44140625" bestFit="1" customWidth="1"/>
    <col min="5" max="5" width="13.88671875" bestFit="1" customWidth="1"/>
    <col min="6" max="6" width="25" bestFit="1" customWidth="1"/>
    <col min="7" max="7" width="13.88671875" bestFit="1" customWidth="1"/>
    <col min="8" max="11" width="12.21875" bestFit="1" customWidth="1"/>
    <col min="12" max="12" width="14.21875" bestFit="1" customWidth="1"/>
    <col min="13" max="13" width="15.109375" bestFit="1" customWidth="1"/>
    <col min="14" max="14" width="14" bestFit="1" customWidth="1"/>
    <col min="15" max="15" width="14.109375" bestFit="1" customWidth="1"/>
    <col min="16" max="16" width="14" bestFit="1" customWidth="1"/>
    <col min="17" max="17" width="14.88671875" bestFit="1" customWidth="1"/>
  </cols>
  <sheetData>
    <row r="1" spans="1:1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169</v>
      </c>
      <c r="Q1" s="1" t="s">
        <v>170</v>
      </c>
    </row>
    <row r="2" spans="1:1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_xlfn.XLOOKUP(Movies[[#This Row],[movie_id]:[movie_id]],Financials[[#All],[movie_id]:[movie_id]],Financials[[#All],[budget]],"Not Available",0)</f>
        <v>1</v>
      </c>
      <c r="I2">
        <f>_xlfn.XLOOKUP(Movies[[#This Row],[movie_id]:[movie_id]],Financials[[#All],[movie_id]:[movie_id]],Financials[[#All],[revenue]],"Not Available",0)</f>
        <v>12.5</v>
      </c>
      <c r="J2" t="str">
        <f>_xlfn.XLOOKUP(Movies[[#This Row],[movie_id]:[movie_id]],Financials[[#All],[movie_id]:[movie_id]],Financials[[#All],[unit]],"Not Available",0)</f>
        <v>Billions</v>
      </c>
      <c r="K2" t="str">
        <f>_xlfn.XLOOKUP(Movies[[#This Row],[movie_id]:[movie_id]],Financials[[#All],[movie_id]:[movie_id]],Financials[[#All],[currency]],"Not Available",0)</f>
        <v>INR</v>
      </c>
      <c r="L2" s="3">
        <f>IF(Movies[[#This Row],[budget]]="Billions",Movies[[#This Row],[budget]]*1000, Movies[[#This Row],[budget]])</f>
        <v>1</v>
      </c>
      <c r="M2" s="3">
        <f>IF(Movies[[#This Row],[revenue]]="billions",Movies[[#This Row],[revenue]]*1000,Movies[[#This Row],[revenue]])</f>
        <v>12.5</v>
      </c>
      <c r="N2" s="3">
        <f>IF(Movies[[#This Row],[currency]]="USD", Movies[[#This Row],[budget(mln)]]*80,Movies[[#This Row],[budget(mln)]])</f>
        <v>1</v>
      </c>
      <c r="O2" s="3">
        <f>IF(Movies[[#This Row],[currency]]="USD", Movies[[#This Row],[revenue(mln)]]*80,Movies[[#This Row],[revenue(mln)]])</f>
        <v>12.5</v>
      </c>
      <c r="P2" s="3">
        <f>IF(Movies[[#This Row],[currency]]="INR", Movies[[#This Row],[budget(mln)]]/80,Movies[[#This Row],[budget(mln)]])</f>
        <v>1.2500000000000001E-2</v>
      </c>
      <c r="Q2" s="3">
        <f>IF(Movies[[#This Row],[currency]]="INR", Movies[[#This Row],[revenue(mln)]]/80,Movies[[#This Row],[revenue(mln)]])</f>
        <v>0.15625</v>
      </c>
    </row>
    <row r="3" spans="1:1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_xlfn.XLOOKUP(Movies[[#This Row],[movie_id]:[movie_id]],Financials[[#All],[movie_id]:[movie_id]],Financials[[#All],[budget]],"Not Available",0)</f>
        <v>200</v>
      </c>
      <c r="I3">
        <f>_xlfn.XLOOKUP(Movies[[#This Row],[movie_id]:[movie_id]],Financials[[#All],[movie_id]:[movie_id]],Financials[[#All],[revenue]],"Not Available",0)</f>
        <v>954.8</v>
      </c>
      <c r="J3" t="str">
        <f>_xlfn.XLOOKUP(Movies[[#This Row],[movie_id]:[movie_id]],Financials[[#All],[movie_id]:[movie_id]],Financials[[#All],[unit]],"Not Available",0)</f>
        <v>Millions</v>
      </c>
      <c r="K3" t="str">
        <f>_xlfn.XLOOKUP(Movies[[#This Row],[movie_id]:[movie_id]],Financials[[#All],[movie_id]:[movie_id]],Financials[[#All],[currency]],"Not Available",0)</f>
        <v>USD</v>
      </c>
      <c r="L3" s="3">
        <f>IF(Movies[[#This Row],[budget]]="Billions",Movies[[#This Row],[budget]]*1000, Movies[[#This Row],[budget]])</f>
        <v>200</v>
      </c>
      <c r="M3" s="3">
        <f>IF(Movies[[#This Row],[revenue]]="billions",Movies[[#This Row],[revenue]]*1000,Movies[[#This Row],[revenue]])</f>
        <v>954.8</v>
      </c>
      <c r="N3" s="3">
        <f>IF(Movies[[#This Row],[currency]]="USD", Movies[[#This Row],[budget(mln)]]*80,Movies[[#This Row],[budget(mln)]])</f>
        <v>16000</v>
      </c>
      <c r="O3" s="3">
        <f>IF(Movies[[#This Row],[currency]]="USD", Movies[[#This Row],[revenue(mln)]]*80,Movies[[#This Row],[revenue(mln)]])</f>
        <v>76384</v>
      </c>
      <c r="P3" s="3">
        <f>IF(Movies[[#This Row],[currency]]="INR", Movies[[#This Row],[budget(mln)]]/80,Movies[[#This Row],[budget(mln)]])</f>
        <v>200</v>
      </c>
      <c r="Q3" s="3">
        <f>IF(Movies[[#This Row],[currency]]="INR", Movies[[#This Row],[revenue(mln)]]/80,Movies[[#This Row],[revenue(mln)]])</f>
        <v>954.8</v>
      </c>
    </row>
    <row r="4" spans="1:1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_xlfn.XLOOKUP(Movies[[#This Row],[movie_id]:[movie_id]],Financials[[#All],[movie_id]:[movie_id]],Financials[[#All],[budget]],"Not Available",0)</f>
        <v>165</v>
      </c>
      <c r="I4">
        <f>_xlfn.XLOOKUP(Movies[[#This Row],[movie_id]:[movie_id]],Financials[[#All],[movie_id]:[movie_id]],Financials[[#All],[revenue]],"Not Available",0)</f>
        <v>644.79999999999995</v>
      </c>
      <c r="J4" t="str">
        <f>_xlfn.XLOOKUP(Movies[[#This Row],[movie_id]:[movie_id]],Financials[[#All],[movie_id]:[movie_id]],Financials[[#All],[unit]],"Not Available",0)</f>
        <v>Millions</v>
      </c>
      <c r="K4" t="str">
        <f>_xlfn.XLOOKUP(Movies[[#This Row],[movie_id]:[movie_id]],Financials[[#All],[movie_id]:[movie_id]],Financials[[#All],[currency]],"Not Available",0)</f>
        <v>USD</v>
      </c>
      <c r="L4" s="3">
        <f>IF(Movies[[#This Row],[budget]]="Billions",Movies[[#This Row],[budget]]*1000, Movies[[#This Row],[budget]])</f>
        <v>165</v>
      </c>
      <c r="M4" s="3">
        <f>IF(Movies[[#This Row],[revenue]]="billions",Movies[[#This Row],[revenue]]*1000,Movies[[#This Row],[revenue]])</f>
        <v>644.79999999999995</v>
      </c>
      <c r="N4" s="3">
        <f>IF(Movies[[#This Row],[currency]]="USD", Movies[[#This Row],[budget(mln)]]*80,Movies[[#This Row],[budget(mln)]])</f>
        <v>13200</v>
      </c>
      <c r="O4" s="3">
        <f>IF(Movies[[#This Row],[currency]]="USD", Movies[[#This Row],[revenue(mln)]]*80,Movies[[#This Row],[revenue(mln)]])</f>
        <v>51584</v>
      </c>
      <c r="P4" s="3">
        <f>IF(Movies[[#This Row],[currency]]="INR", Movies[[#This Row],[budget(mln)]]/80,Movies[[#This Row],[budget(mln)]])</f>
        <v>165</v>
      </c>
      <c r="Q4" s="3">
        <f>IF(Movies[[#This Row],[currency]]="INR", Movies[[#This Row],[revenue(mln)]]/80,Movies[[#This Row],[revenue(mln)]])</f>
        <v>644.79999999999995</v>
      </c>
    </row>
    <row r="5" spans="1:1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_xlfn.XLOOKUP(Movies[[#This Row],[movie_id]:[movie_id]],Financials[[#All],[movie_id]:[movie_id]],Financials[[#All],[budget]],"Not Available",0)</f>
        <v>180</v>
      </c>
      <c r="I5">
        <f>_xlfn.XLOOKUP(Movies[[#This Row],[movie_id]:[movie_id]],Financials[[#All],[movie_id]:[movie_id]],Financials[[#All],[revenue]],"Not Available",0)</f>
        <v>854</v>
      </c>
      <c r="J5" t="str">
        <f>_xlfn.XLOOKUP(Movies[[#This Row],[movie_id]:[movie_id]],Financials[[#All],[movie_id]:[movie_id]],Financials[[#All],[unit]],"Not Available",0)</f>
        <v>Millions</v>
      </c>
      <c r="K5" t="str">
        <f>_xlfn.XLOOKUP(Movies[[#This Row],[movie_id]:[movie_id]],Financials[[#All],[movie_id]:[movie_id]],Financials[[#All],[currency]],"Not Available",0)</f>
        <v>USD</v>
      </c>
      <c r="L5" s="3">
        <f>IF(Movies[[#This Row],[budget]]="Billions",Movies[[#This Row],[budget]]*1000, Movies[[#This Row],[budget]])</f>
        <v>180</v>
      </c>
      <c r="M5" s="3">
        <f>IF(Movies[[#This Row],[revenue]]="billions",Movies[[#This Row],[revenue]]*1000,Movies[[#This Row],[revenue]])</f>
        <v>854</v>
      </c>
      <c r="N5" s="3">
        <f>IF(Movies[[#This Row],[currency]]="USD", Movies[[#This Row],[budget(mln)]]*80,Movies[[#This Row],[budget(mln)]])</f>
        <v>14400</v>
      </c>
      <c r="O5" s="3">
        <f>IF(Movies[[#This Row],[currency]]="USD", Movies[[#This Row],[revenue(mln)]]*80,Movies[[#This Row],[revenue(mln)]])</f>
        <v>68320</v>
      </c>
      <c r="P5" s="3">
        <f>IF(Movies[[#This Row],[currency]]="INR", Movies[[#This Row],[budget(mln)]]/80,Movies[[#This Row],[budget(mln)]])</f>
        <v>180</v>
      </c>
      <c r="Q5" s="3">
        <f>IF(Movies[[#This Row],[currency]]="INR", Movies[[#This Row],[revenue(mln)]]/80,Movies[[#This Row],[revenue(mln)]])</f>
        <v>854</v>
      </c>
    </row>
    <row r="6" spans="1:1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_xlfn.XLOOKUP(Movies[[#This Row],[movie_id]:[movie_id]],Financials[[#All],[movie_id]:[movie_id]],Financials[[#All],[budget]],"Not Available",0)</f>
        <v>250</v>
      </c>
      <c r="I6">
        <f>_xlfn.XLOOKUP(Movies[[#This Row],[movie_id]:[movie_id]],Financials[[#All],[movie_id]:[movie_id]],Financials[[#All],[revenue]],"Not Available",0)</f>
        <v>670</v>
      </c>
      <c r="J6" t="str">
        <f>_xlfn.XLOOKUP(Movies[[#This Row],[movie_id]:[movie_id]],Financials[[#All],[movie_id]:[movie_id]],Financials[[#All],[unit]],"Not Available",0)</f>
        <v>Millions</v>
      </c>
      <c r="K6" t="str">
        <f>_xlfn.XLOOKUP(Movies[[#This Row],[movie_id]:[movie_id]],Financials[[#All],[movie_id]:[movie_id]],Financials[[#All],[currency]],"Not Available",0)</f>
        <v>USD</v>
      </c>
      <c r="L6" s="3">
        <f>IF(Movies[[#This Row],[budget]]="Billions",Movies[[#This Row],[budget]]*1000, Movies[[#This Row],[budget]])</f>
        <v>250</v>
      </c>
      <c r="M6" s="3">
        <f>IF(Movies[[#This Row],[revenue]]="billions",Movies[[#This Row],[revenue]]*1000,Movies[[#This Row],[revenue]])</f>
        <v>670</v>
      </c>
      <c r="N6" s="3">
        <f>IF(Movies[[#This Row],[currency]]="USD", Movies[[#This Row],[budget(mln)]]*80,Movies[[#This Row],[budget(mln)]])</f>
        <v>20000</v>
      </c>
      <c r="O6" s="3">
        <f>IF(Movies[[#This Row],[currency]]="USD", Movies[[#This Row],[revenue(mln)]]*80,Movies[[#This Row],[revenue(mln)]])</f>
        <v>53600</v>
      </c>
      <c r="P6" s="3">
        <f>IF(Movies[[#This Row],[currency]]="INR", Movies[[#This Row],[budget(mln)]]/80,Movies[[#This Row],[budget(mln)]])</f>
        <v>250</v>
      </c>
      <c r="Q6" s="3">
        <f>IF(Movies[[#This Row],[currency]]="INR", Movies[[#This Row],[revenue(mln)]]/80,Movies[[#This Row],[revenue(mln)]])</f>
        <v>670</v>
      </c>
    </row>
    <row r="7" spans="1:1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_xlfn.XLOOKUP(Movies[[#This Row],[movie_id]:[movie_id]],Financials[[#All],[movie_id]:[movie_id]],Financials[[#All],[budget]],"Not Available",0)</f>
        <v>Not Available</v>
      </c>
      <c r="I7" t="str">
        <f>_xlfn.XLOOKUP(Movies[[#This Row],[movie_id]:[movie_id]],Financials[[#All],[movie_id]:[movie_id]],Financials[[#All],[revenue]],"Not Available",0)</f>
        <v>Not Available</v>
      </c>
      <c r="J7" t="str">
        <f>_xlfn.XLOOKUP(Movies[[#This Row],[movie_id]:[movie_id]],Financials[[#All],[movie_id]:[movie_id]],Financials[[#All],[unit]],"Not Available",0)</f>
        <v>Not Available</v>
      </c>
      <c r="K7" t="str">
        <f>_xlfn.XLOOKUP(Movies[[#This Row],[movie_id]:[movie_id]],Financials[[#All],[movie_id]:[movie_id]],Financials[[#All],[currency]],"Not Available",0)</f>
        <v>Not Available</v>
      </c>
      <c r="L7" s="3" t="str">
        <f>IF(Movies[[#This Row],[budget]]="Billions",Movies[[#This Row],[budget]]*1000, Movies[[#This Row],[budget]])</f>
        <v>Not Available</v>
      </c>
      <c r="M7" s="3" t="str">
        <f>IF(Movies[[#This Row],[revenue]]="billions",Movies[[#This Row],[revenue]]*1000,Movies[[#This Row],[revenue]])</f>
        <v>Not Available</v>
      </c>
      <c r="N7" s="3" t="str">
        <f>IF(Movies[[#This Row],[currency]]="USD", Movies[[#This Row],[budget(mln)]]*80,Movies[[#This Row],[budget(mln)]])</f>
        <v>Not Available</v>
      </c>
      <c r="O7" s="3" t="str">
        <f>IF(Movies[[#This Row],[currency]]="USD", Movies[[#This Row],[revenue(mln)]]*80,Movies[[#This Row],[revenue(mln)]])</f>
        <v>Not Available</v>
      </c>
      <c r="P7" s="3" t="str">
        <f>IF(Movies[[#This Row],[currency]]="INR", Movies[[#This Row],[budget(mln)]]/80,Movies[[#This Row],[budget(mln)]])</f>
        <v>Not Available</v>
      </c>
      <c r="Q7" s="3" t="str">
        <f>IF(Movies[[#This Row],[currency]]="INR", Movies[[#This Row],[revenue(mln)]]/80,Movies[[#This Row],[revenue(mln)]])</f>
        <v>Not Available</v>
      </c>
    </row>
    <row r="8" spans="1:1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_xlfn.XLOOKUP(Movies[[#This Row],[movie_id]:[movie_id]],Financials[[#All],[movie_id]:[movie_id]],Financials[[#All],[budget]],"Not Available",0)</f>
        <v>400</v>
      </c>
      <c r="I8">
        <f>_xlfn.XLOOKUP(Movies[[#This Row],[movie_id]:[movie_id]],Financials[[#All],[movie_id]:[movie_id]],Financials[[#All],[revenue]],"Not Available",0)</f>
        <v>2000</v>
      </c>
      <c r="J8" t="str">
        <f>_xlfn.XLOOKUP(Movies[[#This Row],[movie_id]:[movie_id]],Financials[[#All],[movie_id]:[movie_id]],Financials[[#All],[unit]],"Not Available",0)</f>
        <v>Millions</v>
      </c>
      <c r="K8" t="str">
        <f>_xlfn.XLOOKUP(Movies[[#This Row],[movie_id]:[movie_id]],Financials[[#All],[movie_id]:[movie_id]],Financials[[#All],[currency]],"Not Available",0)</f>
        <v>INR</v>
      </c>
      <c r="L8" s="3">
        <f>IF(Movies[[#This Row],[budget]]="Billions",Movies[[#This Row],[budget]]*1000, Movies[[#This Row],[budget]])</f>
        <v>400</v>
      </c>
      <c r="M8" s="3">
        <f>IF(Movies[[#This Row],[revenue]]="billions",Movies[[#This Row],[revenue]]*1000,Movies[[#This Row],[revenue]])</f>
        <v>2000</v>
      </c>
      <c r="N8" s="3">
        <f>IF(Movies[[#This Row],[currency]]="USD", Movies[[#This Row],[budget(mln)]]*80,Movies[[#This Row],[budget(mln)]])</f>
        <v>400</v>
      </c>
      <c r="O8" s="3">
        <f>IF(Movies[[#This Row],[currency]]="USD", Movies[[#This Row],[revenue(mln)]]*80,Movies[[#This Row],[revenue(mln)]])</f>
        <v>2000</v>
      </c>
      <c r="P8" s="3">
        <f>IF(Movies[[#This Row],[currency]]="INR", Movies[[#This Row],[budget(mln)]]/80,Movies[[#This Row],[budget(mln)]])</f>
        <v>5</v>
      </c>
      <c r="Q8" s="3">
        <f>IF(Movies[[#This Row],[currency]]="INR", Movies[[#This Row],[revenue(mln)]]/80,Movies[[#This Row],[revenue(mln)]])</f>
        <v>25</v>
      </c>
    </row>
    <row r="9" spans="1:1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_xlfn.XLOOKUP(Movies[[#This Row],[movie_id]:[movie_id]],Financials[[#All],[movie_id]:[movie_id]],Financials[[#All],[budget]],"Not Available",0)</f>
        <v>550</v>
      </c>
      <c r="I9">
        <f>_xlfn.XLOOKUP(Movies[[#This Row],[movie_id]:[movie_id]],Financials[[#All],[movie_id]:[movie_id]],Financials[[#All],[revenue]],"Not Available",0)</f>
        <v>4000</v>
      </c>
      <c r="J9" t="str">
        <f>_xlfn.XLOOKUP(Movies[[#This Row],[movie_id]:[movie_id]],Financials[[#All],[movie_id]:[movie_id]],Financials[[#All],[unit]],"Not Available",0)</f>
        <v>Millions</v>
      </c>
      <c r="K9" t="str">
        <f>_xlfn.XLOOKUP(Movies[[#This Row],[movie_id]:[movie_id]],Financials[[#All],[movie_id]:[movie_id]],Financials[[#All],[currency]],"Not Available",0)</f>
        <v>INR</v>
      </c>
      <c r="L9" s="3">
        <f>IF(Movies[[#This Row],[budget]]="Billions",Movies[[#This Row],[budget]]*1000, Movies[[#This Row],[budget]])</f>
        <v>550</v>
      </c>
      <c r="M9" s="3">
        <f>IF(Movies[[#This Row],[revenue]]="billions",Movies[[#This Row],[revenue]]*1000,Movies[[#This Row],[revenue]])</f>
        <v>4000</v>
      </c>
      <c r="N9" s="3">
        <f>IF(Movies[[#This Row],[currency]]="USD", Movies[[#This Row],[budget(mln)]]*80,Movies[[#This Row],[budget(mln)]])</f>
        <v>550</v>
      </c>
      <c r="O9" s="3">
        <f>IF(Movies[[#This Row],[currency]]="USD", Movies[[#This Row],[revenue(mln)]]*80,Movies[[#This Row],[revenue(mln)]])</f>
        <v>4000</v>
      </c>
      <c r="P9" s="3">
        <f>IF(Movies[[#This Row],[currency]]="INR", Movies[[#This Row],[budget(mln)]]/80,Movies[[#This Row],[budget(mln)]])</f>
        <v>6.875</v>
      </c>
      <c r="Q9" s="3">
        <f>IF(Movies[[#This Row],[currency]]="INR", Movies[[#This Row],[revenue(mln)]]/80,Movies[[#This Row],[revenue(mln)]])</f>
        <v>50</v>
      </c>
    </row>
    <row r="10" spans="1:1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_xlfn.XLOOKUP(Movies[[#This Row],[movie_id]:[movie_id]],Financials[[#All],[movie_id]:[movie_id]],Financials[[#All],[budget]],"Not Available",0)</f>
        <v>390</v>
      </c>
      <c r="I10">
        <f>_xlfn.XLOOKUP(Movies[[#This Row],[movie_id]:[movie_id]],Financials[[#All],[movie_id]:[movie_id]],Financials[[#All],[revenue]],"Not Available",0)</f>
        <v>1360</v>
      </c>
      <c r="J10" t="str">
        <f>_xlfn.XLOOKUP(Movies[[#This Row],[movie_id]:[movie_id]],Financials[[#All],[movie_id]:[movie_id]],Financials[[#All],[unit]],"Not Available",0)</f>
        <v>Millions</v>
      </c>
      <c r="K10" t="str">
        <f>_xlfn.XLOOKUP(Movies[[#This Row],[movie_id]:[movie_id]],Financials[[#All],[movie_id]:[movie_id]],Financials[[#All],[currency]],"Not Available",0)</f>
        <v>INR</v>
      </c>
      <c r="L10" s="3">
        <f>IF(Movies[[#This Row],[budget]]="Billions",Movies[[#This Row],[budget]]*1000, Movies[[#This Row],[budget]])</f>
        <v>390</v>
      </c>
      <c r="M10" s="3">
        <f>IF(Movies[[#This Row],[revenue]]="billions",Movies[[#This Row],[revenue]]*1000,Movies[[#This Row],[revenue]])</f>
        <v>1360</v>
      </c>
      <c r="N10" s="3">
        <f>IF(Movies[[#This Row],[currency]]="USD", Movies[[#This Row],[budget(mln)]]*80,Movies[[#This Row],[budget(mln)]])</f>
        <v>390</v>
      </c>
      <c r="O10" s="3">
        <f>IF(Movies[[#This Row],[currency]]="USD", Movies[[#This Row],[revenue(mln)]]*80,Movies[[#This Row],[revenue(mln)]])</f>
        <v>1360</v>
      </c>
      <c r="P10" s="3">
        <f>IF(Movies[[#This Row],[currency]]="INR", Movies[[#This Row],[budget(mln)]]/80,Movies[[#This Row],[budget(mln)]])</f>
        <v>4.875</v>
      </c>
      <c r="Q10" s="3">
        <f>IF(Movies[[#This Row],[currency]]="INR", Movies[[#This Row],[revenue(mln)]]/80,Movies[[#This Row],[revenue(mln)]])</f>
        <v>17</v>
      </c>
    </row>
    <row r="11" spans="1:1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_xlfn.XLOOKUP(Movies[[#This Row],[movie_id]:[movie_id]],Financials[[#All],[movie_id]:[movie_id]],Financials[[#All],[budget]],"Not Available",0)</f>
        <v>1.4</v>
      </c>
      <c r="I11">
        <f>_xlfn.XLOOKUP(Movies[[#This Row],[movie_id]:[movie_id]],Financials[[#All],[movie_id]:[movie_id]],Financials[[#All],[revenue]],"Not Available",0)</f>
        <v>3.5</v>
      </c>
      <c r="J11" t="str">
        <f>_xlfn.XLOOKUP(Movies[[#This Row],[movie_id]:[movie_id]],Financials[[#All],[movie_id]:[movie_id]],Financials[[#All],[unit]],"Not Available",0)</f>
        <v>Billions</v>
      </c>
      <c r="K11" t="str">
        <f>_xlfn.XLOOKUP(Movies[[#This Row],[movie_id]:[movie_id]],Financials[[#All],[movie_id]:[movie_id]],Financials[[#All],[currency]],"Not Available",0)</f>
        <v>INR</v>
      </c>
      <c r="L11" s="3">
        <f>IF(Movies[[#This Row],[budget]]="Billions",Movies[[#This Row],[budget]]*1000, Movies[[#This Row],[budget]])</f>
        <v>1.4</v>
      </c>
      <c r="M11" s="3">
        <f>IF(Movies[[#This Row],[revenue]]="billions",Movies[[#This Row],[revenue]]*1000,Movies[[#This Row],[revenue]])</f>
        <v>3.5</v>
      </c>
      <c r="N11" s="3">
        <f>IF(Movies[[#This Row],[currency]]="USD", Movies[[#This Row],[budget(mln)]]*80,Movies[[#This Row],[budget(mln)]])</f>
        <v>1.4</v>
      </c>
      <c r="O11" s="3">
        <f>IF(Movies[[#This Row],[currency]]="USD", Movies[[#This Row],[revenue(mln)]]*80,Movies[[#This Row],[revenue(mln)]])</f>
        <v>3.5</v>
      </c>
      <c r="P11" s="3">
        <f>IF(Movies[[#This Row],[currency]]="INR", Movies[[#This Row],[budget(mln)]]/80,Movies[[#This Row],[budget(mln)]])</f>
        <v>1.7499999999999998E-2</v>
      </c>
      <c r="Q11" s="3">
        <f>IF(Movies[[#This Row],[currency]]="INR", Movies[[#This Row],[revenue(mln)]]/80,Movies[[#This Row],[revenue(mln)]])</f>
        <v>4.3749999999999997E-2</v>
      </c>
    </row>
    <row r="12" spans="1:1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_xlfn.XLOOKUP(Movies[[#This Row],[movie_id]:[movie_id]],Financials[[#All],[movie_id]:[movie_id]],Financials[[#All],[budget]],"Not Available",0)</f>
        <v>25</v>
      </c>
      <c r="I12">
        <f>_xlfn.XLOOKUP(Movies[[#This Row],[movie_id]:[movie_id]],Financials[[#All],[movie_id]:[movie_id]],Financials[[#All],[revenue]],"Not Available",0)</f>
        <v>73.3</v>
      </c>
      <c r="J12" t="str">
        <f>_xlfn.XLOOKUP(Movies[[#This Row],[movie_id]:[movie_id]],Financials[[#All],[movie_id]:[movie_id]],Financials[[#All],[unit]],"Not Available",0)</f>
        <v>Millions</v>
      </c>
      <c r="K12" t="str">
        <f>_xlfn.XLOOKUP(Movies[[#This Row],[movie_id]:[movie_id]],Financials[[#All],[movie_id]:[movie_id]],Financials[[#All],[currency]],"Not Available",0)</f>
        <v>USD</v>
      </c>
      <c r="L12" s="3">
        <f>IF(Movies[[#This Row],[budget]]="Billions",Movies[[#This Row],[budget]]*1000, Movies[[#This Row],[budget]])</f>
        <v>25</v>
      </c>
      <c r="M12" s="3">
        <f>IF(Movies[[#This Row],[revenue]]="billions",Movies[[#This Row],[revenue]]*1000,Movies[[#This Row],[revenue]])</f>
        <v>73.3</v>
      </c>
      <c r="N12" s="3">
        <f>IF(Movies[[#This Row],[currency]]="USD", Movies[[#This Row],[budget(mln)]]*80,Movies[[#This Row],[budget(mln)]])</f>
        <v>2000</v>
      </c>
      <c r="O12" s="3">
        <f>IF(Movies[[#This Row],[currency]]="USD", Movies[[#This Row],[revenue(mln)]]*80,Movies[[#This Row],[revenue(mln)]])</f>
        <v>5864</v>
      </c>
      <c r="P12" s="3">
        <f>IF(Movies[[#This Row],[currency]]="INR", Movies[[#This Row],[budget(mln)]]/80,Movies[[#This Row],[budget(mln)]])</f>
        <v>25</v>
      </c>
      <c r="Q12" s="3">
        <f>IF(Movies[[#This Row],[currency]]="INR", Movies[[#This Row],[revenue(mln)]]/80,Movies[[#This Row],[revenue(mln)]])</f>
        <v>73.3</v>
      </c>
    </row>
    <row r="13" spans="1:1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_xlfn.XLOOKUP(Movies[[#This Row],[movie_id]:[movie_id]],Financials[[#All],[movie_id]:[movie_id]],Financials[[#All],[budget]],"Not Available",0)</f>
        <v>Not Available</v>
      </c>
      <c r="I13" t="str">
        <f>_xlfn.XLOOKUP(Movies[[#This Row],[movie_id]:[movie_id]],Financials[[#All],[movie_id]:[movie_id]],Financials[[#All],[revenue]],"Not Available",0)</f>
        <v>Not Available</v>
      </c>
      <c r="J13" t="str">
        <f>_xlfn.XLOOKUP(Movies[[#This Row],[movie_id]:[movie_id]],Financials[[#All],[movie_id]:[movie_id]],Financials[[#All],[unit]],"Not Available",0)</f>
        <v>Not Available</v>
      </c>
      <c r="K13" t="str">
        <f>_xlfn.XLOOKUP(Movies[[#This Row],[movie_id]:[movie_id]],Financials[[#All],[movie_id]:[movie_id]],Financials[[#All],[currency]],"Not Available",0)</f>
        <v>Not Available</v>
      </c>
      <c r="L13" s="3" t="str">
        <f>IF(Movies[[#This Row],[budget]]="Billions",Movies[[#This Row],[budget]]*1000, Movies[[#This Row],[budget]])</f>
        <v>Not Available</v>
      </c>
      <c r="M13" s="3" t="str">
        <f>IF(Movies[[#This Row],[revenue]]="billions",Movies[[#This Row],[revenue]]*1000,Movies[[#This Row],[revenue]])</f>
        <v>Not Available</v>
      </c>
      <c r="N13" s="3" t="str">
        <f>IF(Movies[[#This Row],[currency]]="USD", Movies[[#This Row],[budget(mln)]]*80,Movies[[#This Row],[budget(mln)]])</f>
        <v>Not Available</v>
      </c>
      <c r="O13" s="3" t="str">
        <f>IF(Movies[[#This Row],[currency]]="USD", Movies[[#This Row],[revenue(mln)]]*80,Movies[[#This Row],[revenue(mln)]])</f>
        <v>Not Available</v>
      </c>
      <c r="P13" s="3" t="str">
        <f>IF(Movies[[#This Row],[currency]]="INR", Movies[[#This Row],[budget(mln)]]/80,Movies[[#This Row],[budget(mln)]])</f>
        <v>Not Available</v>
      </c>
      <c r="Q13" s="3" t="str">
        <f>IF(Movies[[#This Row],[currency]]="INR", Movies[[#This Row],[revenue(mln)]]/80,Movies[[#This Row],[revenue(mln)]])</f>
        <v>Not Available</v>
      </c>
    </row>
    <row r="14" spans="1:1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_xlfn.XLOOKUP(Movies[[#This Row],[movie_id]:[movie_id]],Financials[[#All],[movie_id]:[movie_id]],Financials[[#All],[budget]],"Not Available",0)</f>
        <v>165</v>
      </c>
      <c r="I14">
        <f>_xlfn.XLOOKUP(Movies[[#This Row],[movie_id]:[movie_id]],Financials[[#All],[movie_id]:[movie_id]],Financials[[#All],[revenue]],"Not Available",0)</f>
        <v>701.8</v>
      </c>
      <c r="J14" t="str">
        <f>_xlfn.XLOOKUP(Movies[[#This Row],[movie_id]:[movie_id]],Financials[[#All],[movie_id]:[movie_id]],Financials[[#All],[unit]],"Not Available",0)</f>
        <v>Millions</v>
      </c>
      <c r="K14" t="str">
        <f>_xlfn.XLOOKUP(Movies[[#This Row],[movie_id]:[movie_id]],Financials[[#All],[movie_id]:[movie_id]],Financials[[#All],[currency]],"Not Available",0)</f>
        <v>USD</v>
      </c>
      <c r="L14" s="3">
        <f>IF(Movies[[#This Row],[budget]]="Billions",Movies[[#This Row],[budget]]*1000, Movies[[#This Row],[budget]])</f>
        <v>165</v>
      </c>
      <c r="M14" s="3">
        <f>IF(Movies[[#This Row],[revenue]]="billions",Movies[[#This Row],[revenue]]*1000,Movies[[#This Row],[revenue]])</f>
        <v>701.8</v>
      </c>
      <c r="N14" s="3">
        <f>IF(Movies[[#This Row],[currency]]="USD", Movies[[#This Row],[budget(mln)]]*80,Movies[[#This Row],[budget(mln)]])</f>
        <v>13200</v>
      </c>
      <c r="O14" s="3">
        <f>IF(Movies[[#This Row],[currency]]="USD", Movies[[#This Row],[revenue(mln)]]*80,Movies[[#This Row],[revenue(mln)]])</f>
        <v>56144</v>
      </c>
      <c r="P14" s="3">
        <f>IF(Movies[[#This Row],[currency]]="INR", Movies[[#This Row],[budget(mln)]]/80,Movies[[#This Row],[budget(mln)]])</f>
        <v>165</v>
      </c>
      <c r="Q14" s="3">
        <f>IF(Movies[[#This Row],[currency]]="INR", Movies[[#This Row],[revenue(mln)]]/80,Movies[[#This Row],[revenue(mln)]])</f>
        <v>701.8</v>
      </c>
    </row>
    <row r="15" spans="1:1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_xlfn.XLOOKUP(Movies[[#This Row],[movie_id]:[movie_id]],Financials[[#All],[movie_id]:[movie_id]],Financials[[#All],[budget]],"Not Available",0)</f>
        <v>55</v>
      </c>
      <c r="I15">
        <f>_xlfn.XLOOKUP(Movies[[#This Row],[movie_id]:[movie_id]],Financials[[#All],[movie_id]:[movie_id]],Financials[[#All],[revenue]],"Not Available",0)</f>
        <v>307.10000000000002</v>
      </c>
      <c r="J15" t="str">
        <f>_xlfn.XLOOKUP(Movies[[#This Row],[movie_id]:[movie_id]],Financials[[#All],[movie_id]:[movie_id]],Financials[[#All],[unit]],"Not Available",0)</f>
        <v>Millions</v>
      </c>
      <c r="K15" t="str">
        <f>_xlfn.XLOOKUP(Movies[[#This Row],[movie_id]:[movie_id]],Financials[[#All],[movie_id]:[movie_id]],Financials[[#All],[currency]],"Not Available",0)</f>
        <v>USD</v>
      </c>
      <c r="L15" s="3">
        <f>IF(Movies[[#This Row],[budget]]="Billions",Movies[[#This Row],[budget]]*1000, Movies[[#This Row],[budget]])</f>
        <v>55</v>
      </c>
      <c r="M15" s="3">
        <f>IF(Movies[[#This Row],[revenue]]="billions",Movies[[#This Row],[revenue]]*1000,Movies[[#This Row],[revenue]])</f>
        <v>307.10000000000002</v>
      </c>
      <c r="N15" s="3">
        <f>IF(Movies[[#This Row],[currency]]="USD", Movies[[#This Row],[budget(mln)]]*80,Movies[[#This Row],[budget(mln)]])</f>
        <v>4400</v>
      </c>
      <c r="O15" s="3">
        <f>IF(Movies[[#This Row],[currency]]="USD", Movies[[#This Row],[revenue(mln)]]*80,Movies[[#This Row],[revenue(mln)]])</f>
        <v>24568</v>
      </c>
      <c r="P15" s="3">
        <f>IF(Movies[[#This Row],[currency]]="INR", Movies[[#This Row],[budget(mln)]]/80,Movies[[#This Row],[budget(mln)]])</f>
        <v>55</v>
      </c>
      <c r="Q15" s="3">
        <f>IF(Movies[[#This Row],[currency]]="INR", Movies[[#This Row],[revenue(mln)]]/80,Movies[[#This Row],[revenue(mln)]])</f>
        <v>307.10000000000002</v>
      </c>
    </row>
    <row r="16" spans="1:1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_xlfn.XLOOKUP(Movies[[#This Row],[movie_id]:[movie_id]],Financials[[#All],[movie_id]:[movie_id]],Financials[[#All],[budget]],"Not Available",0)</f>
        <v>103</v>
      </c>
      <c r="I16">
        <f>_xlfn.XLOOKUP(Movies[[#This Row],[movie_id]:[movie_id]],Financials[[#All],[movie_id]:[movie_id]],Financials[[#All],[revenue]],"Not Available",0)</f>
        <v>460.5</v>
      </c>
      <c r="J16" t="str">
        <f>_xlfn.XLOOKUP(Movies[[#This Row],[movie_id]:[movie_id]],Financials[[#All],[movie_id]:[movie_id]],Financials[[#All],[unit]],"Not Available",0)</f>
        <v>Millions</v>
      </c>
      <c r="K16" t="str">
        <f>_xlfn.XLOOKUP(Movies[[#This Row],[movie_id]:[movie_id]],Financials[[#All],[movie_id]:[movie_id]],Financials[[#All],[currency]],"Not Available",0)</f>
        <v>USD</v>
      </c>
      <c r="L16" s="3">
        <f>IF(Movies[[#This Row],[budget]]="Billions",Movies[[#This Row],[budget]]*1000, Movies[[#This Row],[budget]])</f>
        <v>103</v>
      </c>
      <c r="M16" s="3">
        <f>IF(Movies[[#This Row],[revenue]]="billions",Movies[[#This Row],[revenue]]*1000,Movies[[#This Row],[revenue]])</f>
        <v>460.5</v>
      </c>
      <c r="N16" s="3">
        <f>IF(Movies[[#This Row],[currency]]="USD", Movies[[#This Row],[budget(mln)]]*80,Movies[[#This Row],[budget(mln)]])</f>
        <v>8240</v>
      </c>
      <c r="O16" s="3">
        <f>IF(Movies[[#This Row],[currency]]="USD", Movies[[#This Row],[revenue(mln)]]*80,Movies[[#This Row],[revenue(mln)]])</f>
        <v>36840</v>
      </c>
      <c r="P16" s="3">
        <f>IF(Movies[[#This Row],[currency]]="INR", Movies[[#This Row],[budget(mln)]]/80,Movies[[#This Row],[budget(mln)]])</f>
        <v>103</v>
      </c>
      <c r="Q16" s="3">
        <f>IF(Movies[[#This Row],[currency]]="INR", Movies[[#This Row],[revenue(mln)]]/80,Movies[[#This Row],[revenue(mln)]])</f>
        <v>460.5</v>
      </c>
    </row>
    <row r="17" spans="1:1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_xlfn.XLOOKUP(Movies[[#This Row],[movie_id]:[movie_id]],Financials[[#All],[movie_id]:[movie_id]],Financials[[#All],[budget]],"Not Available",0)</f>
        <v>200</v>
      </c>
      <c r="I17">
        <f>_xlfn.XLOOKUP(Movies[[#This Row],[movie_id]:[movie_id]],Financials[[#All],[movie_id]:[movie_id]],Financials[[#All],[revenue]],"Not Available",0)</f>
        <v>2202</v>
      </c>
      <c r="J17" t="str">
        <f>_xlfn.XLOOKUP(Movies[[#This Row],[movie_id]:[movie_id]],Financials[[#All],[movie_id]:[movie_id]],Financials[[#All],[unit]],"Not Available",0)</f>
        <v>Millions</v>
      </c>
      <c r="K17" t="str">
        <f>_xlfn.XLOOKUP(Movies[[#This Row],[movie_id]:[movie_id]],Financials[[#All],[movie_id]:[movie_id]],Financials[[#All],[currency]],"Not Available",0)</f>
        <v>USD</v>
      </c>
      <c r="L17" s="3">
        <f>IF(Movies[[#This Row],[budget]]="Billions",Movies[[#This Row],[budget]]*1000, Movies[[#This Row],[budget]])</f>
        <v>200</v>
      </c>
      <c r="M17" s="3">
        <f>IF(Movies[[#This Row],[revenue]]="billions",Movies[[#This Row],[revenue]]*1000,Movies[[#This Row],[revenue]])</f>
        <v>2202</v>
      </c>
      <c r="N17" s="3">
        <f>IF(Movies[[#This Row],[currency]]="USD", Movies[[#This Row],[budget(mln)]]*80,Movies[[#This Row],[budget(mln)]])</f>
        <v>16000</v>
      </c>
      <c r="O17" s="3">
        <f>IF(Movies[[#This Row],[currency]]="USD", Movies[[#This Row],[revenue(mln)]]*80,Movies[[#This Row],[revenue(mln)]])</f>
        <v>176160</v>
      </c>
      <c r="P17" s="3">
        <f>IF(Movies[[#This Row],[currency]]="INR", Movies[[#This Row],[budget(mln)]]/80,Movies[[#This Row],[budget(mln)]])</f>
        <v>200</v>
      </c>
      <c r="Q17" s="3">
        <f>IF(Movies[[#This Row],[currency]]="INR", Movies[[#This Row],[revenue(mln)]]/80,Movies[[#This Row],[revenue(mln)]])</f>
        <v>2202</v>
      </c>
    </row>
    <row r="18" spans="1:1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_xlfn.XLOOKUP(Movies[[#This Row],[movie_id]:[movie_id]],Financials[[#All],[movie_id]:[movie_id]],Financials[[#All],[budget]],"Not Available",0)</f>
        <v>3.18</v>
      </c>
      <c r="I18">
        <f>_xlfn.XLOOKUP(Movies[[#This Row],[movie_id]:[movie_id]],Financials[[#All],[movie_id]:[movie_id]],Financials[[#All],[revenue]],"Not Available",0)</f>
        <v>3.3</v>
      </c>
      <c r="J18" t="str">
        <f>_xlfn.XLOOKUP(Movies[[#This Row],[movie_id]:[movie_id]],Financials[[#All],[movie_id]:[movie_id]],Financials[[#All],[unit]],"Not Available",0)</f>
        <v>Millions</v>
      </c>
      <c r="K18" t="str">
        <f>_xlfn.XLOOKUP(Movies[[#This Row],[movie_id]:[movie_id]],Financials[[#All],[movie_id]:[movie_id]],Financials[[#All],[currency]],"Not Available",0)</f>
        <v>USD</v>
      </c>
      <c r="L18" s="3">
        <f>IF(Movies[[#This Row],[budget]]="Billions",Movies[[#This Row],[budget]]*1000, Movies[[#This Row],[budget]])</f>
        <v>3.18</v>
      </c>
      <c r="M18" s="3">
        <f>IF(Movies[[#This Row],[revenue]]="billions",Movies[[#This Row],[revenue]]*1000,Movies[[#This Row],[revenue]])</f>
        <v>3.3</v>
      </c>
      <c r="N18" s="3">
        <f>IF(Movies[[#This Row],[currency]]="USD", Movies[[#This Row],[budget(mln)]]*80,Movies[[#This Row],[budget(mln)]])</f>
        <v>254.4</v>
      </c>
      <c r="O18" s="3">
        <f>IF(Movies[[#This Row],[currency]]="USD", Movies[[#This Row],[revenue(mln)]]*80,Movies[[#This Row],[revenue(mln)]])</f>
        <v>264</v>
      </c>
      <c r="P18" s="3">
        <f>IF(Movies[[#This Row],[currency]]="INR", Movies[[#This Row],[budget(mln)]]/80,Movies[[#This Row],[budget(mln)]])</f>
        <v>3.18</v>
      </c>
      <c r="Q18" s="3">
        <f>IF(Movies[[#This Row],[currency]]="INR", Movies[[#This Row],[revenue(mln)]]/80,Movies[[#This Row],[revenue(mln)]])</f>
        <v>3.3</v>
      </c>
    </row>
    <row r="19" spans="1:1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_xlfn.XLOOKUP(Movies[[#This Row],[movie_id]:[movie_id]],Financials[[#All],[movie_id]:[movie_id]],Financials[[#All],[budget]],"Not Available",0)</f>
        <v>237</v>
      </c>
      <c r="I19">
        <f>_xlfn.XLOOKUP(Movies[[#This Row],[movie_id]:[movie_id]],Financials[[#All],[movie_id]:[movie_id]],Financials[[#All],[revenue]],"Not Available",0)</f>
        <v>2847</v>
      </c>
      <c r="J19" t="str">
        <f>_xlfn.XLOOKUP(Movies[[#This Row],[movie_id]:[movie_id]],Financials[[#All],[movie_id]:[movie_id]],Financials[[#All],[unit]],"Not Available",0)</f>
        <v>Millions</v>
      </c>
      <c r="K19" t="str">
        <f>_xlfn.XLOOKUP(Movies[[#This Row],[movie_id]:[movie_id]],Financials[[#All],[movie_id]:[movie_id]],Financials[[#All],[currency]],"Not Available",0)</f>
        <v>USD</v>
      </c>
      <c r="L19" s="3">
        <f>IF(Movies[[#This Row],[budget]]="Billions",Movies[[#This Row],[budget]]*1000, Movies[[#This Row],[budget]])</f>
        <v>237</v>
      </c>
      <c r="M19" s="3">
        <f>IF(Movies[[#This Row],[revenue]]="billions",Movies[[#This Row],[revenue]]*1000,Movies[[#This Row],[revenue]])</f>
        <v>2847</v>
      </c>
      <c r="N19" s="3">
        <f>IF(Movies[[#This Row],[currency]]="USD", Movies[[#This Row],[budget(mln)]]*80,Movies[[#This Row],[budget(mln)]])</f>
        <v>18960</v>
      </c>
      <c r="O19" s="3">
        <f>IF(Movies[[#This Row],[currency]]="USD", Movies[[#This Row],[revenue(mln)]]*80,Movies[[#This Row],[revenue(mln)]])</f>
        <v>227760</v>
      </c>
      <c r="P19" s="3">
        <f>IF(Movies[[#This Row],[currency]]="INR", Movies[[#This Row],[budget(mln)]]/80,Movies[[#This Row],[budget(mln)]])</f>
        <v>237</v>
      </c>
      <c r="Q19" s="3">
        <f>IF(Movies[[#This Row],[currency]]="INR", Movies[[#This Row],[revenue(mln)]]/80,Movies[[#This Row],[revenue(mln)]])</f>
        <v>2847</v>
      </c>
    </row>
    <row r="20" spans="1:1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_xlfn.XLOOKUP(Movies[[#This Row],[movie_id]:[movie_id]],Financials[[#All],[movie_id]:[movie_id]],Financials[[#All],[budget]],"Not Available",0)</f>
        <v>7.2</v>
      </c>
      <c r="I20">
        <f>_xlfn.XLOOKUP(Movies[[#This Row],[movie_id]:[movie_id]],Financials[[#All],[movie_id]:[movie_id]],Financials[[#All],[revenue]],"Not Available",0)</f>
        <v>291</v>
      </c>
      <c r="J20" t="str">
        <f>_xlfn.XLOOKUP(Movies[[#This Row],[movie_id]:[movie_id]],Financials[[#All],[movie_id]:[movie_id]],Financials[[#All],[unit]],"Not Available",0)</f>
        <v>Millions</v>
      </c>
      <c r="K20" t="str">
        <f>_xlfn.XLOOKUP(Movies[[#This Row],[movie_id]:[movie_id]],Financials[[#All],[movie_id]:[movie_id]],Financials[[#All],[currency]],"Not Available",0)</f>
        <v>USD</v>
      </c>
      <c r="L20" s="3">
        <f>IF(Movies[[#This Row],[budget]]="Billions",Movies[[#This Row],[budget]]*1000, Movies[[#This Row],[budget]])</f>
        <v>7.2</v>
      </c>
      <c r="M20" s="3">
        <f>IF(Movies[[#This Row],[revenue]]="billions",Movies[[#This Row],[revenue]]*1000,Movies[[#This Row],[revenue]])</f>
        <v>291</v>
      </c>
      <c r="N20" s="3">
        <f>IF(Movies[[#This Row],[currency]]="USD", Movies[[#This Row],[budget(mln)]]*80,Movies[[#This Row],[budget(mln)]])</f>
        <v>576</v>
      </c>
      <c r="O20" s="3">
        <f>IF(Movies[[#This Row],[currency]]="USD", Movies[[#This Row],[revenue(mln)]]*80,Movies[[#This Row],[revenue(mln)]])</f>
        <v>23280</v>
      </c>
      <c r="P20" s="3">
        <f>IF(Movies[[#This Row],[currency]]="INR", Movies[[#This Row],[budget(mln)]]/80,Movies[[#This Row],[budget(mln)]])</f>
        <v>7.2</v>
      </c>
      <c r="Q20" s="3">
        <f>IF(Movies[[#This Row],[currency]]="INR", Movies[[#This Row],[revenue(mln)]]/80,Movies[[#This Row],[revenue(mln)]])</f>
        <v>291</v>
      </c>
    </row>
    <row r="21" spans="1:1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_xlfn.XLOOKUP(Movies[[#This Row],[movie_id]:[movie_id]],Financials[[#All],[movie_id]:[movie_id]],Financials[[#All],[budget]],"Not Available",0)</f>
        <v>185</v>
      </c>
      <c r="I21">
        <f>_xlfn.XLOOKUP(Movies[[#This Row],[movie_id]:[movie_id]],Financials[[#All],[movie_id]:[movie_id]],Financials[[#All],[revenue]],"Not Available",0)</f>
        <v>1006</v>
      </c>
      <c r="J21" t="str">
        <f>_xlfn.XLOOKUP(Movies[[#This Row],[movie_id]:[movie_id]],Financials[[#All],[movie_id]:[movie_id]],Financials[[#All],[unit]],"Not Available",0)</f>
        <v>Millions</v>
      </c>
      <c r="K21" t="str">
        <f>_xlfn.XLOOKUP(Movies[[#This Row],[movie_id]:[movie_id]],Financials[[#All],[movie_id]:[movie_id]],Financials[[#All],[currency]],"Not Available",0)</f>
        <v>USD</v>
      </c>
      <c r="L21" s="3">
        <f>IF(Movies[[#This Row],[budget]]="Billions",Movies[[#This Row],[budget]]*1000, Movies[[#This Row],[budget]])</f>
        <v>185</v>
      </c>
      <c r="M21" s="3">
        <f>IF(Movies[[#This Row],[revenue]]="billions",Movies[[#This Row],[revenue]]*1000,Movies[[#This Row],[revenue]])</f>
        <v>1006</v>
      </c>
      <c r="N21" s="3">
        <f>IF(Movies[[#This Row],[currency]]="USD", Movies[[#This Row],[budget(mln)]]*80,Movies[[#This Row],[budget(mln)]])</f>
        <v>14800</v>
      </c>
      <c r="O21" s="3">
        <f>IF(Movies[[#This Row],[currency]]="USD", Movies[[#This Row],[revenue(mln)]]*80,Movies[[#This Row],[revenue(mln)]])</f>
        <v>80480</v>
      </c>
      <c r="P21" s="3">
        <f>IF(Movies[[#This Row],[currency]]="INR", Movies[[#This Row],[budget(mln)]]/80,Movies[[#This Row],[budget(mln)]])</f>
        <v>185</v>
      </c>
      <c r="Q21" s="3">
        <f>IF(Movies[[#This Row],[currency]]="INR", Movies[[#This Row],[revenue(mln)]]/80,Movies[[#This Row],[revenue(mln)]])</f>
        <v>1006</v>
      </c>
    </row>
    <row r="22" spans="1:1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_xlfn.XLOOKUP(Movies[[#This Row],[movie_id]:[movie_id]],Financials[[#All],[movie_id]:[movie_id]],Financials[[#All],[budget]],"Not Available",0)</f>
        <v>22</v>
      </c>
      <c r="I22">
        <f>_xlfn.XLOOKUP(Movies[[#This Row],[movie_id]:[movie_id]],Financials[[#All],[movie_id]:[movie_id]],Financials[[#All],[revenue]],"Not Available",0)</f>
        <v>322.2</v>
      </c>
      <c r="J22" t="str">
        <f>_xlfn.XLOOKUP(Movies[[#This Row],[movie_id]:[movie_id]],Financials[[#All],[movie_id]:[movie_id]],Financials[[#All],[unit]],"Not Available",0)</f>
        <v>Millions</v>
      </c>
      <c r="K22" t="str">
        <f>_xlfn.XLOOKUP(Movies[[#This Row],[movie_id]:[movie_id]],Financials[[#All],[movie_id]:[movie_id]],Financials[[#All],[currency]],"Not Available",0)</f>
        <v>USD</v>
      </c>
      <c r="L22" s="3">
        <f>IF(Movies[[#This Row],[budget]]="Billions",Movies[[#This Row],[budget]]*1000, Movies[[#This Row],[budget]])</f>
        <v>22</v>
      </c>
      <c r="M22" s="3">
        <f>IF(Movies[[#This Row],[revenue]]="billions",Movies[[#This Row],[revenue]]*1000,Movies[[#This Row],[revenue]])</f>
        <v>322.2</v>
      </c>
      <c r="N22" s="3">
        <f>IF(Movies[[#This Row],[currency]]="USD", Movies[[#This Row],[budget(mln)]]*80,Movies[[#This Row],[budget(mln)]])</f>
        <v>1760</v>
      </c>
      <c r="O22" s="3">
        <f>IF(Movies[[#This Row],[currency]]="USD", Movies[[#This Row],[revenue(mln)]]*80,Movies[[#This Row],[revenue(mln)]])</f>
        <v>25776</v>
      </c>
      <c r="P22" s="3">
        <f>IF(Movies[[#This Row],[currency]]="INR", Movies[[#This Row],[budget(mln)]]/80,Movies[[#This Row],[budget(mln)]])</f>
        <v>22</v>
      </c>
      <c r="Q22" s="3">
        <f>IF(Movies[[#This Row],[currency]]="INR", Movies[[#This Row],[revenue(mln)]]/80,Movies[[#This Row],[revenue(mln)]])</f>
        <v>322.2</v>
      </c>
    </row>
    <row r="23" spans="1:1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_xlfn.XLOOKUP(Movies[[#This Row],[movie_id]:[movie_id]],Financials[[#All],[movie_id]:[movie_id]],Financials[[#All],[budget]],"Not Available",0)</f>
        <v>63</v>
      </c>
      <c r="I23">
        <f>_xlfn.XLOOKUP(Movies[[#This Row],[movie_id]:[movie_id]],Financials[[#All],[movie_id]:[movie_id]],Financials[[#All],[revenue]],"Not Available",0)</f>
        <v>1046</v>
      </c>
      <c r="J23" t="str">
        <f>_xlfn.XLOOKUP(Movies[[#This Row],[movie_id]:[movie_id]],Financials[[#All],[movie_id]:[movie_id]],Financials[[#All],[unit]],"Not Available",0)</f>
        <v>Millions</v>
      </c>
      <c r="K23" t="str">
        <f>_xlfn.XLOOKUP(Movies[[#This Row],[movie_id]:[movie_id]],Financials[[#All],[movie_id]:[movie_id]],Financials[[#All],[currency]],"Not Available",0)</f>
        <v>USD</v>
      </c>
      <c r="L23" s="3">
        <f>IF(Movies[[#This Row],[budget]]="Billions",Movies[[#This Row],[budget]]*1000, Movies[[#This Row],[budget]])</f>
        <v>63</v>
      </c>
      <c r="M23" s="3">
        <f>IF(Movies[[#This Row],[revenue]]="billions",Movies[[#This Row],[revenue]]*1000,Movies[[#This Row],[revenue]])</f>
        <v>1046</v>
      </c>
      <c r="N23" s="3">
        <f>IF(Movies[[#This Row],[currency]]="USD", Movies[[#This Row],[budget(mln)]]*80,Movies[[#This Row],[budget(mln)]])</f>
        <v>5040</v>
      </c>
      <c r="O23" s="3">
        <f>IF(Movies[[#This Row],[currency]]="USD", Movies[[#This Row],[revenue(mln)]]*80,Movies[[#This Row],[revenue(mln)]])</f>
        <v>83680</v>
      </c>
      <c r="P23" s="3">
        <f>IF(Movies[[#This Row],[currency]]="INR", Movies[[#This Row],[budget(mln)]]/80,Movies[[#This Row],[budget(mln)]])</f>
        <v>63</v>
      </c>
      <c r="Q23" s="3">
        <f>IF(Movies[[#This Row],[currency]]="INR", Movies[[#This Row],[revenue(mln)]]/80,Movies[[#This Row],[revenue(mln)]])</f>
        <v>1046</v>
      </c>
    </row>
    <row r="24" spans="1:1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_xlfn.XLOOKUP(Movies[[#This Row],[movie_id]:[movie_id]],Financials[[#All],[movie_id]:[movie_id]],Financials[[#All],[budget]],"Not Available",0)</f>
        <v>15.5</v>
      </c>
      <c r="I24">
        <f>_xlfn.XLOOKUP(Movies[[#This Row],[movie_id]:[movie_id]],Financials[[#All],[movie_id]:[movie_id]],Financials[[#All],[revenue]],"Not Available",0)</f>
        <v>263.10000000000002</v>
      </c>
      <c r="J24" t="str">
        <f>_xlfn.XLOOKUP(Movies[[#This Row],[movie_id]:[movie_id]],Financials[[#All],[movie_id]:[movie_id]],Financials[[#All],[unit]],"Not Available",0)</f>
        <v>Millions</v>
      </c>
      <c r="K24" t="str">
        <f>_xlfn.XLOOKUP(Movies[[#This Row],[movie_id]:[movie_id]],Financials[[#All],[movie_id]:[movie_id]],Financials[[#All],[currency]],"Not Available",0)</f>
        <v>USD</v>
      </c>
      <c r="L24" s="3">
        <f>IF(Movies[[#This Row],[budget]]="Billions",Movies[[#This Row],[budget]]*1000, Movies[[#This Row],[budget]])</f>
        <v>15.5</v>
      </c>
      <c r="M24" s="3">
        <f>IF(Movies[[#This Row],[revenue]]="billions",Movies[[#This Row],[revenue]]*1000,Movies[[#This Row],[revenue]])</f>
        <v>263.10000000000002</v>
      </c>
      <c r="N24" s="3">
        <f>IF(Movies[[#This Row],[currency]]="USD", Movies[[#This Row],[budget(mln)]]*80,Movies[[#This Row],[budget(mln)]])</f>
        <v>1240</v>
      </c>
      <c r="O24" s="3">
        <f>IF(Movies[[#This Row],[currency]]="USD", Movies[[#This Row],[revenue(mln)]]*80,Movies[[#This Row],[revenue(mln)]])</f>
        <v>21048</v>
      </c>
      <c r="P24" s="3">
        <f>IF(Movies[[#This Row],[currency]]="INR", Movies[[#This Row],[budget(mln)]]/80,Movies[[#This Row],[budget(mln)]])</f>
        <v>15.5</v>
      </c>
      <c r="Q24" s="3">
        <f>IF(Movies[[#This Row],[currency]]="INR", Movies[[#This Row],[revenue(mln)]]/80,Movies[[#This Row],[revenue(mln)]])</f>
        <v>263.10000000000002</v>
      </c>
    </row>
    <row r="25" spans="1:1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_xlfn.XLOOKUP(Movies[[#This Row],[movie_id]:[movie_id]],Financials[[#All],[movie_id]:[movie_id]],Financials[[#All],[budget]],"Not Available",0)</f>
        <v>400</v>
      </c>
      <c r="I25">
        <f>_xlfn.XLOOKUP(Movies[[#This Row],[movie_id]:[movie_id]],Financials[[#All],[movie_id]:[movie_id]],Financials[[#All],[revenue]],"Not Available",0)</f>
        <v>2798</v>
      </c>
      <c r="J25" t="str">
        <f>_xlfn.XLOOKUP(Movies[[#This Row],[movie_id]:[movie_id]],Financials[[#All],[movie_id]:[movie_id]],Financials[[#All],[unit]],"Not Available",0)</f>
        <v>Millions</v>
      </c>
      <c r="K25" t="str">
        <f>_xlfn.XLOOKUP(Movies[[#This Row],[movie_id]:[movie_id]],Financials[[#All],[movie_id]:[movie_id]],Financials[[#All],[currency]],"Not Available",0)</f>
        <v>USD</v>
      </c>
      <c r="L25" s="3">
        <f>IF(Movies[[#This Row],[budget]]="Billions",Movies[[#This Row],[budget]]*1000, Movies[[#This Row],[budget]])</f>
        <v>400</v>
      </c>
      <c r="M25" s="3">
        <f>IF(Movies[[#This Row],[revenue]]="billions",Movies[[#This Row],[revenue]]*1000,Movies[[#This Row],[revenue]])</f>
        <v>2798</v>
      </c>
      <c r="N25" s="3">
        <f>IF(Movies[[#This Row],[currency]]="USD", Movies[[#This Row],[budget(mln)]]*80,Movies[[#This Row],[budget(mln)]])</f>
        <v>32000</v>
      </c>
      <c r="O25" s="3">
        <f>IF(Movies[[#This Row],[currency]]="USD", Movies[[#This Row],[revenue(mln)]]*80,Movies[[#This Row],[revenue(mln)]])</f>
        <v>223840</v>
      </c>
      <c r="P25" s="3">
        <f>IF(Movies[[#This Row],[currency]]="INR", Movies[[#This Row],[budget(mln)]]/80,Movies[[#This Row],[budget(mln)]])</f>
        <v>400</v>
      </c>
      <c r="Q25" s="3">
        <f>IF(Movies[[#This Row],[currency]]="INR", Movies[[#This Row],[revenue(mln)]]/80,Movies[[#This Row],[revenue(mln)]])</f>
        <v>2798</v>
      </c>
    </row>
    <row r="26" spans="1:1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_xlfn.XLOOKUP(Movies[[#This Row],[movie_id]:[movie_id]],Financials[[#All],[movie_id]:[movie_id]],Financials[[#All],[budget]],"Not Available",0)</f>
        <v>400</v>
      </c>
      <c r="I26">
        <f>_xlfn.XLOOKUP(Movies[[#This Row],[movie_id]:[movie_id]],Financials[[#All],[movie_id]:[movie_id]],Financials[[#All],[revenue]],"Not Available",0)</f>
        <v>2048</v>
      </c>
      <c r="J26" t="str">
        <f>_xlfn.XLOOKUP(Movies[[#This Row],[movie_id]:[movie_id]],Financials[[#All],[movie_id]:[movie_id]],Financials[[#All],[unit]],"Not Available",0)</f>
        <v>Millions</v>
      </c>
      <c r="K26" t="str">
        <f>_xlfn.XLOOKUP(Movies[[#This Row],[movie_id]:[movie_id]],Financials[[#All],[movie_id]:[movie_id]],Financials[[#All],[currency]],"Not Available",0)</f>
        <v>USD</v>
      </c>
      <c r="L26" s="3">
        <f>IF(Movies[[#This Row],[budget]]="Billions",Movies[[#This Row],[budget]]*1000, Movies[[#This Row],[budget]])</f>
        <v>400</v>
      </c>
      <c r="M26" s="3">
        <f>IF(Movies[[#This Row],[revenue]]="billions",Movies[[#This Row],[revenue]]*1000,Movies[[#This Row],[revenue]])</f>
        <v>2048</v>
      </c>
      <c r="N26" s="3">
        <f>IF(Movies[[#This Row],[currency]]="USD", Movies[[#This Row],[budget(mln)]]*80,Movies[[#This Row],[budget(mln)]])</f>
        <v>32000</v>
      </c>
      <c r="O26" s="3">
        <f>IF(Movies[[#This Row],[currency]]="USD", Movies[[#This Row],[revenue(mln)]]*80,Movies[[#This Row],[revenue(mln)]])</f>
        <v>163840</v>
      </c>
      <c r="P26" s="3">
        <f>IF(Movies[[#This Row],[currency]]="INR", Movies[[#This Row],[budget(mln)]]/80,Movies[[#This Row],[budget(mln)]])</f>
        <v>400</v>
      </c>
      <c r="Q26" s="3">
        <f>IF(Movies[[#This Row],[currency]]="INR", Movies[[#This Row],[revenue(mln)]]/80,Movies[[#This Row],[revenue(mln)]])</f>
        <v>2048</v>
      </c>
    </row>
    <row r="27" spans="1:1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_xlfn.XLOOKUP(Movies[[#This Row],[movie_id]:[movie_id]],Financials[[#All],[movie_id]:[movie_id]],Financials[[#All],[budget]],"Not Available",0)</f>
        <v>70</v>
      </c>
      <c r="I27">
        <f>_xlfn.XLOOKUP(Movies[[#This Row],[movie_id]:[movie_id]],Financials[[#All],[movie_id]:[movie_id]],Financials[[#All],[revenue]],"Not Available",0)</f>
        <v>100</v>
      </c>
      <c r="J27" t="str">
        <f>_xlfn.XLOOKUP(Movies[[#This Row],[movie_id]:[movie_id]],Financials[[#All],[movie_id]:[movie_id]],Financials[[#All],[unit]],"Not Available",0)</f>
        <v>Millions</v>
      </c>
      <c r="K27" t="str">
        <f>_xlfn.XLOOKUP(Movies[[#This Row],[movie_id]:[movie_id]],Financials[[#All],[movie_id]:[movie_id]],Financials[[#All],[currency]],"Not Available",0)</f>
        <v>INR</v>
      </c>
      <c r="L27" s="3">
        <f>IF(Movies[[#This Row],[budget]]="Billions",Movies[[#This Row],[budget]]*1000, Movies[[#This Row],[budget]])</f>
        <v>70</v>
      </c>
      <c r="M27" s="3">
        <f>IF(Movies[[#This Row],[revenue]]="billions",Movies[[#This Row],[revenue]]*1000,Movies[[#This Row],[revenue]])</f>
        <v>100</v>
      </c>
      <c r="N27" s="3">
        <f>IF(Movies[[#This Row],[currency]]="USD", Movies[[#This Row],[budget(mln)]]*80,Movies[[#This Row],[budget(mln)]])</f>
        <v>70</v>
      </c>
      <c r="O27" s="3">
        <f>IF(Movies[[#This Row],[currency]]="USD", Movies[[#This Row],[revenue(mln)]]*80,Movies[[#This Row],[revenue(mln)]])</f>
        <v>100</v>
      </c>
      <c r="P27" s="3">
        <f>IF(Movies[[#This Row],[currency]]="INR", Movies[[#This Row],[budget(mln)]]/80,Movies[[#This Row],[budget(mln)]])</f>
        <v>0.875</v>
      </c>
      <c r="Q27" s="3">
        <f>IF(Movies[[#This Row],[currency]]="INR", Movies[[#This Row],[revenue(mln)]]/80,Movies[[#This Row],[revenue(mln)]])</f>
        <v>1.25</v>
      </c>
    </row>
    <row r="28" spans="1:1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_xlfn.XLOOKUP(Movies[[#This Row],[movie_id]:[movie_id]],Financials[[#All],[movie_id]:[movie_id]],Financials[[#All],[budget]],"Not Available",0)</f>
        <v>120</v>
      </c>
      <c r="I28">
        <f>_xlfn.XLOOKUP(Movies[[#This Row],[movie_id]:[movie_id]],Financials[[#All],[movie_id]:[movie_id]],Financials[[#All],[revenue]],"Not Available",0)</f>
        <v>1350</v>
      </c>
      <c r="J28" t="str">
        <f>_xlfn.XLOOKUP(Movies[[#This Row],[movie_id]:[movie_id]],Financials[[#All],[movie_id]:[movie_id]],Financials[[#All],[unit]],"Not Available",0)</f>
        <v>Millions</v>
      </c>
      <c r="K28" t="str">
        <f>_xlfn.XLOOKUP(Movies[[#This Row],[movie_id]:[movie_id]],Financials[[#All],[movie_id]:[movie_id]],Financials[[#All],[currency]],"Not Available",0)</f>
        <v>INR</v>
      </c>
      <c r="L28" s="3">
        <f>IF(Movies[[#This Row],[budget]]="Billions",Movies[[#This Row],[budget]]*1000, Movies[[#This Row],[budget]])</f>
        <v>120</v>
      </c>
      <c r="M28" s="3">
        <f>IF(Movies[[#This Row],[revenue]]="billions",Movies[[#This Row],[revenue]]*1000,Movies[[#This Row],[revenue]])</f>
        <v>1350</v>
      </c>
      <c r="N28" s="3">
        <f>IF(Movies[[#This Row],[currency]]="USD", Movies[[#This Row],[budget(mln)]]*80,Movies[[#This Row],[budget(mln)]])</f>
        <v>120</v>
      </c>
      <c r="O28" s="3">
        <f>IF(Movies[[#This Row],[currency]]="USD", Movies[[#This Row],[revenue(mln)]]*80,Movies[[#This Row],[revenue(mln)]])</f>
        <v>1350</v>
      </c>
      <c r="P28" s="3">
        <f>IF(Movies[[#This Row],[currency]]="INR", Movies[[#This Row],[budget(mln)]]/80,Movies[[#This Row],[budget(mln)]])</f>
        <v>1.5</v>
      </c>
      <c r="Q28" s="3">
        <f>IF(Movies[[#This Row],[currency]]="INR", Movies[[#This Row],[revenue(mln)]]/80,Movies[[#This Row],[revenue(mln)]])</f>
        <v>16.875</v>
      </c>
    </row>
    <row r="29" spans="1:1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_xlfn.XLOOKUP(Movies[[#This Row],[movie_id]:[movie_id]],Financials[[#All],[movie_id]:[movie_id]],Financials[[#All],[budget]],"Not Available",0)</f>
        <v>100</v>
      </c>
      <c r="I29">
        <f>_xlfn.XLOOKUP(Movies[[#This Row],[movie_id]:[movie_id]],Financials[[#All],[movie_id]:[movie_id]],Financials[[#All],[revenue]],"Not Available",0)</f>
        <v>410</v>
      </c>
      <c r="J29" t="str">
        <f>_xlfn.XLOOKUP(Movies[[#This Row],[movie_id]:[movie_id]],Financials[[#All],[movie_id]:[movie_id]],Financials[[#All],[unit]],"Not Available",0)</f>
        <v>Millions</v>
      </c>
      <c r="K29" t="str">
        <f>_xlfn.XLOOKUP(Movies[[#This Row],[movie_id]:[movie_id]],Financials[[#All],[movie_id]:[movie_id]],Financials[[#All],[currency]],"Not Available",0)</f>
        <v>INR</v>
      </c>
      <c r="L29" s="3">
        <f>IF(Movies[[#This Row],[budget]]="Billions",Movies[[#This Row],[budget]]*1000, Movies[[#This Row],[budget]])</f>
        <v>100</v>
      </c>
      <c r="M29" s="3">
        <f>IF(Movies[[#This Row],[revenue]]="billions",Movies[[#This Row],[revenue]]*1000,Movies[[#This Row],[revenue]])</f>
        <v>410</v>
      </c>
      <c r="N29" s="3">
        <f>IF(Movies[[#This Row],[currency]]="USD", Movies[[#This Row],[budget(mln)]]*80,Movies[[#This Row],[budget(mln)]])</f>
        <v>100</v>
      </c>
      <c r="O29" s="3">
        <f>IF(Movies[[#This Row],[currency]]="USD", Movies[[#This Row],[revenue(mln)]]*80,Movies[[#This Row],[revenue(mln)]])</f>
        <v>410</v>
      </c>
      <c r="P29" s="3">
        <f>IF(Movies[[#This Row],[currency]]="INR", Movies[[#This Row],[budget(mln)]]/80,Movies[[#This Row],[budget(mln)]])</f>
        <v>1.25</v>
      </c>
      <c r="Q29" s="3">
        <f>IF(Movies[[#This Row],[currency]]="INR", Movies[[#This Row],[revenue(mln)]]/80,Movies[[#This Row],[revenue(mln)]])</f>
        <v>5.125</v>
      </c>
    </row>
    <row r="30" spans="1:1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_xlfn.XLOOKUP(Movies[[#This Row],[movie_id]:[movie_id]],Financials[[#All],[movie_id]:[movie_id]],Financials[[#All],[budget]],"Not Available",0)</f>
        <v>850</v>
      </c>
      <c r="I30">
        <f>_xlfn.XLOOKUP(Movies[[#This Row],[movie_id]:[movie_id]],Financials[[#All],[movie_id]:[movie_id]],Financials[[#All],[revenue]],"Not Available",0)</f>
        <v>8540</v>
      </c>
      <c r="J30" t="str">
        <f>_xlfn.XLOOKUP(Movies[[#This Row],[movie_id]:[movie_id]],Financials[[#All],[movie_id]:[movie_id]],Financials[[#All],[unit]],"Not Available",0)</f>
        <v>Millions</v>
      </c>
      <c r="K30" t="str">
        <f>_xlfn.XLOOKUP(Movies[[#This Row],[movie_id]:[movie_id]],Financials[[#All],[movie_id]:[movie_id]],Financials[[#All],[currency]],"Not Available",0)</f>
        <v>INR</v>
      </c>
      <c r="L30" s="3">
        <f>IF(Movies[[#This Row],[budget]]="Billions",Movies[[#This Row],[budget]]*1000, Movies[[#This Row],[budget]])</f>
        <v>850</v>
      </c>
      <c r="M30" s="3">
        <f>IF(Movies[[#This Row],[revenue]]="billions",Movies[[#This Row],[revenue]]*1000,Movies[[#This Row],[revenue]])</f>
        <v>8540</v>
      </c>
      <c r="N30" s="3">
        <f>IF(Movies[[#This Row],[currency]]="USD", Movies[[#This Row],[budget(mln)]]*80,Movies[[#This Row],[budget(mln)]])</f>
        <v>850</v>
      </c>
      <c r="O30" s="3">
        <f>IF(Movies[[#This Row],[currency]]="USD", Movies[[#This Row],[revenue(mln)]]*80,Movies[[#This Row],[revenue(mln)]])</f>
        <v>8540</v>
      </c>
      <c r="P30" s="3">
        <f>IF(Movies[[#This Row],[currency]]="INR", Movies[[#This Row],[budget(mln)]]/80,Movies[[#This Row],[budget(mln)]])</f>
        <v>10.625</v>
      </c>
      <c r="Q30" s="3">
        <f>IF(Movies[[#This Row],[currency]]="INR", Movies[[#This Row],[revenue(mln)]]/80,Movies[[#This Row],[revenue(mln)]])</f>
        <v>106.75</v>
      </c>
    </row>
    <row r="31" spans="1:1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_xlfn.XLOOKUP(Movies[[#This Row],[movie_id]:[movie_id]],Financials[[#All],[movie_id]:[movie_id]],Financials[[#All],[budget]],"Not Available",0)</f>
        <v>1</v>
      </c>
      <c r="I31">
        <f>_xlfn.XLOOKUP(Movies[[#This Row],[movie_id]:[movie_id]],Financials[[#All],[movie_id]:[movie_id]],Financials[[#All],[revenue]],"Not Available",0)</f>
        <v>5.9</v>
      </c>
      <c r="J31" t="str">
        <f>_xlfn.XLOOKUP(Movies[[#This Row],[movie_id]:[movie_id]],Financials[[#All],[movie_id]:[movie_id]],Financials[[#All],[unit]],"Not Available",0)</f>
        <v>Billions</v>
      </c>
      <c r="K31" t="str">
        <f>_xlfn.XLOOKUP(Movies[[#This Row],[movie_id]:[movie_id]],Financials[[#All],[movie_id]:[movie_id]],Financials[[#All],[currency]],"Not Available",0)</f>
        <v>INR</v>
      </c>
      <c r="L31" s="3">
        <f>IF(Movies[[#This Row],[budget]]="Billions",Movies[[#This Row],[budget]]*1000, Movies[[#This Row],[budget]])</f>
        <v>1</v>
      </c>
      <c r="M31" s="3">
        <f>IF(Movies[[#This Row],[revenue]]="billions",Movies[[#This Row],[revenue]]*1000,Movies[[#This Row],[revenue]])</f>
        <v>5.9</v>
      </c>
      <c r="N31" s="3">
        <f>IF(Movies[[#This Row],[currency]]="USD", Movies[[#This Row],[budget(mln)]]*80,Movies[[#This Row],[budget(mln)]])</f>
        <v>1</v>
      </c>
      <c r="O31" s="3">
        <f>IF(Movies[[#This Row],[currency]]="USD", Movies[[#This Row],[revenue(mln)]]*80,Movies[[#This Row],[revenue(mln)]])</f>
        <v>5.9</v>
      </c>
      <c r="P31" s="3">
        <f>IF(Movies[[#This Row],[currency]]="INR", Movies[[#This Row],[budget(mln)]]/80,Movies[[#This Row],[budget(mln)]])</f>
        <v>1.2500000000000001E-2</v>
      </c>
      <c r="Q31" s="3">
        <f>IF(Movies[[#This Row],[currency]]="INR", Movies[[#This Row],[revenue(mln)]]/80,Movies[[#This Row],[revenue(mln)]])</f>
        <v>7.375000000000001E-2</v>
      </c>
    </row>
    <row r="32" spans="1:1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_xlfn.XLOOKUP(Movies[[#This Row],[movie_id]:[movie_id]],Financials[[#All],[movie_id]:[movie_id]],Financials[[#All],[budget]],"Not Available",0)</f>
        <v>2</v>
      </c>
      <c r="I32">
        <f>_xlfn.XLOOKUP(Movies[[#This Row],[movie_id]:[movie_id]],Financials[[#All],[movie_id]:[movie_id]],Financials[[#All],[revenue]],"Not Available",0)</f>
        <v>3.6</v>
      </c>
      <c r="J32" t="str">
        <f>_xlfn.XLOOKUP(Movies[[#This Row],[movie_id]:[movie_id]],Financials[[#All],[movie_id]:[movie_id]],Financials[[#All],[unit]],"Not Available",0)</f>
        <v>Billions</v>
      </c>
      <c r="K32" t="str">
        <f>_xlfn.XLOOKUP(Movies[[#This Row],[movie_id]:[movie_id]],Financials[[#All],[movie_id]:[movie_id]],Financials[[#All],[currency]],"Not Available",0)</f>
        <v>INR</v>
      </c>
      <c r="L32" s="3">
        <f>IF(Movies[[#This Row],[budget]]="Billions",Movies[[#This Row],[budget]]*1000, Movies[[#This Row],[budget]])</f>
        <v>2</v>
      </c>
      <c r="M32" s="3">
        <f>IF(Movies[[#This Row],[revenue]]="billions",Movies[[#This Row],[revenue]]*1000,Movies[[#This Row],[revenue]])</f>
        <v>3.6</v>
      </c>
      <c r="N32" s="3">
        <f>IF(Movies[[#This Row],[currency]]="USD", Movies[[#This Row],[budget(mln)]]*80,Movies[[#This Row],[budget(mln)]])</f>
        <v>2</v>
      </c>
      <c r="O32" s="3">
        <f>IF(Movies[[#This Row],[currency]]="USD", Movies[[#This Row],[revenue(mln)]]*80,Movies[[#This Row],[revenue(mln)]])</f>
        <v>3.6</v>
      </c>
      <c r="P32" s="3">
        <f>IF(Movies[[#This Row],[currency]]="INR", Movies[[#This Row],[budget(mln)]]/80,Movies[[#This Row],[budget(mln)]])</f>
        <v>2.5000000000000001E-2</v>
      </c>
      <c r="Q32" s="3">
        <f>IF(Movies[[#This Row],[currency]]="INR", Movies[[#This Row],[revenue(mln)]]/80,Movies[[#This Row],[revenue(mln)]])</f>
        <v>4.4999999999999998E-2</v>
      </c>
    </row>
    <row r="33" spans="1:1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_xlfn.XLOOKUP(Movies[[#This Row],[movie_id]:[movie_id]],Financials[[#All],[movie_id]:[movie_id]],Financials[[#All],[budget]],"Not Available",0)</f>
        <v>5.5</v>
      </c>
      <c r="I33">
        <f>_xlfn.XLOOKUP(Movies[[#This Row],[movie_id]:[movie_id]],Financials[[#All],[movie_id]:[movie_id]],Financials[[#All],[revenue]],"Not Available",0)</f>
        <v>12</v>
      </c>
      <c r="J33" t="str">
        <f>_xlfn.XLOOKUP(Movies[[#This Row],[movie_id]:[movie_id]],Financials[[#All],[movie_id]:[movie_id]],Financials[[#All],[unit]],"Not Available",0)</f>
        <v>Billions</v>
      </c>
      <c r="K33" t="str">
        <f>_xlfn.XLOOKUP(Movies[[#This Row],[movie_id]:[movie_id]],Financials[[#All],[movie_id]:[movie_id]],Financials[[#All],[currency]],"Not Available",0)</f>
        <v>INR</v>
      </c>
      <c r="L33" s="3">
        <f>IF(Movies[[#This Row],[budget]]="Billions",Movies[[#This Row],[budget]]*1000, Movies[[#This Row],[budget]])</f>
        <v>5.5</v>
      </c>
      <c r="M33" s="3">
        <f>IF(Movies[[#This Row],[revenue]]="billions",Movies[[#This Row],[revenue]]*1000,Movies[[#This Row],[revenue]])</f>
        <v>12</v>
      </c>
      <c r="N33" s="3">
        <f>IF(Movies[[#This Row],[currency]]="USD", Movies[[#This Row],[budget(mln)]]*80,Movies[[#This Row],[budget(mln)]])</f>
        <v>5.5</v>
      </c>
      <c r="O33" s="3">
        <f>IF(Movies[[#This Row],[currency]]="USD", Movies[[#This Row],[revenue(mln)]]*80,Movies[[#This Row],[revenue(mln)]])</f>
        <v>12</v>
      </c>
      <c r="P33" s="3">
        <f>IF(Movies[[#This Row],[currency]]="INR", Movies[[#This Row],[budget(mln)]]/80,Movies[[#This Row],[budget(mln)]])</f>
        <v>6.8750000000000006E-2</v>
      </c>
      <c r="Q33" s="3">
        <f>IF(Movies[[#This Row],[currency]]="INR", Movies[[#This Row],[revenue(mln)]]/80,Movies[[#This Row],[revenue(mln)]])</f>
        <v>0.15</v>
      </c>
    </row>
    <row r="34" spans="1:1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_xlfn.XLOOKUP(Movies[[#This Row],[movie_id]:[movie_id]],Financials[[#All],[movie_id]:[movie_id]],Financials[[#All],[budget]],"Not Available",0)</f>
        <v>1.8</v>
      </c>
      <c r="I34">
        <f>_xlfn.XLOOKUP(Movies[[#This Row],[movie_id]:[movie_id]],Financials[[#All],[movie_id]:[movie_id]],Financials[[#All],[revenue]],"Not Available",0)</f>
        <v>6.5</v>
      </c>
      <c r="J34" t="str">
        <f>_xlfn.XLOOKUP(Movies[[#This Row],[movie_id]:[movie_id]],Financials[[#All],[movie_id]:[movie_id]],Financials[[#All],[unit]],"Not Available",0)</f>
        <v>Billions</v>
      </c>
      <c r="K34" t="str">
        <f>_xlfn.XLOOKUP(Movies[[#This Row],[movie_id]:[movie_id]],Financials[[#All],[movie_id]:[movie_id]],Financials[[#All],[currency]],"Not Available",0)</f>
        <v>INR</v>
      </c>
      <c r="L34" s="3">
        <f>IF(Movies[[#This Row],[budget]]="Billions",Movies[[#This Row],[budget]]*1000, Movies[[#This Row],[budget]])</f>
        <v>1.8</v>
      </c>
      <c r="M34" s="3">
        <f>IF(Movies[[#This Row],[revenue]]="billions",Movies[[#This Row],[revenue]]*1000,Movies[[#This Row],[revenue]])</f>
        <v>6.5</v>
      </c>
      <c r="N34" s="3">
        <f>IF(Movies[[#This Row],[currency]]="USD", Movies[[#This Row],[budget(mln)]]*80,Movies[[#This Row],[budget(mln)]])</f>
        <v>1.8</v>
      </c>
      <c r="O34" s="3">
        <f>IF(Movies[[#This Row],[currency]]="USD", Movies[[#This Row],[revenue(mln)]]*80,Movies[[#This Row],[revenue(mln)]])</f>
        <v>6.5</v>
      </c>
      <c r="P34" s="3">
        <f>IF(Movies[[#This Row],[currency]]="INR", Movies[[#This Row],[budget(mln)]]/80,Movies[[#This Row],[budget(mln)]])</f>
        <v>2.2499999999999999E-2</v>
      </c>
      <c r="Q34" s="3">
        <f>IF(Movies[[#This Row],[currency]]="INR", Movies[[#This Row],[revenue(mln)]]/80,Movies[[#This Row],[revenue(mln)]])</f>
        <v>8.1250000000000003E-2</v>
      </c>
    </row>
    <row r="35" spans="1:1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_xlfn.XLOOKUP(Movies[[#This Row],[movie_id]:[movie_id]],Financials[[#All],[movie_id]:[movie_id]],Financials[[#All],[budget]],"Not Available",0)</f>
        <v>250</v>
      </c>
      <c r="I35">
        <f>_xlfn.XLOOKUP(Movies[[#This Row],[movie_id]:[movie_id]],Financials[[#All],[movie_id]:[movie_id]],Financials[[#All],[revenue]],"Not Available",0)</f>
        <v>3409</v>
      </c>
      <c r="J35" t="str">
        <f>_xlfn.XLOOKUP(Movies[[#This Row],[movie_id]:[movie_id]],Financials[[#All],[movie_id]:[movie_id]],Financials[[#All],[unit]],"Not Available",0)</f>
        <v>Millions</v>
      </c>
      <c r="K35" t="str">
        <f>_xlfn.XLOOKUP(Movies[[#This Row],[movie_id]:[movie_id]],Financials[[#All],[movie_id]:[movie_id]],Financials[[#All],[currency]],"Not Available",0)</f>
        <v>INR</v>
      </c>
      <c r="L35" s="3">
        <f>IF(Movies[[#This Row],[budget]]="Billions",Movies[[#This Row],[budget]]*1000, Movies[[#This Row],[budget]])</f>
        <v>250</v>
      </c>
      <c r="M35" s="3">
        <f>IF(Movies[[#This Row],[revenue]]="billions",Movies[[#This Row],[revenue]]*1000,Movies[[#This Row],[revenue]])</f>
        <v>3409</v>
      </c>
      <c r="N35" s="3">
        <f>IF(Movies[[#This Row],[currency]]="USD", Movies[[#This Row],[budget(mln)]]*80,Movies[[#This Row],[budget(mln)]])</f>
        <v>250</v>
      </c>
      <c r="O35" s="3">
        <f>IF(Movies[[#This Row],[currency]]="USD", Movies[[#This Row],[revenue(mln)]]*80,Movies[[#This Row],[revenue(mln)]])</f>
        <v>3409</v>
      </c>
      <c r="P35" s="3">
        <f>IF(Movies[[#This Row],[currency]]="INR", Movies[[#This Row],[budget(mln)]]/80,Movies[[#This Row],[budget(mln)]])</f>
        <v>3.125</v>
      </c>
      <c r="Q35" s="3">
        <f>IF(Movies[[#This Row],[currency]]="INR", Movies[[#This Row],[revenue(mln)]]/80,Movies[[#This Row],[revenue(mln)]])</f>
        <v>42.612499999999997</v>
      </c>
    </row>
    <row r="36" spans="1:1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_xlfn.XLOOKUP(Movies[[#This Row],[movie_id]:[movie_id]],Financials[[#All],[movie_id]:[movie_id]],Financials[[#All],[budget]],"Not Available",0)</f>
        <v>900</v>
      </c>
      <c r="I36">
        <f>_xlfn.XLOOKUP(Movies[[#This Row],[movie_id]:[movie_id]],Financials[[#All],[movie_id]:[movie_id]],Financials[[#All],[revenue]],"Not Available",0)</f>
        <v>11690</v>
      </c>
      <c r="J36" t="str">
        <f>_xlfn.XLOOKUP(Movies[[#This Row],[movie_id]:[movie_id]],Financials[[#All],[movie_id]:[movie_id]],Financials[[#All],[unit]],"Not Available",0)</f>
        <v>Millions</v>
      </c>
      <c r="K36" t="str">
        <f>_xlfn.XLOOKUP(Movies[[#This Row],[movie_id]:[movie_id]],Financials[[#All],[movie_id]:[movie_id]],Financials[[#All],[currency]],"Not Available",0)</f>
        <v>INR</v>
      </c>
      <c r="L36" s="3">
        <f>IF(Movies[[#This Row],[budget]]="Billions",Movies[[#This Row],[budget]]*1000, Movies[[#This Row],[budget]])</f>
        <v>900</v>
      </c>
      <c r="M36" s="3">
        <f>IF(Movies[[#This Row],[revenue]]="billions",Movies[[#This Row],[revenue]]*1000,Movies[[#This Row],[revenue]])</f>
        <v>11690</v>
      </c>
      <c r="N36" s="3">
        <f>IF(Movies[[#This Row],[currency]]="USD", Movies[[#This Row],[budget(mln)]]*80,Movies[[#This Row],[budget(mln)]])</f>
        <v>900</v>
      </c>
      <c r="O36" s="3">
        <f>IF(Movies[[#This Row],[currency]]="USD", Movies[[#This Row],[revenue(mln)]]*80,Movies[[#This Row],[revenue(mln)]])</f>
        <v>11690</v>
      </c>
      <c r="P36" s="3">
        <f>IF(Movies[[#This Row],[currency]]="INR", Movies[[#This Row],[budget(mln)]]/80,Movies[[#This Row],[budget(mln)]])</f>
        <v>11.25</v>
      </c>
      <c r="Q36" s="3">
        <f>IF(Movies[[#This Row],[currency]]="INR", Movies[[#This Row],[revenue(mln)]]/80,Movies[[#This Row],[revenue(mln)]])</f>
        <v>146.125</v>
      </c>
    </row>
    <row r="37" spans="1:1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_xlfn.XLOOKUP(Movies[[#This Row],[movie_id]:[movie_id]],Financials[[#All],[movie_id]:[movie_id]],Financials[[#All],[budget]],"Not Available",0)</f>
        <v>216.7</v>
      </c>
      <c r="I37">
        <f>_xlfn.XLOOKUP(Movies[[#This Row],[movie_id]:[movie_id]],Financials[[#All],[movie_id]:[movie_id]],Financials[[#All],[revenue]],"Not Available",0)</f>
        <v>370.6</v>
      </c>
      <c r="J37" t="str">
        <f>_xlfn.XLOOKUP(Movies[[#This Row],[movie_id]:[movie_id]],Financials[[#All],[movie_id]:[movie_id]],Financials[[#All],[unit]],"Not Available",0)</f>
        <v>Millions</v>
      </c>
      <c r="K37" t="str">
        <f>_xlfn.XLOOKUP(Movies[[#This Row],[movie_id]:[movie_id]],Financials[[#All],[movie_id]:[movie_id]],Financials[[#All],[currency]],"Not Available",0)</f>
        <v>USD</v>
      </c>
      <c r="L37" s="3">
        <f>IF(Movies[[#This Row],[budget]]="Billions",Movies[[#This Row],[budget]]*1000, Movies[[#This Row],[budget]])</f>
        <v>216.7</v>
      </c>
      <c r="M37" s="3">
        <f>IF(Movies[[#This Row],[revenue]]="billions",Movies[[#This Row],[revenue]]*1000,Movies[[#This Row],[revenue]])</f>
        <v>370.6</v>
      </c>
      <c r="N37" s="3">
        <f>IF(Movies[[#This Row],[currency]]="USD", Movies[[#This Row],[budget(mln)]]*80,Movies[[#This Row],[budget(mln)]])</f>
        <v>17336</v>
      </c>
      <c r="O37" s="3">
        <f>IF(Movies[[#This Row],[currency]]="USD", Movies[[#This Row],[revenue(mln)]]*80,Movies[[#This Row],[revenue(mln)]])</f>
        <v>29648</v>
      </c>
      <c r="P37" s="3">
        <f>IF(Movies[[#This Row],[currency]]="INR", Movies[[#This Row],[budget(mln)]]/80,Movies[[#This Row],[budget(mln)]])</f>
        <v>216.7</v>
      </c>
      <c r="Q37" s="3">
        <f>IF(Movies[[#This Row],[currency]]="INR", Movies[[#This Row],[revenue(mln)]]/80,Movies[[#This Row],[revenue(mln)]])</f>
        <v>370.6</v>
      </c>
    </row>
    <row r="38" spans="1:1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_xlfn.XLOOKUP(Movies[[#This Row],[movie_id]:[movie_id]],Financials[[#All],[movie_id]:[movie_id]],Financials[[#All],[budget]],"Not Available",0)</f>
        <v>177</v>
      </c>
      <c r="I38">
        <f>_xlfn.XLOOKUP(Movies[[#This Row],[movie_id]:[movie_id]],Financials[[#All],[movie_id]:[movie_id]],Financials[[#All],[revenue]],"Not Available",0)</f>
        <v>714.4</v>
      </c>
      <c r="J38" t="str">
        <f>_xlfn.XLOOKUP(Movies[[#This Row],[movie_id]:[movie_id]],Financials[[#All],[movie_id]:[movie_id]],Financials[[#All],[unit]],"Not Available",0)</f>
        <v>Millions</v>
      </c>
      <c r="K38" t="str">
        <f>_xlfn.XLOOKUP(Movies[[#This Row],[movie_id]:[movie_id]],Financials[[#All],[movie_id]:[movie_id]],Financials[[#All],[currency]],"Not Available",0)</f>
        <v>USD</v>
      </c>
      <c r="L38" s="3">
        <f>IF(Movies[[#This Row],[budget]]="Billions",Movies[[#This Row],[budget]]*1000, Movies[[#This Row],[budget]])</f>
        <v>177</v>
      </c>
      <c r="M38" s="3">
        <f>IF(Movies[[#This Row],[revenue]]="billions",Movies[[#This Row],[revenue]]*1000,Movies[[#This Row],[revenue]])</f>
        <v>714.4</v>
      </c>
      <c r="N38" s="3">
        <f>IF(Movies[[#This Row],[currency]]="USD", Movies[[#This Row],[budget(mln)]]*80,Movies[[#This Row],[budget(mln)]])</f>
        <v>14160</v>
      </c>
      <c r="O38" s="3">
        <f>IF(Movies[[#This Row],[currency]]="USD", Movies[[#This Row],[revenue(mln)]]*80,Movies[[#This Row],[revenue(mln)]])</f>
        <v>57152</v>
      </c>
      <c r="P38" s="3">
        <f>IF(Movies[[#This Row],[currency]]="INR", Movies[[#This Row],[budget(mln)]]/80,Movies[[#This Row],[budget(mln)]])</f>
        <v>177</v>
      </c>
      <c r="Q38" s="3">
        <f>IF(Movies[[#This Row],[currency]]="INR", Movies[[#This Row],[revenue(mln)]]/80,Movies[[#This Row],[revenue(mln)]])</f>
        <v>714.4</v>
      </c>
    </row>
    <row r="39" spans="1:1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_xlfn.XLOOKUP(Movies[[#This Row],[movie_id]:[movie_id]],Financials[[#All],[movie_id]:[movie_id]],Financials[[#All],[budget]],"Not Available",0)</f>
        <v>1.8</v>
      </c>
      <c r="I39">
        <f>_xlfn.XLOOKUP(Movies[[#This Row],[movie_id]:[movie_id]],Financials[[#All],[movie_id]:[movie_id]],Financials[[#All],[revenue]],"Not Available",0)</f>
        <v>3.1</v>
      </c>
      <c r="J39" t="str">
        <f>_xlfn.XLOOKUP(Movies[[#This Row],[movie_id]:[movie_id]],Financials[[#All],[movie_id]:[movie_id]],Financials[[#All],[unit]],"Not Available",0)</f>
        <v>Billions</v>
      </c>
      <c r="K39" t="str">
        <f>_xlfn.XLOOKUP(Movies[[#This Row],[movie_id]:[movie_id]],Financials[[#All],[movie_id]:[movie_id]],Financials[[#All],[currency]],"Not Available",0)</f>
        <v>INR</v>
      </c>
      <c r="L39" s="3">
        <f>IF(Movies[[#This Row],[budget]]="Billions",Movies[[#This Row],[budget]]*1000, Movies[[#This Row],[budget]])</f>
        <v>1.8</v>
      </c>
      <c r="M39" s="3">
        <f>IF(Movies[[#This Row],[revenue]]="billions",Movies[[#This Row],[revenue]]*1000,Movies[[#This Row],[revenue]])</f>
        <v>3.1</v>
      </c>
      <c r="N39" s="3">
        <f>IF(Movies[[#This Row],[currency]]="USD", Movies[[#This Row],[budget(mln)]]*80,Movies[[#This Row],[budget(mln)]])</f>
        <v>1.8</v>
      </c>
      <c r="O39" s="3">
        <f>IF(Movies[[#This Row],[currency]]="USD", Movies[[#This Row],[revenue(mln)]]*80,Movies[[#This Row],[revenue(mln)]])</f>
        <v>3.1</v>
      </c>
      <c r="P39" s="3">
        <f>IF(Movies[[#This Row],[currency]]="INR", Movies[[#This Row],[budget(mln)]]/80,Movies[[#This Row],[budget(mln)]])</f>
        <v>2.2499999999999999E-2</v>
      </c>
      <c r="Q39" s="3">
        <f>IF(Movies[[#This Row],[currency]]="INR", Movies[[#This Row],[revenue(mln)]]/80,Movies[[#This Row],[revenue(mln)]])</f>
        <v>3.875E-2</v>
      </c>
    </row>
    <row r="40" spans="1:1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_xlfn.XLOOKUP(Movies[[#This Row],[movie_id]:[movie_id]],Financials[[#All],[movie_id]:[movie_id]],Financials[[#All],[budget]],"Not Available",0)</f>
        <v>500</v>
      </c>
      <c r="I40">
        <f>_xlfn.XLOOKUP(Movies[[#This Row],[movie_id]:[movie_id]],Financials[[#All],[movie_id]:[movie_id]],Financials[[#All],[revenue]],"Not Available",0)</f>
        <v>950</v>
      </c>
      <c r="J40" t="str">
        <f>_xlfn.XLOOKUP(Movies[[#This Row],[movie_id]:[movie_id]],Financials[[#All],[movie_id]:[movie_id]],Financials[[#All],[unit]],"Not Available",0)</f>
        <v>Millions</v>
      </c>
      <c r="K40" t="str">
        <f>_xlfn.XLOOKUP(Movies[[#This Row],[movie_id]:[movie_id]],Financials[[#All],[movie_id]:[movie_id]],Financials[[#All],[currency]],"Not Available",0)</f>
        <v>INR</v>
      </c>
      <c r="L40" s="3">
        <f>IF(Movies[[#This Row],[budget]]="Billions",Movies[[#This Row],[budget]]*1000, Movies[[#This Row],[budget]])</f>
        <v>500</v>
      </c>
      <c r="M40" s="3">
        <f>IF(Movies[[#This Row],[revenue]]="billions",Movies[[#This Row],[revenue]]*1000,Movies[[#This Row],[revenue]])</f>
        <v>950</v>
      </c>
      <c r="N40" s="3">
        <f>IF(Movies[[#This Row],[currency]]="USD", Movies[[#This Row],[budget(mln)]]*80,Movies[[#This Row],[budget(mln)]])</f>
        <v>500</v>
      </c>
      <c r="O40" s="3">
        <f>IF(Movies[[#This Row],[currency]]="USD", Movies[[#This Row],[revenue(mln)]]*80,Movies[[#This Row],[revenue(mln)]])</f>
        <v>950</v>
      </c>
      <c r="P40" s="3">
        <f>IF(Movies[[#This Row],[currency]]="INR", Movies[[#This Row],[budget(mln)]]/80,Movies[[#This Row],[budget(mln)]])</f>
        <v>6.25</v>
      </c>
      <c r="Q40" s="3">
        <f>IF(Movies[[#This Row],[currency]]="INR", Movies[[#This Row],[revenue(mln)]]/80,Movies[[#This Row],[revenue(mln)]])</f>
        <v>11.875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F9" sqref="F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5A35-2C27-4006-A28A-6436606B4C2B}">
  <dimension ref="A1:C7"/>
  <sheetViews>
    <sheetView workbookViewId="0">
      <selection activeCell="C7" sqref="C7"/>
    </sheetView>
  </sheetViews>
  <sheetFormatPr defaultRowHeight="14.4" x14ac:dyDescent="0.3"/>
  <cols>
    <col min="1" max="1" width="22.21875" bestFit="1" customWidth="1"/>
    <col min="2" max="2" width="14.88671875" bestFit="1" customWidth="1"/>
    <col min="3" max="3" width="15.44140625" bestFit="1" customWidth="1"/>
  </cols>
  <sheetData>
    <row r="1" spans="1:3" x14ac:dyDescent="0.3">
      <c r="A1" t="s">
        <v>161</v>
      </c>
      <c r="B1" t="s">
        <v>162</v>
      </c>
      <c r="C1" t="s">
        <v>171</v>
      </c>
    </row>
    <row r="2" spans="1:3" x14ac:dyDescent="0.3">
      <c r="A2" t="s">
        <v>163</v>
      </c>
      <c r="B2">
        <f ca="1">SUMIF(Movies[studio],"Marvel Studios",Movies[[#This Row],[revenue(inr)]])</f>
        <v>724368</v>
      </c>
      <c r="C2">
        <f ca="1">SUMIF(Movies[studio],"Marvel Studios",Movies[[#This Row],[revenue(usd)]])</f>
        <v>9054.6</v>
      </c>
    </row>
    <row r="3" spans="1:3" x14ac:dyDescent="0.3">
      <c r="A3" t="s">
        <v>164</v>
      </c>
      <c r="B3">
        <f ca="1">SUMIF(Movies[studio],"Marvel Studios",Movies[[#This Row],[budget(INR)]])</f>
        <v>93831.8</v>
      </c>
      <c r="C3">
        <f>SUMIF(Movies[studio],"Marvel Studios",Movies[budget(usd)])</f>
        <v>1988.7</v>
      </c>
    </row>
    <row r="4" spans="1:3" x14ac:dyDescent="0.3">
      <c r="A4" t="s">
        <v>165</v>
      </c>
      <c r="B4">
        <f ca="1" xml:space="preserve"> B2-B3</f>
        <v>630536.19999999995</v>
      </c>
      <c r="C4">
        <f ca="1" xml:space="preserve"> C2-C3</f>
        <v>7065.9000000000005</v>
      </c>
    </row>
    <row r="5" spans="1:3" x14ac:dyDescent="0.3">
      <c r="A5" t="s">
        <v>166</v>
      </c>
      <c r="B5">
        <f ca="1">B4/B3</f>
        <v>6.7198561681647364</v>
      </c>
      <c r="C5" s="5">
        <f ca="1">C4/C3</f>
        <v>3.5530245889274403</v>
      </c>
    </row>
    <row r="6" spans="1:3" x14ac:dyDescent="0.3">
      <c r="A6" t="s">
        <v>168</v>
      </c>
      <c r="B6">
        <f ca="1">SUMIF(Movies[industry],"Hollywood",Movies[[#This Row],[revenue(inr)]])</f>
        <v>1080728</v>
      </c>
      <c r="C6">
        <f>SUMIF(Movies[industry],"Hollywood",Movies[revenue(usd)])</f>
        <v>18577.900000000001</v>
      </c>
    </row>
    <row r="7" spans="1:3" x14ac:dyDescent="0.3">
      <c r="A7" t="s">
        <v>167</v>
      </c>
      <c r="B7" s="4">
        <f ca="1">B2/B6</f>
        <v>0.67025930668956479</v>
      </c>
      <c r="C7" s="4">
        <f ca="1">C2/C6</f>
        <v>0.48738554949698293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Marvel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surya vamsi</cp:lastModifiedBy>
  <dcterms:created xsi:type="dcterms:W3CDTF">2015-06-05T18:17:20Z</dcterms:created>
  <dcterms:modified xsi:type="dcterms:W3CDTF">2023-06-26T07:22:26Z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