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atley\Documents\GitHub\ClassSubmissions\AAHA\"/>
    </mc:Choice>
  </mc:AlternateContent>
  <xr:revisionPtr revIDLastSave="0" documentId="13_ncr:1_{671D195B-FD28-4185-AE58-E9BF692C0E51}" xr6:coauthVersionLast="43" xr6:coauthVersionMax="43" xr10:uidLastSave="{00000000-0000-0000-0000-000000000000}"/>
  <bookViews>
    <workbookView xWindow="-120" yWindow="-120" windowWidth="19440" windowHeight="15000" xr2:uid="{80253287-7703-4F5A-937C-02334F7FF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F22" i="1"/>
  <c r="G21" i="1"/>
  <c r="F21" i="1"/>
  <c r="G20" i="1"/>
  <c r="F20" i="1"/>
  <c r="G19" i="1"/>
  <c r="F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D15" i="1"/>
</calcChain>
</file>

<file path=xl/sharedStrings.xml><?xml version="1.0" encoding="utf-8"?>
<sst xmlns="http://schemas.openxmlformats.org/spreadsheetml/2006/main" count="25" uniqueCount="23">
  <si>
    <t>$20,000-$34,999</t>
  </si>
  <si>
    <t>$35,000-$49,999</t>
  </si>
  <si>
    <t>$50,000-$74,999</t>
  </si>
  <si>
    <t>$75,000-$99,999</t>
  </si>
  <si>
    <t>$100,000-$149,999</t>
  </si>
  <si>
    <t>$150,000-$199,999</t>
  </si>
  <si>
    <t>$200,000 +</t>
  </si>
  <si>
    <r>
      <t>City of Atlanta Income Ranges</t>
    </r>
    <r>
      <rPr>
        <b/>
        <sz val="12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 xml:space="preserve">    </t>
    </r>
    <r>
      <rPr>
        <b/>
        <sz val="10"/>
        <color rgb="FF000000"/>
        <rFont val="Arial"/>
        <family val="2"/>
      </rPr>
      <t xml:space="preserve">                               </t>
    </r>
    <r>
      <rPr>
        <i/>
        <sz val="10"/>
        <color rgb="FF000000"/>
        <rFont val="Arial"/>
        <family val="2"/>
      </rPr>
      <t>(based on AMI of $51,701)</t>
    </r>
  </si>
  <si>
    <r>
      <t>Affordable  Monthly Rent Ranages per Income Bracket</t>
    </r>
    <r>
      <rPr>
        <i/>
        <sz val="10"/>
        <color rgb="FF000000"/>
        <rFont val="Arial"/>
        <family val="2"/>
      </rPr>
      <t xml:space="preserve"> (&lt;30% income)</t>
    </r>
  </si>
  <si>
    <t>Groupings for Project</t>
  </si>
  <si>
    <t>Govoernment Income Classifications for Affordable Housing Eligibility</t>
  </si>
  <si>
    <t>Min.</t>
  </si>
  <si>
    <t>Max.</t>
  </si>
  <si>
    <r>
      <t>Corresponding Census Income Brackets</t>
    </r>
    <r>
      <rPr>
        <b/>
        <sz val="12"/>
        <color rgb="FFFF0000"/>
        <rFont val="Arial"/>
        <family val="2"/>
      </rPr>
      <t>*</t>
    </r>
  </si>
  <si>
    <t>Low income @ 60% AMI or less ($31,020.60 or below) = main city plan focus</t>
  </si>
  <si>
    <t>Extremely low = 0-30% AMI</t>
  </si>
  <si>
    <t>Less than $10,000 / $10,000-$19,999</t>
  </si>
  <si>
    <t>Very Low = 31-50% AMI</t>
  </si>
  <si>
    <t>Low to moderate income = city plan focus</t>
  </si>
  <si>
    <t>Low = 51-80% AMI</t>
  </si>
  <si>
    <t>Moderate = 81-120% AMI</t>
  </si>
  <si>
    <t>Everyone @ 120% + AMI (include in graphs to show gentrification/displacement) = not in scope of city plan</t>
  </si>
  <si>
    <r>
      <rPr>
        <b/>
        <i/>
        <sz val="12"/>
        <color rgb="FFFF0000"/>
        <rFont val="Arial"/>
        <family val="2"/>
      </rPr>
      <t>*</t>
    </r>
    <r>
      <rPr>
        <i/>
        <sz val="10"/>
        <color rgb="FFFF0000"/>
        <rFont val="Arial"/>
        <family val="2"/>
      </rPr>
      <t>Note that because AMI % categories for our city and Census Brackets don't align, it's better to lump by below and above 60% AMI for Project Groupings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</si>
</sst>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0000"/>
      <name val="Arial"/>
      <family val="2"/>
    </font>
    <font>
      <b/>
      <i/>
      <sz val="10"/>
      <color rgb="FF000000"/>
      <name val="Arial"/>
      <family val="2"/>
    </font>
    <font>
      <b/>
      <i/>
      <sz val="12"/>
      <color rgb="FFFF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4" borderId="2" xfId="0" applyFill="1" applyBorder="1"/>
    <xf numFmtId="164" fontId="0" fillId="4" borderId="2" xfId="0" applyNumberFormat="1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7" xfId="0" applyFill="1" applyBorder="1" applyAlignment="1">
      <alignment wrapText="1"/>
    </xf>
    <xf numFmtId="0" fontId="1" fillId="4" borderId="0" xfId="0" applyFont="1" applyFill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4" xfId="0" applyFill="1" applyBorder="1"/>
    <xf numFmtId="0" fontId="0" fillId="4" borderId="5" xfId="0" applyFill="1" applyBorder="1"/>
    <xf numFmtId="164" fontId="0" fillId="4" borderId="5" xfId="0" applyNumberFormat="1" applyFill="1" applyBorder="1"/>
    <xf numFmtId="0" fontId="1" fillId="4" borderId="5" xfId="0" applyFont="1" applyFill="1" applyBorder="1"/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9FE0-D7A3-475D-A4B2-0513F922633C}">
  <dimension ref="A1:J29"/>
  <sheetViews>
    <sheetView tabSelected="1" topLeftCell="A13" workbookViewId="0">
      <selection activeCell="E29" sqref="E29"/>
    </sheetView>
  </sheetViews>
  <sheetFormatPr defaultRowHeight="12.75" x14ac:dyDescent="0.2"/>
  <cols>
    <col min="1" max="1" width="23.5703125" customWidth="1"/>
    <col min="2" max="2" width="34.7109375" customWidth="1"/>
    <col min="3" max="3" width="16.85546875" customWidth="1"/>
    <col min="4" max="4" width="17.42578125" customWidth="1"/>
    <col min="5" max="5" width="24" customWidth="1"/>
    <col min="6" max="6" width="16.85546875" customWidth="1"/>
    <col min="7" max="7" width="14.28515625" style="1" customWidth="1"/>
    <col min="8" max="8" width="33" customWidth="1"/>
    <col min="9" max="9" width="17.28515625" customWidth="1"/>
    <col min="10" max="10" width="16.28515625" customWidth="1"/>
  </cols>
  <sheetData>
    <row r="1" spans="1:10" x14ac:dyDescent="0.2">
      <c r="C1" s="50"/>
      <c r="D1" s="50"/>
      <c r="E1" s="50"/>
      <c r="F1" s="50"/>
      <c r="G1" s="51"/>
      <c r="H1" s="50"/>
      <c r="I1" s="50"/>
      <c r="J1" s="50"/>
    </row>
    <row r="2" spans="1:10" x14ac:dyDescent="0.2">
      <c r="C2" s="50"/>
      <c r="D2" s="50"/>
      <c r="E2" s="50"/>
      <c r="F2" s="50"/>
      <c r="G2" s="51"/>
      <c r="H2" s="50"/>
      <c r="I2" s="50"/>
      <c r="J2" s="50"/>
    </row>
    <row r="3" spans="1:10" x14ac:dyDescent="0.2">
      <c r="B3" s="2"/>
      <c r="C3" s="50"/>
      <c r="D3" s="50"/>
      <c r="E3" s="50"/>
      <c r="F3" s="52"/>
      <c r="G3" s="51"/>
      <c r="H3" s="50"/>
      <c r="I3" s="50"/>
      <c r="J3" s="50"/>
    </row>
    <row r="4" spans="1:10" ht="64.5" customHeight="1" x14ac:dyDescent="0.2">
      <c r="C4" s="50"/>
      <c r="D4" s="50"/>
      <c r="E4" s="53"/>
      <c r="F4" s="52"/>
      <c r="G4" s="54"/>
      <c r="H4" s="55"/>
      <c r="I4" s="56"/>
      <c r="J4" s="56"/>
    </row>
    <row r="5" spans="1:10" x14ac:dyDescent="0.2">
      <c r="C5" s="50"/>
      <c r="D5" s="50"/>
      <c r="E5" s="57"/>
      <c r="F5" s="51"/>
      <c r="G5" s="51"/>
      <c r="H5" s="58"/>
      <c r="I5" s="59"/>
      <c r="J5" s="57"/>
    </row>
    <row r="6" spans="1:10" x14ac:dyDescent="0.2">
      <c r="C6" s="50"/>
      <c r="D6" s="50"/>
      <c r="E6" s="57"/>
      <c r="F6" s="51"/>
      <c r="G6" s="51"/>
      <c r="H6" s="58"/>
      <c r="I6" s="59"/>
      <c r="J6" s="57"/>
    </row>
    <row r="7" spans="1:10" x14ac:dyDescent="0.2">
      <c r="C7" s="50"/>
      <c r="D7" s="50"/>
      <c r="E7" s="57"/>
      <c r="F7" s="51"/>
      <c r="G7" s="51"/>
      <c r="H7" s="58"/>
      <c r="I7" s="59"/>
      <c r="J7" s="57"/>
    </row>
    <row r="8" spans="1:10" x14ac:dyDescent="0.2">
      <c r="C8" s="50"/>
      <c r="D8" s="50"/>
      <c r="E8" s="57"/>
      <c r="F8" s="51"/>
      <c r="G8" s="51"/>
      <c r="H8" s="58"/>
      <c r="I8" s="59"/>
      <c r="J8" s="57"/>
    </row>
    <row r="9" spans="1:10" x14ac:dyDescent="0.2">
      <c r="C9" s="50"/>
      <c r="D9" s="50"/>
      <c r="E9" s="57"/>
      <c r="F9" s="51"/>
      <c r="G9" s="51"/>
      <c r="H9" s="58"/>
      <c r="I9" s="59"/>
      <c r="J9" s="57"/>
    </row>
    <row r="10" spans="1:10" x14ac:dyDescent="0.2">
      <c r="C10" s="50"/>
      <c r="D10" s="50"/>
      <c r="E10" s="57"/>
      <c r="F10" s="51"/>
      <c r="G10" s="51"/>
      <c r="H10" s="58"/>
      <c r="I10" s="59"/>
      <c r="J10" s="57"/>
    </row>
    <row r="11" spans="1:10" x14ac:dyDescent="0.2">
      <c r="C11" s="50"/>
      <c r="D11" s="50"/>
      <c r="E11" s="57"/>
      <c r="F11" s="51"/>
      <c r="G11" s="51"/>
      <c r="H11" s="58"/>
      <c r="I11" s="59"/>
      <c r="J11" s="57"/>
    </row>
    <row r="12" spans="1:10" x14ac:dyDescent="0.2">
      <c r="C12" s="50"/>
      <c r="D12" s="50"/>
      <c r="E12" s="57"/>
      <c r="F12" s="51"/>
      <c r="G12" s="51"/>
      <c r="H12" s="58"/>
      <c r="I12" s="59"/>
      <c r="J12" s="57"/>
    </row>
    <row r="13" spans="1:10" ht="42.75" customHeight="1" x14ac:dyDescent="0.2">
      <c r="C13" s="4" t="s">
        <v>7</v>
      </c>
      <c r="D13" s="5"/>
      <c r="F13" s="4" t="s">
        <v>8</v>
      </c>
      <c r="G13" s="5"/>
      <c r="H13" s="60"/>
      <c r="I13" s="61"/>
      <c r="J13" s="61"/>
    </row>
    <row r="14" spans="1:10" ht="39" x14ac:dyDescent="0.25">
      <c r="A14" s="6" t="s">
        <v>9</v>
      </c>
      <c r="B14" s="6" t="s">
        <v>10</v>
      </c>
      <c r="C14" s="7" t="s">
        <v>11</v>
      </c>
      <c r="D14" s="8" t="s">
        <v>12</v>
      </c>
      <c r="E14" s="6" t="s">
        <v>13</v>
      </c>
      <c r="F14" s="7" t="s">
        <v>11</v>
      </c>
      <c r="G14" s="8" t="s">
        <v>12</v>
      </c>
      <c r="H14" s="50"/>
      <c r="I14" s="50"/>
      <c r="J14" s="50"/>
    </row>
    <row r="15" spans="1:10" x14ac:dyDescent="0.2">
      <c r="A15" s="10" t="s">
        <v>14</v>
      </c>
      <c r="B15" s="11" t="s">
        <v>15</v>
      </c>
      <c r="C15" s="12">
        <v>0</v>
      </c>
      <c r="D15" s="13">
        <f>51701*0.3</f>
        <v>15510.3</v>
      </c>
      <c r="E15" s="11" t="s">
        <v>16</v>
      </c>
      <c r="F15" s="13">
        <v>0</v>
      </c>
      <c r="G15" s="14">
        <f>(19999*0.3)/12</f>
        <v>499.97499999999997</v>
      </c>
      <c r="H15" s="50"/>
      <c r="I15" s="50"/>
      <c r="J15" s="50"/>
    </row>
    <row r="16" spans="1:10" x14ac:dyDescent="0.2">
      <c r="A16" s="16"/>
      <c r="B16" s="17" t="s">
        <v>17</v>
      </c>
      <c r="C16" s="18">
        <f>51701*0.301</f>
        <v>15562.001</v>
      </c>
      <c r="D16" s="19">
        <f>51701*0.5</f>
        <v>25850.5</v>
      </c>
      <c r="E16" s="17" t="s">
        <v>0</v>
      </c>
      <c r="F16" s="19">
        <f>(20000*0.3)/12</f>
        <v>500</v>
      </c>
      <c r="G16" s="20">
        <f>(34999*0.3)/12</f>
        <v>874.97499999999991</v>
      </c>
      <c r="H16" s="50"/>
      <c r="I16" s="50"/>
      <c r="J16" s="50"/>
    </row>
    <row r="17" spans="1:10" x14ac:dyDescent="0.2">
      <c r="A17" s="21" t="s">
        <v>18</v>
      </c>
      <c r="B17" s="22" t="s">
        <v>19</v>
      </c>
      <c r="C17" s="23">
        <f>51701*0.501</f>
        <v>25902.201000000001</v>
      </c>
      <c r="D17" s="24">
        <f>51701*0.8</f>
        <v>41360.800000000003</v>
      </c>
      <c r="E17" s="22" t="s">
        <v>1</v>
      </c>
      <c r="F17" s="24">
        <f>(35000*0.3)/12</f>
        <v>875</v>
      </c>
      <c r="G17" s="25">
        <f>(49999*0.3)/12</f>
        <v>1249.9749999999999</v>
      </c>
      <c r="H17" s="50"/>
      <c r="I17" s="50"/>
      <c r="J17" s="50"/>
    </row>
    <row r="18" spans="1:10" x14ac:dyDescent="0.2">
      <c r="A18" s="26"/>
      <c r="B18" s="27" t="s">
        <v>20</v>
      </c>
      <c r="C18" s="28">
        <f>51701*0.801</f>
        <v>41412.501000000004</v>
      </c>
      <c r="D18" s="29">
        <f>51701*1.2</f>
        <v>62041.2</v>
      </c>
      <c r="E18" s="27" t="s">
        <v>2</v>
      </c>
      <c r="F18" s="29">
        <f>(50000*0.3)/12</f>
        <v>1250</v>
      </c>
      <c r="G18" s="30">
        <f>(74999*0.3)/12</f>
        <v>1874.9750000000001</v>
      </c>
      <c r="H18" s="50"/>
      <c r="I18" s="50"/>
      <c r="J18" s="50"/>
    </row>
    <row r="19" spans="1:10" x14ac:dyDescent="0.2">
      <c r="A19" s="31" t="s">
        <v>21</v>
      </c>
      <c r="B19" s="32"/>
      <c r="C19" s="32"/>
      <c r="D19" s="33"/>
      <c r="E19" s="34" t="s">
        <v>3</v>
      </c>
      <c r="F19" s="35">
        <f>(75000*0.3)/12</f>
        <v>1875</v>
      </c>
      <c r="G19" s="36">
        <f>(99999*0.3)/12</f>
        <v>2499.9749999999999</v>
      </c>
      <c r="H19" s="50"/>
      <c r="I19" s="50"/>
      <c r="J19" s="50"/>
    </row>
    <row r="20" spans="1:10" x14ac:dyDescent="0.2">
      <c r="A20" s="37"/>
      <c r="B20" s="38"/>
      <c r="C20" s="38"/>
      <c r="D20" s="39"/>
      <c r="E20" s="38" t="s">
        <v>4</v>
      </c>
      <c r="F20" s="40">
        <f>(100000*0.3)/12</f>
        <v>2500</v>
      </c>
      <c r="G20" s="41">
        <f>(149999*0.3)/12</f>
        <v>3749.9749999999999</v>
      </c>
    </row>
    <row r="21" spans="1:10" x14ac:dyDescent="0.2">
      <c r="A21" s="42"/>
      <c r="B21" s="38"/>
      <c r="C21" s="38"/>
      <c r="D21" s="39"/>
      <c r="E21" s="38" t="s">
        <v>5</v>
      </c>
      <c r="F21" s="40">
        <f>(150000*0.3)/12</f>
        <v>3750</v>
      </c>
      <c r="G21" s="41">
        <f>(199999*0.3)/12</f>
        <v>4999.9749999999995</v>
      </c>
    </row>
    <row r="22" spans="1:10" x14ac:dyDescent="0.2">
      <c r="A22" s="43"/>
      <c r="B22" s="44"/>
      <c r="C22" s="44"/>
      <c r="D22" s="45"/>
      <c r="E22" s="46" t="s">
        <v>6</v>
      </c>
      <c r="F22" s="47">
        <f>(200000*0.3)/12</f>
        <v>5000</v>
      </c>
      <c r="G22" s="48">
        <f>5000+1250</f>
        <v>6250</v>
      </c>
    </row>
    <row r="23" spans="1:10" x14ac:dyDescent="0.2">
      <c r="C23" s="49" t="s">
        <v>22</v>
      </c>
      <c r="D23" s="49"/>
      <c r="E23" s="49"/>
      <c r="F23" s="3"/>
      <c r="G23"/>
    </row>
    <row r="24" spans="1:10" ht="29.25" customHeight="1" x14ac:dyDescent="0.2">
      <c r="C24" s="49"/>
      <c r="D24" s="49"/>
      <c r="E24" s="49"/>
      <c r="F24" s="3"/>
      <c r="G24"/>
    </row>
    <row r="25" spans="1:10" s="9" customFormat="1" ht="29.25" customHeight="1" x14ac:dyDescent="0.2"/>
    <row r="26" spans="1:10" s="15" customFormat="1" ht="20.100000000000001" customHeight="1" x14ac:dyDescent="0.2"/>
    <row r="27" spans="1:10" s="15" customFormat="1" ht="20.100000000000001" customHeight="1" x14ac:dyDescent="0.2"/>
    <row r="28" spans="1:10" s="15" customFormat="1" ht="20.100000000000001" customHeight="1" x14ac:dyDescent="0.2"/>
    <row r="29" spans="1:10" s="15" customFormat="1" ht="20.100000000000001" customHeight="1" x14ac:dyDescent="0.2"/>
  </sheetData>
  <mergeCells count="7">
    <mergeCell ref="C23:F24"/>
    <mergeCell ref="C13:D13"/>
    <mergeCell ref="H13:J13"/>
    <mergeCell ref="F13:G13"/>
    <mergeCell ref="A15:A16"/>
    <mergeCell ref="A17:A18"/>
    <mergeCell ref="A19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 Heatley</dc:creator>
  <cp:lastModifiedBy>Hudson Heatley</cp:lastModifiedBy>
  <dcterms:created xsi:type="dcterms:W3CDTF">2019-07-30T15:06:39Z</dcterms:created>
  <dcterms:modified xsi:type="dcterms:W3CDTF">2019-07-30T15:11:55Z</dcterms:modified>
</cp:coreProperties>
</file>