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dữ liệu máy trang\DATA\New Volume\HIEN TRANG\Trangph\trangph may cu\Dự án 2023\Tỉnh Hải Dương\"/>
    </mc:Choice>
  </mc:AlternateContent>
  <xr:revisionPtr revIDLastSave="0" documentId="13_ncr:1_{7CB7063B-9D2D-407D-8F0C-60A8CD704E1E}" xr6:coauthVersionLast="47" xr6:coauthVersionMax="47" xr10:uidLastSave="{00000000-0000-0000-0000-000000000000}"/>
  <bookViews>
    <workbookView xWindow="-108" yWindow="-108" windowWidth="23256" windowHeight="12456" xr2:uid="{00000000-000D-0000-FFFF-FFFF00000000}"/>
  </bookViews>
  <sheets>
    <sheet name="Tổng hợp" sheetId="1" r:id="rId1"/>
    <sheet name="ND1" sheetId="2" r:id="rId2"/>
    <sheet name="ND2" sheetId="3" r:id="rId3"/>
    <sheet name="PL1" sheetId="5" r:id="rId4"/>
  </sheets>
  <externalReferences>
    <externalReference r:id="rId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3" l="1"/>
  <c r="E25" i="3"/>
  <c r="E24" i="3"/>
  <c r="E6" i="1"/>
  <c r="I7" i="1"/>
  <c r="F22" i="5" l="1"/>
  <c r="F21" i="5"/>
  <c r="F20" i="5"/>
  <c r="F19" i="5"/>
  <c r="F18" i="5"/>
  <c r="F17" i="5" s="1"/>
  <c r="F16" i="5"/>
  <c r="F15" i="5"/>
  <c r="F12" i="5" s="1"/>
  <c r="F14" i="5"/>
  <c r="F13" i="5"/>
  <c r="E11" i="5"/>
  <c r="F11" i="5" s="1"/>
  <c r="E10" i="5"/>
  <c r="F10" i="5" s="1"/>
  <c r="E9" i="5"/>
  <c r="F9" i="5" s="1"/>
  <c r="F8" i="5"/>
  <c r="E8" i="5"/>
  <c r="E7" i="5"/>
  <c r="F7" i="5" s="1"/>
  <c r="E6" i="5"/>
  <c r="F6" i="5" s="1"/>
  <c r="E5" i="5"/>
  <c r="F5" i="5" s="1"/>
  <c r="F4" i="5" s="1"/>
  <c r="F24" i="5" l="1"/>
  <c r="F23" i="5" s="1"/>
  <c r="F25" i="5" s="1"/>
  <c r="F26" i="5" s="1"/>
  <c r="F27" i="5" s="1"/>
  <c r="E26" i="2" l="1"/>
  <c r="G26" i="2" s="1"/>
  <c r="G25" i="2" s="1"/>
  <c r="G24" i="2"/>
  <c r="G23" i="2"/>
  <c r="G22" i="2"/>
  <c r="G21" i="2"/>
  <c r="G20" i="2" s="1"/>
  <c r="G19" i="2"/>
  <c r="G18" i="2"/>
  <c r="G17" i="2"/>
  <c r="G16" i="2"/>
  <c r="G14" i="2"/>
  <c r="G13" i="2"/>
  <c r="G12" i="2" s="1"/>
  <c r="E10" i="2"/>
  <c r="G10" i="2" s="1"/>
  <c r="E9" i="2"/>
  <c r="G9" i="2" s="1"/>
  <c r="E8" i="2"/>
  <c r="G8" i="2" s="1"/>
  <c r="G6" i="2"/>
  <c r="F31" i="3"/>
  <c r="F30" i="3"/>
  <c r="F29" i="3"/>
  <c r="G29" i="3" s="1"/>
  <c r="I27" i="3"/>
  <c r="I28" i="3" s="1"/>
  <c r="L26" i="3"/>
  <c r="F26" i="3"/>
  <c r="F25" i="3"/>
  <c r="F24" i="3"/>
  <c r="G22" i="3"/>
  <c r="G21" i="3"/>
  <c r="G20" i="3"/>
  <c r="F18" i="3"/>
  <c r="G18" i="3" s="1"/>
  <c r="G17" i="3" s="1"/>
  <c r="E14" i="3"/>
  <c r="E15" i="3" s="1"/>
  <c r="G15" i="3" s="1"/>
  <c r="F13" i="3"/>
  <c r="G13" i="3" s="1"/>
  <c r="E11" i="3"/>
  <c r="G11" i="3" s="1"/>
  <c r="G10" i="3"/>
  <c r="G9" i="3"/>
  <c r="F8" i="3"/>
  <c r="G8" i="3" s="1"/>
  <c r="F7" i="3"/>
  <c r="G7" i="3" s="1"/>
  <c r="G15" i="2" l="1"/>
  <c r="G11" i="2" s="1"/>
  <c r="G7" i="2"/>
  <c r="G5" i="2" s="1"/>
  <c r="G25" i="3"/>
  <c r="G26" i="3"/>
  <c r="G30" i="3"/>
  <c r="G14" i="3"/>
  <c r="E16" i="3"/>
  <c r="G16" i="3" s="1"/>
  <c r="G24" i="3"/>
  <c r="G31" i="3"/>
  <c r="G6" i="3"/>
  <c r="G28" i="2" l="1"/>
  <c r="G27" i="2" s="1"/>
  <c r="G29" i="2" s="1"/>
  <c r="I5" i="1" s="1"/>
  <c r="G27" i="3"/>
  <c r="G19" i="3" s="1"/>
  <c r="G12" i="3"/>
  <c r="G5" i="3" s="1"/>
  <c r="G28" i="3"/>
  <c r="G32" i="3" l="1"/>
  <c r="I6" i="1" s="1"/>
  <c r="I17" i="1" s="1"/>
</calcChain>
</file>

<file path=xl/sharedStrings.xml><?xml version="1.0" encoding="utf-8"?>
<sst xmlns="http://schemas.openxmlformats.org/spreadsheetml/2006/main" count="263" uniqueCount="194">
  <si>
    <t>TT</t>
  </si>
  <si>
    <t>Nội dung</t>
  </si>
  <si>
    <t>Mô tả chi tiết</t>
  </si>
  <si>
    <t>Đơn vị tính</t>
  </si>
  <si>
    <t>SL</t>
  </si>
  <si>
    <t>Đơn giá
(VNĐ)</t>
  </si>
  <si>
    <t>Thành tiền
(VNĐ)</t>
  </si>
  <si>
    <t>VB tham chiếu</t>
  </si>
  <si>
    <t>A</t>
  </si>
  <si>
    <t>ĐÀO TẠO TRỰC TUYẾN</t>
  </si>
  <si>
    <t>CHI PHÍ XÂY DỰNG NỘI DUNG KHUNG CHƯƠNG TRÌNH</t>
  </si>
  <si>
    <t>Căn cứ theo điều 4 thông tư số 76/2018/TT-BTC quy định nội dung, mức chi ngân sách nhà nước để thực hiện việc xây dựng chương trình đào tạo, biên soạn giáo trình môn học đối với giáo dục đại học, giáo dục nghề nghiệp.</t>
  </si>
  <si>
    <t xml:space="preserve">Chi phí khảo sát </t>
  </si>
  <si>
    <t>Thù lào chuyên gia đi khảo sát</t>
  </si>
  <si>
    <t xml:space="preserve">Ngày </t>
  </si>
  <si>
    <t>Thông tư số 76/2018/TT-BTC , điều 4 
Thông tư liên tịch số 55/2015/TTLT-BTC-BKHCN Điều 7, Điều 8 và Điều 9</t>
  </si>
  <si>
    <t>Thù lào trợ giảng đi khảo sát</t>
  </si>
  <si>
    <t>Chi phí đi lại</t>
  </si>
  <si>
    <t xml:space="preserve">Chi phí phụ cấp lưu trú cho chuyên gia và trợ giảng </t>
  </si>
  <si>
    <t>40/2017/TT-BTC
Điểm 4, điều 12</t>
  </si>
  <si>
    <t xml:space="preserve">Chi phí lưu trú cho chuyên gia và trợ
giảng </t>
  </si>
  <si>
    <t>Đêm</t>
  </si>
  <si>
    <t>Chi phí xây dựng khung chương trình</t>
  </si>
  <si>
    <t xml:space="preserve">Thù lao chuyên gia theo ngày </t>
  </si>
  <si>
    <t xml:space="preserve">Chi phí liên lạc- Khoán gọn </t>
  </si>
  <si>
    <t xml:space="preserve">Chi phí văn phòng - Khoán gọn </t>
  </si>
  <si>
    <t xml:space="preserve">Chi phí điện, nước, khấu hao thiết bị, tài sản cố định- Khoán gọn </t>
  </si>
  <si>
    <t>Chi phí sản xuất học liệu</t>
  </si>
  <si>
    <t>Sản xuất bài giảng điện tử thời lượng 30 phút/bài</t>
  </si>
  <si>
    <t>Clip</t>
  </si>
  <si>
    <t>Chi phí Tổ chức đạo tạo trực tuyến</t>
  </si>
  <si>
    <t>Tháng</t>
  </si>
  <si>
    <t>Theo thực tế</t>
  </si>
  <si>
    <t>3,2</t>
  </si>
  <si>
    <t>Chi phí hạ tầng (máy chủ, lưu trữ)</t>
  </si>
  <si>
    <t>Chi phí tổng đài, viễn thông</t>
  </si>
  <si>
    <t>3,3</t>
  </si>
  <si>
    <t>Chi phí nhân sự hỗ trợ kỹ thuật, chăm sóc học viên</t>
  </si>
  <si>
    <t>Quản trị nền tảng (01 ngườ *2 ca/ngày)</t>
  </si>
  <si>
    <t>Quản trị vận hành nền tảng</t>
  </si>
  <si>
    <t>Căn cứ Theo Điều 3 Nghị định 38/2019/NĐ-CP. 
 Căn cứ Bảng 3, nghị định 204/2004/NĐ-CP quy định bảng lương chuyên môn. Kỹ sư hệ bậc 6 A2,1 (Kỹ sư chính): 1.49tr x 6.1</t>
  </si>
  <si>
    <t>Hỗ trợ các nội dung về kỹ thuật</t>
  </si>
  <si>
    <t>Căn cứ Theo Điều 3 Nghị định 38/2019/NĐ-CP. 
 Căn cứ Bảng 3, nghị định 204/2004/NĐ-CP quy định bảng lương chuyên môn. Kỹ sư hệ bậc 8 loại B : 1.49tr x 3.26</t>
  </si>
  <si>
    <t>Chuyên viên trợ giảng online</t>
  </si>
  <si>
    <t xml:space="preserve">Phụ trách khởi tạo hệ thống (danh sách, thông tin học viên, upload nội dung đào tạo); Giải đáp hỗ trợ các thắc mắc của học viên. </t>
  </si>
  <si>
    <t>Căn cứ Theo Điều 3 Nghị định 38/2019/NĐ-CP. 
 Căn cứ Bảng 3, nghị định 204/2004/NĐ-CP quy định bảng lương chuyên môn. Kỹ sư hệ bậc 2 A2,1 (Kỹ sư chính): 1.49tr x 4.47</t>
  </si>
  <si>
    <t>Chi phí quản lý chung</t>
  </si>
  <si>
    <t xml:space="preserve">36/2018/TT-BTC, Mục m, khoản 2, điều 5 </t>
  </si>
  <si>
    <t>Kiểm tra, đánh giá trên nền tảng sau khóa học</t>
  </si>
  <si>
    <t>Soạn thảo câu hỏi thô</t>
  </si>
  <si>
    <t>Câu hỏi</t>
  </si>
  <si>
    <t>"Thông tư liên tịch 69/2021/TTLT-BTC ngày 11/8/2021
Mục c, khoản 9, điều 8 "</t>
  </si>
  <si>
    <t>Thẩm định và biên tập câu hỏi</t>
  </si>
  <si>
    <t>Lựa chọn và nhập câu hỏi vào ngân hàng đề thi</t>
  </si>
  <si>
    <t>DỰ TOÁN ĐÀO TẠO TRÊN NỀN TẢNG TRỰC TUYẾN</t>
  </si>
  <si>
    <t xml:space="preserve">TT </t>
  </si>
  <si>
    <t xml:space="preserve">Nội dung </t>
  </si>
  <si>
    <t xml:space="preserve">Mô tả chi tiết </t>
  </si>
  <si>
    <t xml:space="preserve">Đơn vị tính </t>
  </si>
  <si>
    <t xml:space="preserve">SL </t>
  </si>
  <si>
    <t xml:space="preserve">Đơn giá (VNĐ) </t>
  </si>
  <si>
    <t xml:space="preserve">Thành tiền (VNĐ) </t>
  </si>
  <si>
    <t>Theo quy định tại</t>
  </si>
  <si>
    <t>8=(4*7)</t>
  </si>
  <si>
    <t>I</t>
  </si>
  <si>
    <t xml:space="preserve">Chi phí, thù lao cho giảng viên, trợ giảng đào tạo </t>
  </si>
  <si>
    <t xml:space="preserve">Giảng viên chính </t>
  </si>
  <si>
    <t>36/2018/TT-BTC 
Mục a, khoản 2, điều 5</t>
  </si>
  <si>
    <t xml:space="preserve">Trợ giảng </t>
  </si>
  <si>
    <t>36/2018/TT-BTC
Mục a, khoản 2, điều 5</t>
  </si>
  <si>
    <t xml:space="preserve">Chi phí đi lại cho giảng viên và trợ giảng
</t>
  </si>
  <si>
    <t>Ngày</t>
  </si>
  <si>
    <t>142/2010/TTLT-BTC-BTTTT
Điểm d, mục 2.5, phụ lục 1</t>
  </si>
  <si>
    <t xml:space="preserve">Chi phí phụ cấp lưu trú cho giảng viên và trợ giảng </t>
  </si>
  <si>
    <t xml:space="preserve">Ngày* người </t>
  </si>
  <si>
    <t xml:space="preserve">Chi phí lưu trú cho giảng viên và trợ
giảng </t>
  </si>
  <si>
    <t>II</t>
  </si>
  <si>
    <t xml:space="preserve">Chi thuê hội trường, phòng học,
máy chiếu, thiết bị phục vụ học tập. </t>
  </si>
  <si>
    <t xml:space="preserve">Thuê và trang trí hội trường </t>
  </si>
  <si>
    <t>Chi phí thuê Hội trường</t>
  </si>
  <si>
    <t xml:space="preserve">Backdrop trong hội trường </t>
  </si>
  <si>
    <t xml:space="preserve">KT tạm tính:
4m*6m </t>
  </si>
  <si>
    <t xml:space="preserve">m2 </t>
  </si>
  <si>
    <t xml:space="preserve">Thuê thiết bị (âm thanh + máy chiếu) </t>
  </si>
  <si>
    <t>Thuê máy tính</t>
  </si>
  <si>
    <t>142/2010/TTLT-BTC-BTTTT
Điểm b, mục 2.1, phụ lục 1</t>
  </si>
  <si>
    <t>Chi phí cài đặt máy tính</t>
  </si>
  <si>
    <t>142/2010/TTLT-BTC-BTTTT
Điểm d, mục 2.1, phụ lục 1</t>
  </si>
  <si>
    <t>Chi phí thuê máy chiếu</t>
  </si>
  <si>
    <t>142/2010/TTLT-BTC-BTTTT
Điểm đ, mục 2.1, phụ lục 1</t>
  </si>
  <si>
    <t xml:space="preserve">Máy ghi âm chương trình hội nghị </t>
  </si>
  <si>
    <t>III</t>
  </si>
  <si>
    <t>Chi tài liệu, chứng chỉ, văn phòng phẩm, ăn uống</t>
  </si>
  <si>
    <t>Chi phí photo tài liệu, đóng quyển</t>
  </si>
  <si>
    <t>Bộ</t>
  </si>
  <si>
    <t>36/2018/TT-BTC
Mục i, khoản 2, điều 5</t>
  </si>
  <si>
    <t>Chi in giấy chứng nhận</t>
  </si>
  <si>
    <t>Học viên</t>
  </si>
  <si>
    <t>142/2010/TTLT-BTC-BTTTT
Điểm d, mục 2.2, phụ lục 1</t>
  </si>
  <si>
    <t>Chi tiền văn phòng phẩm phục vụ hội nghị</t>
  </si>
  <si>
    <t>142/2010/TTLT-BTC-BTTTT
Điểm a, mục 2.2, phụ lục 1</t>
  </si>
  <si>
    <t>Chi nước uống</t>
  </si>
  <si>
    <t>142/2010/TTLT-BTC-BTTTT
Điểm b, mục 2.2, phụ lục 1</t>
  </si>
  <si>
    <t>IV</t>
  </si>
  <si>
    <t xml:space="preserve">Chi khác phục vụ trực tiếp lớp học
</t>
  </si>
  <si>
    <t xml:space="preserve">Nhân sự, kỹ thuật tổ chức lớp học </t>
  </si>
  <si>
    <t xml:space="preserve">Ngày * 3
người </t>
  </si>
  <si>
    <t>V</t>
  </si>
  <si>
    <t>Chi phí quản lý lớp học</t>
  </si>
  <si>
    <t>TỔNG CỘNG</t>
  </si>
  <si>
    <t>TỔNG KINH PHÍ CHO 1 LỚP</t>
  </si>
  <si>
    <t>Tổng cộng</t>
  </si>
  <si>
    <t>DỰ TOÁN BÀI GIẢNG ĐIỆN TỬ</t>
  </si>
  <si>
    <t>STT</t>
  </si>
  <si>
    <t>ĐVT</t>
  </si>
  <si>
    <t>Khối lượng</t>
  </si>
  <si>
    <t>Đơn giá</t>
  </si>
  <si>
    <t>Kinh phí</t>
  </si>
  <si>
    <t>Ghi chú</t>
  </si>
  <si>
    <t>Nhân công</t>
  </si>
  <si>
    <t>Thể loại Tư vấn qua truyền hình tại Thông tư số 03/2018/TT-BTTTT mục 01.03.09.00.10</t>
  </si>
  <si>
    <t>Biên tập viên hạng III 3/9</t>
  </si>
  <si>
    <t>Công</t>
  </si>
  <si>
    <t>- Thể loại Tư vấn qua truyền hình tại Thông tư số 03/2018/TT-BTTTT mục 01.03.09.00.10 và  
- NĐ 204/2004/CP</t>
  </si>
  <si>
    <t>Biên tập viên hạng III 6/9</t>
  </si>
  <si>
    <t>Biên tập viên hạng III 8/9</t>
  </si>
  <si>
    <t>Kỹ thuật dựng phim hạng II 3/9</t>
  </si>
  <si>
    <t>Kỹ thuật dựng phim hạng II 6/9</t>
  </si>
  <si>
    <t>Kỹ thuật viên 5/12</t>
  </si>
  <si>
    <t>Quay phim viên hạng III 3/9</t>
  </si>
  <si>
    <t>Máy sử dụng</t>
  </si>
  <si>
    <t>Hệ thống dựng phi tuyến</t>
  </si>
  <si>
    <t>Giờ</t>
  </si>
  <si>
    <t>- Thể loại Tư vấn qua truyền hình tại Thông tư số 03/2018/TT-BTTTT mục 01.03.09.00.10 và  
- Đơn giá theo thị trường</t>
  </si>
  <si>
    <t>Máy in</t>
  </si>
  <si>
    <t>Máy quay</t>
  </si>
  <si>
    <t>Máy tính</t>
  </si>
  <si>
    <t>Vật liệu sử dụng</t>
  </si>
  <si>
    <t>Giấy</t>
  </si>
  <si>
    <t>Ram</t>
  </si>
  <si>
    <t>Mực in</t>
  </si>
  <si>
    <t>Hộp</t>
  </si>
  <si>
    <t>Chi phí khác</t>
  </si>
  <si>
    <t>Chuyên gia ghi hình</t>
  </si>
  <si>
    <t>Người</t>
  </si>
  <si>
    <t>Thông tư 02/2015/TT-BLĐTBXH ngày 10/6/2010</t>
  </si>
  <si>
    <t>Bản quyền nhạc</t>
  </si>
  <si>
    <t>Gói</t>
  </si>
  <si>
    <t>Đơn giá thị trường</t>
  </si>
  <si>
    <t>Thông tư 03/2018/TT- BTTTT Phần I - hướng dẫn chung mục 4 điểm i - Chi phí quản lý chung song không quy định cụ thể, do đó Vận dụng TT03/2020/BVHTTDL</t>
  </si>
  <si>
    <t xml:space="preserve">Vat </t>
  </si>
  <si>
    <t>TỔNG CỘNG bao gồm VAT</t>
  </si>
  <si>
    <t>Đối tượng</t>
  </si>
  <si>
    <t>Số lớp</t>
  </si>
  <si>
    <t>Số người</t>
  </si>
  <si>
    <t>Thời gian</t>
  </si>
  <si>
    <t>Cơ quan chịu trách nhiệm tổ chức và giảng dạy</t>
  </si>
  <si>
    <t>Địa điểm</t>
  </si>
  <si>
    <t>Dự kiến kính phí (đồng)</t>
  </si>
  <si>
    <t>HỆ BỒI DƯỠNG, TẬP HUẤN</t>
  </si>
  <si>
    <t xml:space="preserve">Khoá bồi dưỡng, tập huấn trực tiếp về chuyển đổi số cho cán bộ, công chức, viên chức đầu mối </t>
  </si>
  <si>
    <t>Cán bộ công chức, viên chức các sở, ban, ngành, đoàn thể chính trị - xã hội cấp tỉnh, huyện, xã.</t>
  </si>
  <si>
    <t>Online</t>
  </si>
  <si>
    <t>Trung tâm CNTT&amp;TT Hải Phòng</t>
  </si>
  <si>
    <t>Kỹ thuật viên (02 người * 2 ca/ngày)</t>
  </si>
  <si>
    <t>2 ngày/lớp</t>
  </si>
  <si>
    <t>Theo 6 chuyên đề bồi dưỡng, tập huấn</t>
  </si>
  <si>
    <t>DỰ TOAN ĐAO TAO TRỰC TIẾP CÁN BỘ ĐẦU MỐI 100 CÁN BỘ CC, VC</t>
  </si>
  <si>
    <t xml:space="preserve">Chi phí phần mềm, đường truyền </t>
  </si>
  <si>
    <t>(Bằng chữ: Một tỷ năm trăm hai mươi mốt triệu bảy trăm linh bảy nghìn hai trăm bốn mươi hai đồng).</t>
  </si>
  <si>
    <t>Khóa cơ bản Chuyển đổi số</t>
  </si>
  <si>
    <t>Lãnh đạo tỉnh, lãnh đạo các Sở/ngành, UBND thành phố, huyện</t>
  </si>
  <si>
    <t>Khóa giáo dục số</t>
  </si>
  <si>
    <t>Cán bộ, công chức các đơn vị quản lý giáo dục</t>
  </si>
  <si>
    <t>Khóa "Đào tạo kỹ năng số và an toàn trên Internet dành cho giáo viên"</t>
  </si>
  <si>
    <t>Giáo viên cấp 2</t>
  </si>
  <si>
    <t>Khóa "Đồng hành cùng con trên môi trường mạng"</t>
  </si>
  <si>
    <t>Phụ huynh học sinh</t>
  </si>
  <si>
    <t>Khóa Chuyển đổi số doanh nghiệp</t>
  </si>
  <si>
    <t>Lãnh đạo, quản lý doanh nghiệp, hợp tác xã,…</t>
  </si>
  <si>
    <t>Khóa Nhận diện kịp thời các mối đe dọa an ninh tiềm ẩn bên trong hệ thống công nghệ thông tin của tổ chức</t>
  </si>
  <si>
    <t>Cán bộ, công chức chuyên trách về công nghệ thông tin</t>
  </si>
  <si>
    <t>Khóa Kỹ năng khai thác thông tin phục vụ công việc</t>
  </si>
  <si>
    <t>Cán bộ công chức viên chức</t>
  </si>
  <si>
    <t>Khóa Kỹ năng tuyên truyền chuyển đổi số cho người dân</t>
  </si>
  <si>
    <t>Thành viên Tổ công nghệ số cộng đồng</t>
  </si>
  <si>
    <t>Lớp tập huấn dành cho cán bộ làm truyền thông, chính sách</t>
  </si>
  <si>
    <t>Cán bộ, công chức, viên chức, làm công tác về truyền thông, chính sách các cấp</t>
  </si>
  <si>
    <t>Khóa quản trị, cập nhật dữ liệu số</t>
  </si>
  <si>
    <t>Các khóa bồi dưỡng, tập huấn trực tuyến trên nền tảng One Touch về chuyển đổi số cho các nhóm đối tượng</t>
  </si>
  <si>
    <t>KẾ HOẠCH BỒI DƯỠNG, TẬP HUẤN VỀ CHUYỂN ĐỔI SỐ CHO TRÊN NỀN TẢNG ONETOUCH  CHO CÁC ĐỐI TƯỢNG TRÊN ĐỊA BÀN TỈNH HẢI DƯƠNG NĂM 2023</t>
  </si>
  <si>
    <t xml:space="preserve"> (Kèm theo Kế hoạch số      /KH-UBND  ngày      /7/2023 của UBND tỉnh Hải Dương)</t>
  </si>
  <si>
    <t>2 Tháng* Người * ca</t>
  </si>
  <si>
    <t>Sử dụng học liệu có sẵn của VTC NETVIET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</si>
</sst>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 #,##0_-;_-* &quot;-&quot;??_-;_-@"/>
    <numFmt numFmtId="165" formatCode="#,##0.0"/>
    <numFmt numFmtId="166" formatCode="_-* #,##0.0_-;\-* #,##0.0_-;_-* &quot;-&quot;??_-;_-@"/>
    <numFmt numFmtId="167" formatCode="_-* #,##0\ _₫_-;\-* #,##0\ _₫_-;_-* &quot;-&quot;??\ _₫_-;_-@"/>
    <numFmt numFmtId="168" formatCode="_-* #,##0.00_-;\-* #,##0.00_-;_-* &quot;-&quot;??_-;_-@_-"/>
  </numFmts>
  <fonts count="19" x14ac:knownFonts="1">
    <font>
      <sz val="11"/>
      <color theme="1"/>
      <name val="Calibri"/>
      <family val="2"/>
      <scheme val="minor"/>
    </font>
    <font>
      <sz val="11"/>
      <color theme="1"/>
      <name val="Calibri"/>
      <family val="2"/>
      <scheme val="minor"/>
    </font>
    <font>
      <sz val="11"/>
      <color theme="1"/>
      <name val="Times New Roman"/>
      <family val="1"/>
    </font>
    <font>
      <b/>
      <sz val="11"/>
      <color rgb="FF000000"/>
      <name val="Times New Roman"/>
      <family val="1"/>
    </font>
    <font>
      <sz val="12"/>
      <color theme="1"/>
      <name val="Times New Roman"/>
      <family val="1"/>
    </font>
    <font>
      <b/>
      <sz val="12"/>
      <color theme="1"/>
      <name val="Times New Roman"/>
      <family val="1"/>
    </font>
    <font>
      <b/>
      <sz val="12"/>
      <color rgb="FF000000"/>
      <name val="Times New Roman"/>
      <family val="1"/>
    </font>
    <font>
      <sz val="12"/>
      <color rgb="FFFF0000"/>
      <name val="Times New Roman"/>
      <family val="1"/>
    </font>
    <font>
      <i/>
      <sz val="12"/>
      <color theme="1"/>
      <name val="Times New Roman"/>
      <family val="1"/>
    </font>
    <font>
      <sz val="12"/>
      <color rgb="FF000000"/>
      <name val="Times New Roman"/>
      <family val="1"/>
    </font>
    <font>
      <b/>
      <sz val="12"/>
      <name val="Times New Roman"/>
      <family val="1"/>
    </font>
    <font>
      <sz val="12"/>
      <name val="Times New Roman"/>
      <family val="1"/>
    </font>
    <font>
      <i/>
      <sz val="12"/>
      <name val="Times New Roman"/>
      <family val="1"/>
    </font>
    <font>
      <b/>
      <i/>
      <sz val="12"/>
      <name val="Times New Roman"/>
      <family val="1"/>
    </font>
    <font>
      <sz val="11"/>
      <name val="Times New Roman"/>
      <family val="1"/>
    </font>
    <font>
      <b/>
      <sz val="11"/>
      <name val="Times New Roman"/>
      <family val="1"/>
    </font>
    <font>
      <i/>
      <sz val="11"/>
      <name val="Times New Roman"/>
      <family val="1"/>
    </font>
    <font>
      <i/>
      <sz val="12"/>
      <color rgb="FF000000"/>
      <name val="Times New Roman"/>
      <family val="1"/>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style="thin">
        <color rgb="FF000000"/>
      </top>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37">
    <xf numFmtId="0" fontId="0" fillId="0" borderId="0" xfId="0"/>
    <xf numFmtId="0" fontId="2" fillId="0" borderId="0" xfId="0" applyFont="1"/>
    <xf numFmtId="0" fontId="2" fillId="0" borderId="0" xfId="0" applyFont="1" applyAlignment="1">
      <alignment vertical="center"/>
    </xf>
    <xf numFmtId="0" fontId="4" fillId="0" borderId="4" xfId="0" applyFont="1" applyBorder="1" applyAlignment="1">
      <alignment vertical="center" wrapText="1"/>
    </xf>
    <xf numFmtId="0" fontId="2" fillId="0" borderId="0" xfId="0" applyFont="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0" fontId="7" fillId="0" borderId="0" xfId="0" applyFont="1"/>
    <xf numFmtId="164" fontId="4" fillId="0" borderId="0" xfId="0" applyNumberFormat="1" applyFont="1" applyAlignment="1">
      <alignment vertical="center"/>
    </xf>
    <xf numFmtId="0" fontId="4" fillId="0" borderId="0" xfId="0" applyFont="1" applyAlignment="1">
      <alignment horizontal="center"/>
    </xf>
    <xf numFmtId="0" fontId="4" fillId="0" borderId="0" xfId="0" applyFont="1" applyAlignment="1">
      <alignment vertical="center" wrapText="1"/>
    </xf>
    <xf numFmtId="3" fontId="4" fillId="0" borderId="0" xfId="0" applyNumberFormat="1" applyFont="1" applyAlignment="1">
      <alignment vertical="center"/>
    </xf>
    <xf numFmtId="3" fontId="4" fillId="0" borderId="0" xfId="0" applyNumberFormat="1" applyFont="1" applyAlignment="1">
      <alignment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164" fontId="5" fillId="0" borderId="4" xfId="0" applyNumberFormat="1" applyFont="1" applyBorder="1" applyAlignment="1">
      <alignment horizontal="center" vertical="center" wrapText="1"/>
    </xf>
    <xf numFmtId="0" fontId="5" fillId="0" borderId="4" xfId="0" applyFont="1" applyBorder="1" applyAlignment="1">
      <alignment horizontal="center" vertical="center"/>
    </xf>
    <xf numFmtId="0" fontId="2" fillId="0" borderId="0" xfId="0" applyFont="1" applyAlignment="1">
      <alignment wrapText="1"/>
    </xf>
    <xf numFmtId="3" fontId="4" fillId="0" borderId="4" xfId="0" applyNumberFormat="1" applyFont="1" applyBorder="1" applyAlignment="1">
      <alignment horizontal="center" vertical="center" wrapText="1"/>
    </xf>
    <xf numFmtId="0" fontId="10"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0" fontId="11" fillId="0" borderId="0" xfId="0" applyFont="1"/>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vertical="center"/>
    </xf>
    <xf numFmtId="3" fontId="10" fillId="0" borderId="1" xfId="0" applyNumberFormat="1" applyFont="1" applyBorder="1" applyAlignment="1">
      <alignment horizontal="center" vertical="center" wrapText="1"/>
    </xf>
    <xf numFmtId="0" fontId="11" fillId="0" borderId="1" xfId="0" applyFont="1" applyBorder="1" applyAlignment="1">
      <alignment vertical="center" wrapText="1"/>
    </xf>
    <xf numFmtId="0" fontId="10" fillId="0" borderId="2" xfId="0"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vertic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3" fontId="11" fillId="0" borderId="1" xfId="0" applyNumberFormat="1" applyFont="1" applyBorder="1" applyAlignment="1">
      <alignment vertical="center" wrapText="1"/>
    </xf>
    <xf numFmtId="3" fontId="11" fillId="0" borderId="3" xfId="0" applyNumberFormat="1" applyFont="1" applyBorder="1" applyAlignment="1">
      <alignment vertical="center" wrapText="1"/>
    </xf>
    <xf numFmtId="0" fontId="11" fillId="0" borderId="4" xfId="0" applyFont="1" applyBorder="1" applyAlignment="1">
      <alignment vertical="center" wrapText="1"/>
    </xf>
    <xf numFmtId="164" fontId="11" fillId="0" borderId="4" xfId="0" applyNumberFormat="1" applyFont="1" applyBorder="1" applyAlignment="1">
      <alignment horizontal="center" vertical="center" wrapText="1"/>
    </xf>
    <xf numFmtId="41" fontId="11" fillId="0" borderId="4" xfId="0" applyNumberFormat="1" applyFont="1" applyBorder="1" applyAlignment="1">
      <alignment horizontal="center" vertical="center" wrapText="1"/>
    </xf>
    <xf numFmtId="3" fontId="11" fillId="0" borderId="4" xfId="0" applyNumberFormat="1" applyFont="1" applyBorder="1" applyAlignment="1">
      <alignment vertical="center" wrapText="1"/>
    </xf>
    <xf numFmtId="0" fontId="10" fillId="0" borderId="1" xfId="0" applyFont="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164" fontId="12" fillId="0" borderId="1" xfId="0" applyNumberFormat="1" applyFont="1" applyBorder="1" applyAlignment="1">
      <alignment horizontal="center" vertical="center"/>
    </xf>
    <xf numFmtId="3" fontId="10" fillId="0" borderId="1" xfId="0" applyNumberFormat="1" applyFont="1" applyBorder="1" applyAlignment="1">
      <alignment horizontal="center" vertical="center"/>
    </xf>
    <xf numFmtId="0" fontId="11" fillId="0" borderId="1" xfId="0" applyFont="1" applyBorder="1" applyAlignment="1">
      <alignment horizontal="left" vertical="center"/>
    </xf>
    <xf numFmtId="165" fontId="10" fillId="0" borderId="1" xfId="0" applyNumberFormat="1" applyFont="1" applyBorder="1" applyAlignment="1">
      <alignment horizontal="center" vertical="center" wrapText="1"/>
    </xf>
    <xf numFmtId="0" fontId="11" fillId="0" borderId="1" xfId="0" applyFont="1" applyBorder="1" applyAlignment="1">
      <alignment horizontal="left" vertical="center" wrapText="1" readingOrder="1"/>
    </xf>
    <xf numFmtId="164" fontId="11" fillId="0" borderId="1" xfId="0" applyNumberFormat="1" applyFont="1" applyBorder="1" applyAlignment="1">
      <alignment horizontal="center" vertical="center" wrapText="1"/>
    </xf>
    <xf numFmtId="166" fontId="12" fillId="0" borderId="1" xfId="0" applyNumberFormat="1" applyFont="1" applyBorder="1" applyAlignment="1">
      <alignment horizontal="center" vertical="center" wrapText="1"/>
    </xf>
    <xf numFmtId="164" fontId="11" fillId="0" borderId="1" xfId="0" applyNumberFormat="1" applyFont="1" applyBorder="1" applyAlignment="1">
      <alignment vertical="center" wrapText="1"/>
    </xf>
    <xf numFmtId="164" fontId="10" fillId="0" borderId="1" xfId="0" applyNumberFormat="1" applyFont="1" applyBorder="1" applyAlignment="1">
      <alignment vertical="center"/>
    </xf>
    <xf numFmtId="164" fontId="11" fillId="0" borderId="1" xfId="0" applyNumberFormat="1" applyFont="1" applyBorder="1" applyAlignment="1">
      <alignment horizontal="center" vertical="center"/>
    </xf>
    <xf numFmtId="164" fontId="11" fillId="0" borderId="1" xfId="0" applyNumberFormat="1" applyFont="1" applyBorder="1" applyAlignment="1">
      <alignment vertical="center"/>
    </xf>
    <xf numFmtId="164" fontId="11" fillId="0" borderId="0" xfId="0" applyNumberFormat="1" applyFont="1" applyAlignment="1">
      <alignment vertical="center"/>
    </xf>
    <xf numFmtId="164" fontId="13" fillId="0" borderId="1" xfId="0" applyNumberFormat="1" applyFont="1" applyBorder="1" applyAlignment="1">
      <alignment vertical="center"/>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167" fontId="12" fillId="0" borderId="1" xfId="0" applyNumberFormat="1" applyFont="1" applyBorder="1" applyAlignment="1">
      <alignment horizontal="center" vertical="center" wrapText="1"/>
    </xf>
    <xf numFmtId="0" fontId="12" fillId="0" borderId="1" xfId="0" applyFont="1" applyBorder="1" applyAlignment="1">
      <alignment vertical="center" wrapText="1"/>
    </xf>
    <xf numFmtId="0" fontId="11" fillId="0" borderId="0" xfId="0" applyFont="1" applyAlignment="1">
      <alignment vertical="center"/>
    </xf>
    <xf numFmtId="164" fontId="10" fillId="0" borderId="1" xfId="0" applyNumberFormat="1" applyFont="1" applyBorder="1" applyAlignment="1">
      <alignment horizontal="center" vertical="center"/>
    </xf>
    <xf numFmtId="168" fontId="11" fillId="0" borderId="0" xfId="0" applyNumberFormat="1" applyFont="1"/>
    <xf numFmtId="3" fontId="12" fillId="0" borderId="1" xfId="0" applyNumberFormat="1" applyFont="1" applyBorder="1" applyAlignment="1">
      <alignment horizontal="center" vertical="center" wrapText="1"/>
    </xf>
    <xf numFmtId="0" fontId="11" fillId="0" borderId="1" xfId="0" applyFont="1" applyBorder="1" applyAlignment="1">
      <alignment wrapText="1"/>
    </xf>
    <xf numFmtId="3" fontId="10" fillId="0" borderId="3" xfId="0" applyNumberFormat="1" applyFont="1" applyBorder="1" applyAlignment="1">
      <alignment vertical="center" wrapText="1"/>
    </xf>
    <xf numFmtId="164" fontId="10" fillId="0" borderId="2" xfId="0" applyNumberFormat="1" applyFont="1" applyBorder="1" applyAlignment="1">
      <alignment horizontal="center" vertical="center" wrapText="1"/>
    </xf>
    <xf numFmtId="0" fontId="11" fillId="0" borderId="5" xfId="0" applyFont="1" applyBorder="1" applyAlignment="1">
      <alignment horizontal="center" vertical="center" wrapText="1"/>
    </xf>
    <xf numFmtId="3" fontId="11" fillId="0" borderId="2" xfId="0" applyNumberFormat="1" applyFont="1" applyBorder="1" applyAlignment="1">
      <alignment horizontal="center" vertical="center" wrapText="1"/>
    </xf>
    <xf numFmtId="3" fontId="11" fillId="0" borderId="6" xfId="0" applyNumberFormat="1" applyFont="1" applyBorder="1" applyAlignment="1">
      <alignment vertical="center" wrapText="1"/>
    </xf>
    <xf numFmtId="164" fontId="11" fillId="0" borderId="2"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11" fillId="0" borderId="4" xfId="0" applyFont="1" applyBorder="1" applyAlignment="1">
      <alignment horizontal="center" vertical="center" wrapText="1"/>
    </xf>
    <xf numFmtId="3" fontId="10" fillId="0" borderId="4" xfId="0" applyNumberFormat="1" applyFont="1" applyBorder="1" applyAlignment="1">
      <alignment vertical="center" wrapText="1"/>
    </xf>
    <xf numFmtId="164" fontId="10" fillId="0" borderId="4" xfId="0" applyNumberFormat="1" applyFont="1" applyBorder="1" applyAlignment="1">
      <alignment horizontal="center" vertical="center" wrapText="1"/>
    </xf>
    <xf numFmtId="0" fontId="11" fillId="0" borderId="4" xfId="0" applyFont="1" applyBorder="1" applyAlignment="1">
      <alignment horizontal="center" vertical="center"/>
    </xf>
    <xf numFmtId="41" fontId="14" fillId="0" borderId="4" xfId="0" applyNumberFormat="1" applyFont="1" applyBorder="1" applyAlignment="1">
      <alignment horizontal="center" vertical="center" wrapText="1"/>
    </xf>
    <xf numFmtId="3" fontId="14" fillId="0" borderId="1" xfId="0" applyNumberFormat="1" applyFont="1" applyBorder="1" applyAlignment="1">
      <alignment vertical="center" wrapText="1"/>
    </xf>
    <xf numFmtId="164" fontId="10" fillId="0" borderId="4" xfId="0" applyNumberFormat="1" applyFont="1" applyBorder="1" applyAlignment="1">
      <alignment horizontal="center" vertical="center"/>
    </xf>
    <xf numFmtId="164" fontId="10" fillId="0" borderId="4" xfId="0" applyNumberFormat="1" applyFont="1" applyBorder="1" applyAlignment="1">
      <alignment vertical="center" wrapText="1"/>
    </xf>
    <xf numFmtId="0" fontId="10" fillId="0" borderId="4" xfId="0" applyFont="1" applyBorder="1" applyAlignment="1">
      <alignment horizontal="center" vertical="center"/>
    </xf>
    <xf numFmtId="164" fontId="11" fillId="0" borderId="4" xfId="0" applyNumberFormat="1" applyFont="1" applyBorder="1" applyAlignment="1">
      <alignment horizontal="center" vertical="center"/>
    </xf>
    <xf numFmtId="164" fontId="11" fillId="0" borderId="4" xfId="0" applyNumberFormat="1" applyFont="1" applyBorder="1" applyAlignment="1">
      <alignment vertical="center" wrapText="1"/>
    </xf>
    <xf numFmtId="0" fontId="14" fillId="0" borderId="4" xfId="0" applyFont="1" applyBorder="1" applyAlignment="1">
      <alignment horizontal="center" vertical="center" wrapText="1"/>
    </xf>
    <xf numFmtId="0" fontId="14" fillId="0" borderId="4" xfId="0" applyFont="1" applyBorder="1" applyAlignment="1">
      <alignment vertical="center" wrapText="1"/>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0" fontId="14" fillId="0" borderId="0" xfId="0" applyFont="1"/>
    <xf numFmtId="0" fontId="4" fillId="0" borderId="4" xfId="0" applyFont="1" applyBorder="1" applyAlignment="1">
      <alignment vertical="center"/>
    </xf>
    <xf numFmtId="3" fontId="4" fillId="0" borderId="4" xfId="0" applyNumberFormat="1" applyFont="1" applyBorder="1" applyAlignment="1">
      <alignment vertical="center"/>
    </xf>
    <xf numFmtId="3" fontId="5" fillId="0" borderId="4" xfId="0" applyNumberFormat="1" applyFont="1" applyBorder="1" applyAlignment="1">
      <alignment horizontal="center" vertical="center" wrapText="1"/>
    </xf>
    <xf numFmtId="3" fontId="4" fillId="0" borderId="4" xfId="0" applyNumberFormat="1" applyFont="1" applyBorder="1" applyAlignment="1">
      <alignment horizontal="right" vertical="center" wrapText="1"/>
    </xf>
    <xf numFmtId="0" fontId="4" fillId="0" borderId="4" xfId="0" quotePrefix="1" applyFont="1" applyBorder="1" applyAlignment="1">
      <alignment horizontal="left" vertical="center" wrapText="1"/>
    </xf>
    <xf numFmtId="3" fontId="4" fillId="0" borderId="4" xfId="0" applyNumberFormat="1" applyFont="1" applyBorder="1" applyAlignment="1">
      <alignment horizontal="right" vertical="center"/>
    </xf>
    <xf numFmtId="164" fontId="4" fillId="0" borderId="4" xfId="0" applyNumberFormat="1" applyFont="1" applyBorder="1" applyAlignment="1">
      <alignment horizontal="left" wrapText="1"/>
    </xf>
    <xf numFmtId="164" fontId="4" fillId="0" borderId="4" xfId="0" applyNumberFormat="1" applyFont="1" applyBorder="1" applyAlignment="1">
      <alignment vertical="center"/>
    </xf>
    <xf numFmtId="9" fontId="4" fillId="0" borderId="4" xfId="0" applyNumberFormat="1" applyFont="1" applyBorder="1" applyAlignment="1">
      <alignment horizontal="right" vertical="center"/>
    </xf>
    <xf numFmtId="0" fontId="8" fillId="0" borderId="4" xfId="0" applyFont="1" applyBorder="1" applyAlignment="1">
      <alignment vertical="center" wrapText="1"/>
    </xf>
    <xf numFmtId="164" fontId="8" fillId="0" borderId="4" xfId="0" applyNumberFormat="1" applyFont="1" applyBorder="1" applyAlignment="1">
      <alignment horizontal="center" vertical="center" wrapText="1"/>
    </xf>
    <xf numFmtId="0" fontId="6" fillId="2" borderId="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9" fillId="2" borderId="8" xfId="0" applyFont="1" applyFill="1" applyBorder="1" applyAlignment="1">
      <alignment vertical="center" wrapText="1"/>
    </xf>
    <xf numFmtId="0" fontId="9" fillId="2" borderId="9" xfId="0" applyFont="1" applyFill="1" applyBorder="1" applyAlignment="1">
      <alignment vertical="center" wrapText="1"/>
    </xf>
    <xf numFmtId="0" fontId="9" fillId="2" borderId="9" xfId="0" applyFont="1" applyFill="1" applyBorder="1" applyAlignment="1">
      <alignment horizontal="center" vertical="center" wrapText="1"/>
    </xf>
    <xf numFmtId="0" fontId="5" fillId="2" borderId="9" xfId="0" applyFont="1" applyFill="1" applyBorder="1" applyAlignment="1">
      <alignment vertical="center" wrapText="1"/>
    </xf>
    <xf numFmtId="41" fontId="9" fillId="2" borderId="9" xfId="1" applyNumberFormat="1" applyFont="1" applyFill="1" applyBorder="1" applyAlignment="1">
      <alignment horizontal="right" vertical="center" wrapText="1"/>
    </xf>
    <xf numFmtId="41" fontId="9" fillId="2" borderId="9" xfId="1" applyNumberFormat="1" applyFont="1" applyFill="1" applyBorder="1" applyAlignment="1">
      <alignment horizontal="center" vertical="center" wrapText="1"/>
    </xf>
    <xf numFmtId="0" fontId="5" fillId="0" borderId="0" xfId="0" applyFont="1" applyAlignment="1">
      <alignment horizontal="center" vertical="center" wrapText="1"/>
    </xf>
    <xf numFmtId="0" fontId="8" fillId="0" borderId="7" xfId="0" applyFont="1" applyBorder="1" applyAlignment="1">
      <alignment horizontal="center" vertical="center" wrapText="1"/>
    </xf>
    <xf numFmtId="0" fontId="6" fillId="2" borderId="10" xfId="0" applyFont="1" applyFill="1" applyBorder="1" applyAlignment="1">
      <alignment horizontal="center" vertical="center" wrapText="1"/>
    </xf>
    <xf numFmtId="0" fontId="17" fillId="2" borderId="11" xfId="0" applyFont="1" applyFill="1" applyBorder="1" applyAlignment="1">
      <alignment horizontal="center" vertical="center" wrapText="1"/>
    </xf>
    <xf numFmtId="167" fontId="5" fillId="0" borderId="0" xfId="0" applyNumberFormat="1" applyFont="1" applyAlignment="1">
      <alignment horizontal="center" vertical="center"/>
    </xf>
    <xf numFmtId="0" fontId="2" fillId="0" borderId="0" xfId="0" applyFont="1"/>
    <xf numFmtId="0" fontId="16" fillId="0" borderId="0" xfId="0" applyFont="1" applyAlignment="1">
      <alignment horizontal="center"/>
    </xf>
    <xf numFmtId="0" fontId="5" fillId="0" borderId="0" xfId="0" applyFont="1" applyAlignment="1">
      <alignment horizontal="center" vertical="center"/>
    </xf>
    <xf numFmtId="0" fontId="4" fillId="0" borderId="0" xfId="0" applyFont="1"/>
    <xf numFmtId="0" fontId="5" fillId="0" borderId="4" xfId="0" applyFont="1" applyBorder="1" applyAlignment="1">
      <alignment horizontal="center" vertical="center"/>
    </xf>
    <xf numFmtId="0" fontId="4" fillId="0" borderId="4" xfId="0" applyFont="1" applyBorder="1"/>
    <xf numFmtId="0" fontId="3" fillId="2" borderId="9" xfId="0" applyFont="1" applyFill="1" applyBorder="1" applyAlignment="1">
      <alignment horizontal="center" vertical="center" wrapText="1"/>
    </xf>
    <xf numFmtId="0" fontId="3" fillId="2" borderId="9" xfId="0" applyFont="1" applyFill="1" applyBorder="1" applyAlignment="1">
      <alignment vertical="center" wrapText="1"/>
    </xf>
    <xf numFmtId="0" fontId="6" fillId="2" borderId="12" xfId="0" applyFont="1" applyFill="1" applyBorder="1" applyAlignment="1">
      <alignment horizontal="center" vertical="center" wrapText="1"/>
    </xf>
    <xf numFmtId="0" fontId="6" fillId="2" borderId="9" xfId="0" applyFont="1" applyFill="1" applyBorder="1" applyAlignment="1">
      <alignment vertical="center" wrapText="1"/>
    </xf>
    <xf numFmtId="41" fontId="6" fillId="2" borderId="9" xfId="1" applyNumberFormat="1" applyFont="1" applyFill="1" applyBorder="1" applyAlignment="1">
      <alignment horizontal="center" vertical="center" wrapText="1"/>
    </xf>
    <xf numFmtId="41" fontId="6" fillId="2" borderId="9" xfId="1" applyNumberFormat="1" applyFont="1" applyFill="1" applyBorder="1" applyAlignment="1">
      <alignment horizontal="right" vertical="center" wrapText="1"/>
    </xf>
    <xf numFmtId="0" fontId="18" fillId="0" borderId="0" xfId="0" applyFont="1"/>
    <xf numFmtId="0" fontId="6" fillId="2" borderId="8" xfId="0" applyFont="1" applyFill="1" applyBorder="1" applyAlignment="1">
      <alignment vertical="center" wrapText="1"/>
    </xf>
    <xf numFmtId="0" fontId="0" fillId="0" borderId="0" xfId="0" applyAlignment="1">
      <alignment horizontal="center"/>
    </xf>
    <xf numFmtId="0" fontId="0" fillId="0" borderId="4" xfId="0" applyBorder="1" applyAlignment="1">
      <alignment horizontal="center"/>
    </xf>
    <xf numFmtId="0" fontId="18" fillId="0" borderId="4" xfId="0" applyFont="1" applyBorder="1" applyAlignment="1">
      <alignment horizontal="center"/>
    </xf>
    <xf numFmtId="0" fontId="0" fillId="0" borderId="13" xfId="0" applyBorder="1" applyAlignment="1">
      <alignment horizontal="center"/>
    </xf>
    <xf numFmtId="0" fontId="3" fillId="2" borderId="4" xfId="0" applyFont="1" applyFill="1" applyBorder="1" applyAlignment="1">
      <alignment horizontal="center" vertical="center" wrapText="1"/>
    </xf>
    <xf numFmtId="41" fontId="6" fillId="2" borderId="9" xfId="1"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esktop\Dao%20tao%20C&#272;S%202023%20theo%20KH%2017\T5.31%20d&#7921;%20to&#225;n%20&#273;&#224;o%20t&#7841;o%20tr&#7921;c%20tuy&#7871;n%20b&#7843;n%20cu&#7889;i%2031.5.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ự toán Tổng"/>
      <sheetName val="PL 01 - SX học liệu"/>
      <sheetName val="PL02 - Đào tạo TT"/>
    </sheetNames>
    <sheetDataSet>
      <sheetData sheetId="0"/>
      <sheetData sheetId="1">
        <row r="27">
          <cell r="F27">
            <v>27544951.672874998</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zoomScale="94" zoomScaleNormal="94" workbookViewId="0">
      <selection activeCell="F6" sqref="F6"/>
    </sheetView>
  </sheetViews>
  <sheetFormatPr defaultRowHeight="14.4" x14ac:dyDescent="0.3"/>
  <cols>
    <col min="1" max="1" width="8.88671875" style="131"/>
    <col min="2" max="2" width="39.88671875" customWidth="1"/>
    <col min="3" max="3" width="52.21875" customWidth="1"/>
    <col min="4" max="4" width="13.109375" customWidth="1"/>
    <col min="5" max="5" width="9.88671875" bestFit="1" customWidth="1"/>
    <col min="6" max="6" width="17.21875" customWidth="1"/>
    <col min="7" max="7" width="15.88671875" customWidth="1"/>
    <col min="8" max="8" width="15.21875" customWidth="1"/>
    <col min="9" max="9" width="22" customWidth="1"/>
    <col min="10" max="10" width="22.6640625" customWidth="1"/>
  </cols>
  <sheetData>
    <row r="1" spans="1:12" ht="46.8" customHeight="1" x14ac:dyDescent="0.3">
      <c r="B1" s="112" t="s">
        <v>190</v>
      </c>
      <c r="C1" s="112"/>
      <c r="D1" s="112"/>
      <c r="E1" s="112"/>
      <c r="F1" s="112"/>
      <c r="G1" s="112"/>
      <c r="H1" s="112"/>
      <c r="I1" s="112"/>
      <c r="J1" s="112"/>
    </row>
    <row r="2" spans="1:12" ht="16.2" thickBot="1" x14ac:dyDescent="0.35">
      <c r="B2" s="113" t="s">
        <v>191</v>
      </c>
      <c r="C2" s="113"/>
      <c r="D2" s="113"/>
      <c r="E2" s="113"/>
      <c r="F2" s="113"/>
      <c r="G2" s="113"/>
      <c r="H2" s="113"/>
      <c r="I2" s="113"/>
      <c r="J2" s="113"/>
    </row>
    <row r="3" spans="1:12" ht="66.599999999999994" customHeight="1" thickBot="1" x14ac:dyDescent="0.35">
      <c r="A3" s="135" t="s">
        <v>113</v>
      </c>
      <c r="B3" s="123" t="s">
        <v>1</v>
      </c>
      <c r="C3" s="104" t="s">
        <v>152</v>
      </c>
      <c r="D3" s="104" t="s">
        <v>153</v>
      </c>
      <c r="E3" s="104" t="s">
        <v>154</v>
      </c>
      <c r="F3" s="104" t="s">
        <v>155</v>
      </c>
      <c r="G3" s="104" t="s">
        <v>156</v>
      </c>
      <c r="H3" s="104" t="s">
        <v>157</v>
      </c>
      <c r="I3" s="104" t="s">
        <v>158</v>
      </c>
      <c r="J3" s="104" t="s">
        <v>118</v>
      </c>
    </row>
    <row r="4" spans="1:12" ht="28.2" customHeight="1" thickBot="1" x14ac:dyDescent="0.35">
      <c r="A4" s="134"/>
      <c r="B4" s="124" t="s">
        <v>159</v>
      </c>
      <c r="C4" s="105"/>
      <c r="D4" s="105"/>
      <c r="E4" s="105"/>
      <c r="F4" s="105"/>
      <c r="G4" s="105"/>
      <c r="H4" s="105"/>
      <c r="I4" s="105"/>
      <c r="J4" s="105"/>
    </row>
    <row r="5" spans="1:12" s="129" customFormat="1" ht="66" customHeight="1" thickBot="1" x14ac:dyDescent="0.35">
      <c r="A5" s="133" t="s">
        <v>64</v>
      </c>
      <c r="B5" s="130" t="s">
        <v>160</v>
      </c>
      <c r="C5" s="126" t="s">
        <v>161</v>
      </c>
      <c r="D5" s="104">
        <v>1</v>
      </c>
      <c r="E5" s="136">
        <v>100</v>
      </c>
      <c r="F5" s="104" t="s">
        <v>165</v>
      </c>
      <c r="G5" s="126"/>
      <c r="H5" s="126"/>
      <c r="I5" s="128">
        <f>'ND1'!G29</f>
        <v>52745000</v>
      </c>
      <c r="J5" s="126"/>
    </row>
    <row r="6" spans="1:12" s="129" customFormat="1" ht="76.8" customHeight="1" thickBot="1" x14ac:dyDescent="0.35">
      <c r="A6" s="133" t="s">
        <v>76</v>
      </c>
      <c r="B6" s="126" t="s">
        <v>189</v>
      </c>
      <c r="C6" s="126"/>
      <c r="D6" s="105"/>
      <c r="E6" s="127">
        <f>SUM(E7:E16)</f>
        <v>6600</v>
      </c>
      <c r="F6" s="104" t="s">
        <v>166</v>
      </c>
      <c r="G6" s="126" t="s">
        <v>163</v>
      </c>
      <c r="H6" s="126" t="s">
        <v>162</v>
      </c>
      <c r="I6" s="128">
        <f>'ND2'!G32</f>
        <v>449008130</v>
      </c>
      <c r="J6" s="109"/>
    </row>
    <row r="7" spans="1:12" ht="44.4" customHeight="1" thickBot="1" x14ac:dyDescent="0.35">
      <c r="A7" s="132">
        <v>1</v>
      </c>
      <c r="B7" s="107" t="s">
        <v>170</v>
      </c>
      <c r="C7" s="106" t="s">
        <v>171</v>
      </c>
      <c r="D7" s="108">
        <v>1</v>
      </c>
      <c r="E7" s="111">
        <v>500</v>
      </c>
      <c r="F7" s="108"/>
      <c r="G7" s="107"/>
      <c r="H7" s="107"/>
      <c r="I7" s="110">
        <f>'ND1'!G30</f>
        <v>0</v>
      </c>
      <c r="J7" s="107"/>
    </row>
    <row r="8" spans="1:12" ht="39.6" customHeight="1" thickBot="1" x14ac:dyDescent="0.35">
      <c r="A8" s="132">
        <v>2</v>
      </c>
      <c r="B8" s="107" t="s">
        <v>172</v>
      </c>
      <c r="C8" s="107" t="s">
        <v>173</v>
      </c>
      <c r="D8" s="108">
        <v>1</v>
      </c>
      <c r="E8" s="111">
        <v>500</v>
      </c>
      <c r="F8" s="108"/>
      <c r="G8" s="107"/>
      <c r="H8" s="107"/>
      <c r="I8" s="110"/>
      <c r="J8" s="107"/>
    </row>
    <row r="9" spans="1:12" ht="45.6" customHeight="1" thickBot="1" x14ac:dyDescent="0.35">
      <c r="A9" s="132">
        <v>3</v>
      </c>
      <c r="B9" s="107" t="s">
        <v>174</v>
      </c>
      <c r="C9" s="107" t="s">
        <v>175</v>
      </c>
      <c r="D9" s="108">
        <v>1</v>
      </c>
      <c r="E9" s="111">
        <v>1000</v>
      </c>
      <c r="F9" s="108"/>
      <c r="G9" s="107"/>
      <c r="H9" s="107"/>
      <c r="I9" s="110"/>
      <c r="J9" s="107"/>
    </row>
    <row r="10" spans="1:12" ht="42.6" customHeight="1" thickBot="1" x14ac:dyDescent="0.35">
      <c r="A10" s="132">
        <v>4</v>
      </c>
      <c r="B10" s="107" t="s">
        <v>176</v>
      </c>
      <c r="C10" s="107" t="s">
        <v>177</v>
      </c>
      <c r="D10" s="108">
        <v>1</v>
      </c>
      <c r="E10" s="111">
        <v>1000</v>
      </c>
      <c r="F10" s="108"/>
      <c r="G10" s="107"/>
      <c r="H10" s="107"/>
      <c r="I10" s="110"/>
      <c r="J10" s="107"/>
      <c r="L10">
        <v>70</v>
      </c>
    </row>
    <row r="11" spans="1:12" ht="45" customHeight="1" thickBot="1" x14ac:dyDescent="0.35">
      <c r="A11" s="132">
        <v>5</v>
      </c>
      <c r="B11" s="107" t="s">
        <v>178</v>
      </c>
      <c r="C11" s="107" t="s">
        <v>179</v>
      </c>
      <c r="D11" s="108">
        <v>1</v>
      </c>
      <c r="E11" s="111">
        <v>500</v>
      </c>
      <c r="F11" s="108"/>
      <c r="G11" s="107"/>
      <c r="H11" s="107"/>
      <c r="I11" s="110"/>
      <c r="J11" s="107"/>
    </row>
    <row r="12" spans="1:12" ht="66" customHeight="1" thickBot="1" x14ac:dyDescent="0.35">
      <c r="A12" s="132">
        <v>6</v>
      </c>
      <c r="B12" s="107" t="s">
        <v>180</v>
      </c>
      <c r="C12" s="107" t="s">
        <v>181</v>
      </c>
      <c r="D12" s="108">
        <v>1</v>
      </c>
      <c r="E12" s="111">
        <v>100</v>
      </c>
      <c r="F12" s="108"/>
      <c r="G12" s="107"/>
      <c r="H12" s="107"/>
      <c r="I12" s="110"/>
      <c r="J12" s="107"/>
    </row>
    <row r="13" spans="1:12" ht="42" customHeight="1" thickBot="1" x14ac:dyDescent="0.35">
      <c r="A13" s="132">
        <v>7</v>
      </c>
      <c r="B13" s="107" t="s">
        <v>182</v>
      </c>
      <c r="C13" s="107" t="s">
        <v>183</v>
      </c>
      <c r="D13" s="108">
        <v>1</v>
      </c>
      <c r="E13" s="111">
        <v>1000</v>
      </c>
      <c r="F13" s="108"/>
      <c r="G13" s="107"/>
      <c r="H13" s="107"/>
      <c r="I13" s="110"/>
      <c r="J13" s="107"/>
    </row>
    <row r="14" spans="1:12" ht="66" customHeight="1" thickBot="1" x14ac:dyDescent="0.35">
      <c r="A14" s="132">
        <v>8</v>
      </c>
      <c r="B14" s="107" t="s">
        <v>184</v>
      </c>
      <c r="C14" s="107" t="s">
        <v>185</v>
      </c>
      <c r="D14" s="108">
        <v>1</v>
      </c>
      <c r="E14" s="111">
        <v>1000</v>
      </c>
      <c r="F14" s="108"/>
      <c r="G14" s="107"/>
      <c r="H14" s="107"/>
      <c r="I14" s="110"/>
      <c r="J14" s="107"/>
    </row>
    <row r="15" spans="1:12" ht="66" customHeight="1" thickBot="1" x14ac:dyDescent="0.35">
      <c r="A15" s="132">
        <v>9</v>
      </c>
      <c r="B15" s="107" t="s">
        <v>186</v>
      </c>
      <c r="C15" s="107" t="s">
        <v>187</v>
      </c>
      <c r="D15" s="108">
        <v>1</v>
      </c>
      <c r="E15" s="111">
        <v>1000</v>
      </c>
      <c r="F15" s="108"/>
      <c r="G15" s="107"/>
      <c r="H15" s="107"/>
      <c r="I15" s="110"/>
      <c r="J15" s="107"/>
    </row>
    <row r="16" spans="1:12" ht="66" customHeight="1" thickBot="1" x14ac:dyDescent="0.35">
      <c r="A16" s="132">
        <v>10</v>
      </c>
      <c r="B16" s="107" t="s">
        <v>188</v>
      </c>
      <c r="C16" s="107" t="s">
        <v>181</v>
      </c>
      <c r="D16" s="108">
        <v>1</v>
      </c>
      <c r="E16" s="111"/>
      <c r="F16" s="108"/>
      <c r="G16" s="107"/>
      <c r="H16" s="107"/>
      <c r="I16" s="110"/>
      <c r="J16" s="107"/>
    </row>
    <row r="17" spans="1:10" ht="16.2" thickBot="1" x14ac:dyDescent="0.35">
      <c r="A17" s="132"/>
      <c r="B17" s="125" t="s">
        <v>109</v>
      </c>
      <c r="C17" s="114"/>
      <c r="D17" s="105"/>
      <c r="E17" s="105"/>
      <c r="F17" s="109"/>
      <c r="G17" s="109"/>
      <c r="H17" s="109"/>
      <c r="I17" s="110">
        <f>SUM(I5:I16)</f>
        <v>501753130</v>
      </c>
      <c r="J17" s="109"/>
    </row>
    <row r="18" spans="1:10" ht="31.2" customHeight="1" x14ac:dyDescent="0.3">
      <c r="B18" s="115" t="s">
        <v>169</v>
      </c>
      <c r="C18" s="115"/>
      <c r="D18" s="115"/>
      <c r="E18" s="115"/>
      <c r="F18" s="115"/>
      <c r="G18" s="115"/>
      <c r="H18" s="115"/>
      <c r="I18" s="115"/>
      <c r="J18" s="115"/>
    </row>
  </sheetData>
  <mergeCells count="4">
    <mergeCell ref="B1:J1"/>
    <mergeCell ref="B2:J2"/>
    <mergeCell ref="B17:C17"/>
    <mergeCell ref="B18:J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workbookViewId="0">
      <selection activeCell="F9" sqref="F9"/>
    </sheetView>
  </sheetViews>
  <sheetFormatPr defaultColWidth="14.44140625" defaultRowHeight="13.8" x14ac:dyDescent="0.25"/>
  <cols>
    <col min="1" max="1" width="5.44140625" style="1" customWidth="1"/>
    <col min="2" max="2" width="42.88671875" style="1" customWidth="1"/>
    <col min="3" max="3" width="0" style="21" hidden="1" customWidth="1"/>
    <col min="4" max="4" width="12.88671875" style="1" bestFit="1" customWidth="1"/>
    <col min="5" max="7" width="14.44140625" style="1"/>
    <col min="8" max="8" width="26.33203125" style="4" customWidth="1"/>
    <col min="9" max="16384" width="14.44140625" style="1"/>
  </cols>
  <sheetData>
    <row r="1" spans="1:9" ht="15.6" x14ac:dyDescent="0.25">
      <c r="A1" s="116" t="s">
        <v>167</v>
      </c>
      <c r="B1" s="117"/>
      <c r="C1" s="117"/>
      <c r="D1" s="117"/>
      <c r="E1" s="117"/>
      <c r="F1" s="117"/>
      <c r="G1" s="117"/>
      <c r="H1" s="117"/>
      <c r="I1" s="117"/>
    </row>
    <row r="2" spans="1:9" ht="15.6" x14ac:dyDescent="0.25">
      <c r="A2" s="6"/>
      <c r="B2" s="7"/>
      <c r="C2" s="13"/>
      <c r="D2" s="8"/>
      <c r="E2" s="6"/>
      <c r="F2" s="14"/>
      <c r="G2" s="15"/>
      <c r="H2" s="9"/>
      <c r="I2" s="6"/>
    </row>
    <row r="3" spans="1:9" ht="31.2" x14ac:dyDescent="0.25">
      <c r="A3" s="23" t="s">
        <v>55</v>
      </c>
      <c r="B3" s="31" t="s">
        <v>56</v>
      </c>
      <c r="C3" s="31" t="s">
        <v>57</v>
      </c>
      <c r="D3" s="31" t="s">
        <v>58</v>
      </c>
      <c r="E3" s="31" t="s">
        <v>59</v>
      </c>
      <c r="F3" s="29" t="s">
        <v>60</v>
      </c>
      <c r="G3" s="69" t="s">
        <v>61</v>
      </c>
      <c r="H3" s="70" t="s">
        <v>62</v>
      </c>
      <c r="I3" s="31"/>
    </row>
    <row r="4" spans="1:9" ht="15.6" x14ac:dyDescent="0.25">
      <c r="A4" s="37"/>
      <c r="B4" s="71">
        <v>1</v>
      </c>
      <c r="C4" s="71">
        <v>2</v>
      </c>
      <c r="D4" s="71">
        <v>3</v>
      </c>
      <c r="E4" s="71">
        <v>4</v>
      </c>
      <c r="F4" s="72">
        <v>7</v>
      </c>
      <c r="G4" s="73" t="s">
        <v>63</v>
      </c>
      <c r="H4" s="74"/>
      <c r="I4" s="37"/>
    </row>
    <row r="5" spans="1:9" ht="31.2" x14ac:dyDescent="0.25">
      <c r="A5" s="75" t="s">
        <v>64</v>
      </c>
      <c r="B5" s="76" t="s">
        <v>65</v>
      </c>
      <c r="C5" s="40"/>
      <c r="D5" s="77"/>
      <c r="E5" s="75"/>
      <c r="F5" s="78"/>
      <c r="G5" s="78">
        <f>SUM(G6:G10)</f>
        <v>11900000</v>
      </c>
      <c r="H5" s="79"/>
      <c r="I5" s="80"/>
    </row>
    <row r="6" spans="1:9" ht="27.6" x14ac:dyDescent="0.25">
      <c r="A6" s="77">
        <v>1</v>
      </c>
      <c r="B6" s="40" t="s">
        <v>66</v>
      </c>
      <c r="C6" s="40"/>
      <c r="D6" s="77" t="s">
        <v>14</v>
      </c>
      <c r="E6" s="41">
        <v>2</v>
      </c>
      <c r="F6" s="43">
        <v>2500000</v>
      </c>
      <c r="G6" s="43">
        <f>E6*F6</f>
        <v>5000000</v>
      </c>
      <c r="H6" s="81" t="s">
        <v>67</v>
      </c>
      <c r="I6" s="77"/>
    </row>
    <row r="7" spans="1:9" ht="27.6" x14ac:dyDescent="0.25">
      <c r="A7" s="77">
        <v>2</v>
      </c>
      <c r="B7" s="40" t="s">
        <v>68</v>
      </c>
      <c r="C7" s="40"/>
      <c r="D7" s="77" t="s">
        <v>14</v>
      </c>
      <c r="E7" s="41">
        <v>2</v>
      </c>
      <c r="F7" s="43">
        <v>1200000</v>
      </c>
      <c r="G7" s="43">
        <f t="shared" ref="G7:G8" si="0">E7*F7</f>
        <v>2400000</v>
      </c>
      <c r="H7" s="81" t="s">
        <v>69</v>
      </c>
      <c r="I7" s="77"/>
    </row>
    <row r="8" spans="1:9" ht="41.4" x14ac:dyDescent="0.25">
      <c r="A8" s="77">
        <v>3</v>
      </c>
      <c r="B8" s="40" t="s">
        <v>70</v>
      </c>
      <c r="C8" s="40"/>
      <c r="D8" s="77" t="s">
        <v>71</v>
      </c>
      <c r="E8" s="41">
        <f t="shared" ref="E8" si="1">E7</f>
        <v>2</v>
      </c>
      <c r="F8" s="82">
        <v>1500000</v>
      </c>
      <c r="G8" s="43">
        <f t="shared" si="0"/>
        <v>3000000</v>
      </c>
      <c r="H8" s="81" t="s">
        <v>72</v>
      </c>
      <c r="I8" s="80"/>
    </row>
    <row r="9" spans="1:9" ht="31.2" x14ac:dyDescent="0.25">
      <c r="A9" s="77">
        <v>4</v>
      </c>
      <c r="B9" s="40" t="s">
        <v>73</v>
      </c>
      <c r="C9" s="40"/>
      <c r="D9" s="77" t="s">
        <v>74</v>
      </c>
      <c r="E9" s="41">
        <f>2*E6</f>
        <v>4</v>
      </c>
      <c r="F9" s="43">
        <v>200000</v>
      </c>
      <c r="G9" s="43">
        <f>E9*F9</f>
        <v>800000</v>
      </c>
      <c r="H9" s="81" t="s">
        <v>19</v>
      </c>
      <c r="I9" s="77"/>
    </row>
    <row r="10" spans="1:9" ht="31.2" x14ac:dyDescent="0.25">
      <c r="A10" s="77">
        <v>5</v>
      </c>
      <c r="B10" s="40" t="s">
        <v>75</v>
      </c>
      <c r="C10" s="40"/>
      <c r="D10" s="77" t="s">
        <v>74</v>
      </c>
      <c r="E10" s="41">
        <f>(E6-1)*2</f>
        <v>2</v>
      </c>
      <c r="F10" s="43">
        <v>350000</v>
      </c>
      <c r="G10" s="43">
        <f t="shared" ref="G10" si="2">E10*F10</f>
        <v>700000</v>
      </c>
      <c r="H10" s="81" t="s">
        <v>19</v>
      </c>
      <c r="I10" s="77"/>
    </row>
    <row r="11" spans="1:9" ht="31.2" x14ac:dyDescent="0.25">
      <c r="A11" s="75" t="s">
        <v>76</v>
      </c>
      <c r="B11" s="76" t="s">
        <v>77</v>
      </c>
      <c r="C11" s="76"/>
      <c r="D11" s="75"/>
      <c r="E11" s="83"/>
      <c r="F11" s="84"/>
      <c r="G11" s="84">
        <f>G12+G15</f>
        <v>23050000</v>
      </c>
      <c r="H11" s="79"/>
      <c r="I11" s="85"/>
    </row>
    <row r="12" spans="1:9" ht="15.6" x14ac:dyDescent="0.25">
      <c r="A12" s="75">
        <v>1</v>
      </c>
      <c r="B12" s="76" t="s">
        <v>78</v>
      </c>
      <c r="C12" s="76"/>
      <c r="D12" s="75"/>
      <c r="E12" s="83"/>
      <c r="F12" s="84"/>
      <c r="G12" s="84">
        <f>SUM(G13:G14)</f>
        <v>21400000</v>
      </c>
      <c r="H12" s="79"/>
      <c r="I12" s="85"/>
    </row>
    <row r="13" spans="1:9" ht="15.6" x14ac:dyDescent="0.25">
      <c r="A13" s="77">
        <v>1.1000000000000001</v>
      </c>
      <c r="B13" s="40" t="s">
        <v>79</v>
      </c>
      <c r="C13" s="40"/>
      <c r="D13" s="77" t="s">
        <v>71</v>
      </c>
      <c r="E13" s="86">
        <v>2</v>
      </c>
      <c r="F13" s="87">
        <v>6500000</v>
      </c>
      <c r="G13" s="87">
        <f>F13*E13</f>
        <v>13000000</v>
      </c>
      <c r="H13" s="77" t="s">
        <v>32</v>
      </c>
      <c r="I13" s="77"/>
    </row>
    <row r="14" spans="1:9" ht="31.2" x14ac:dyDescent="0.25">
      <c r="A14" s="80">
        <v>1.2</v>
      </c>
      <c r="B14" s="40" t="s">
        <v>80</v>
      </c>
      <c r="C14" s="40" t="s">
        <v>81</v>
      </c>
      <c r="D14" s="77" t="s">
        <v>82</v>
      </c>
      <c r="E14" s="41">
        <v>24</v>
      </c>
      <c r="F14" s="43">
        <v>350000</v>
      </c>
      <c r="G14" s="43">
        <f>E14*F14</f>
        <v>8400000</v>
      </c>
      <c r="H14" s="77" t="s">
        <v>32</v>
      </c>
      <c r="I14" s="77"/>
    </row>
    <row r="15" spans="1:9" ht="15.6" x14ac:dyDescent="0.25">
      <c r="A15" s="75">
        <v>2</v>
      </c>
      <c r="B15" s="76" t="s">
        <v>83</v>
      </c>
      <c r="C15" s="76"/>
      <c r="D15" s="75"/>
      <c r="E15" s="75"/>
      <c r="F15" s="84"/>
      <c r="G15" s="84">
        <f>SUM(G16:G19)</f>
        <v>1650000</v>
      </c>
      <c r="H15" s="79"/>
      <c r="I15" s="85"/>
    </row>
    <row r="16" spans="1:9" ht="41.4" x14ac:dyDescent="0.25">
      <c r="A16" s="88">
        <v>2.1</v>
      </c>
      <c r="B16" s="89" t="s">
        <v>84</v>
      </c>
      <c r="C16" s="40"/>
      <c r="D16" s="77" t="s">
        <v>71</v>
      </c>
      <c r="E16" s="77">
        <v>1</v>
      </c>
      <c r="F16" s="43">
        <v>100000</v>
      </c>
      <c r="G16" s="43">
        <f t="shared" ref="G16:G24" si="3">E16*F16</f>
        <v>100000</v>
      </c>
      <c r="H16" s="81" t="s">
        <v>85</v>
      </c>
      <c r="I16" s="77"/>
    </row>
    <row r="17" spans="1:9" ht="41.4" x14ac:dyDescent="0.25">
      <c r="A17" s="88">
        <v>2.2000000000000002</v>
      </c>
      <c r="B17" s="89" t="s">
        <v>86</v>
      </c>
      <c r="C17" s="40"/>
      <c r="D17" s="77" t="s">
        <v>14</v>
      </c>
      <c r="E17" s="77">
        <v>1</v>
      </c>
      <c r="F17" s="43">
        <v>50000</v>
      </c>
      <c r="G17" s="43">
        <f t="shared" si="3"/>
        <v>50000</v>
      </c>
      <c r="H17" s="81" t="s">
        <v>87</v>
      </c>
      <c r="I17" s="77"/>
    </row>
    <row r="18" spans="1:9" ht="41.4" x14ac:dyDescent="0.25">
      <c r="A18" s="88">
        <v>2.2999999999999998</v>
      </c>
      <c r="B18" s="89" t="s">
        <v>88</v>
      </c>
      <c r="C18" s="40"/>
      <c r="D18" s="77" t="s">
        <v>14</v>
      </c>
      <c r="E18" s="77">
        <v>1</v>
      </c>
      <c r="F18" s="43">
        <v>500000</v>
      </c>
      <c r="G18" s="43">
        <f t="shared" si="3"/>
        <v>500000</v>
      </c>
      <c r="H18" s="81" t="s">
        <v>89</v>
      </c>
      <c r="I18" s="77"/>
    </row>
    <row r="19" spans="1:9" ht="41.4" x14ac:dyDescent="0.25">
      <c r="A19" s="88">
        <v>2.4</v>
      </c>
      <c r="B19" s="40" t="s">
        <v>90</v>
      </c>
      <c r="C19" s="40"/>
      <c r="D19" s="77" t="s">
        <v>14</v>
      </c>
      <c r="E19" s="77">
        <v>2</v>
      </c>
      <c r="F19" s="43">
        <v>500000</v>
      </c>
      <c r="G19" s="43">
        <f t="shared" si="3"/>
        <v>1000000</v>
      </c>
      <c r="H19" s="81" t="s">
        <v>89</v>
      </c>
      <c r="I19" s="77"/>
    </row>
    <row r="20" spans="1:9" ht="27.6" x14ac:dyDescent="0.25">
      <c r="A20" s="90" t="s">
        <v>91</v>
      </c>
      <c r="B20" s="91" t="s">
        <v>92</v>
      </c>
      <c r="C20" s="40"/>
      <c r="D20" s="75"/>
      <c r="E20" s="75"/>
      <c r="F20" s="78"/>
      <c r="G20" s="78">
        <f>SUM(G21:G24)</f>
        <v>10000000</v>
      </c>
      <c r="H20" s="79"/>
      <c r="I20" s="80"/>
    </row>
    <row r="21" spans="1:9" ht="27.6" x14ac:dyDescent="0.25">
      <c r="A21" s="88">
        <v>1</v>
      </c>
      <c r="B21" s="89" t="s">
        <v>93</v>
      </c>
      <c r="C21" s="40"/>
      <c r="D21" s="88" t="s">
        <v>94</v>
      </c>
      <c r="E21" s="81">
        <v>100</v>
      </c>
      <c r="F21" s="81">
        <v>20000</v>
      </c>
      <c r="G21" s="43">
        <f t="shared" si="3"/>
        <v>2000000</v>
      </c>
      <c r="H21" s="81" t="s">
        <v>95</v>
      </c>
      <c r="I21" s="80"/>
    </row>
    <row r="22" spans="1:9" ht="41.4" x14ac:dyDescent="0.25">
      <c r="A22" s="88">
        <v>3</v>
      </c>
      <c r="B22" s="89" t="s">
        <v>96</v>
      </c>
      <c r="C22" s="40"/>
      <c r="D22" s="88" t="s">
        <v>97</v>
      </c>
      <c r="E22" s="81">
        <v>100</v>
      </c>
      <c r="F22" s="81">
        <v>30000</v>
      </c>
      <c r="G22" s="43">
        <f t="shared" si="3"/>
        <v>3000000</v>
      </c>
      <c r="H22" s="81" t="s">
        <v>98</v>
      </c>
      <c r="I22" s="80"/>
    </row>
    <row r="23" spans="1:9" ht="41.4" x14ac:dyDescent="0.25">
      <c r="A23" s="88">
        <v>4</v>
      </c>
      <c r="B23" s="89" t="s">
        <v>99</v>
      </c>
      <c r="C23" s="40"/>
      <c r="D23" s="88" t="s">
        <v>94</v>
      </c>
      <c r="E23" s="81">
        <v>100</v>
      </c>
      <c r="F23" s="81">
        <v>20000</v>
      </c>
      <c r="G23" s="43">
        <f t="shared" si="3"/>
        <v>2000000</v>
      </c>
      <c r="H23" s="81" t="s">
        <v>100</v>
      </c>
      <c r="I23" s="80"/>
    </row>
    <row r="24" spans="1:9" ht="41.4" x14ac:dyDescent="0.25">
      <c r="A24" s="88">
        <v>5</v>
      </c>
      <c r="B24" s="89" t="s">
        <v>101</v>
      </c>
      <c r="C24" s="40"/>
      <c r="D24" s="88" t="s">
        <v>97</v>
      </c>
      <c r="E24" s="81">
        <v>100</v>
      </c>
      <c r="F24" s="81">
        <v>30000</v>
      </c>
      <c r="G24" s="43">
        <f t="shared" si="3"/>
        <v>3000000</v>
      </c>
      <c r="H24" s="81" t="s">
        <v>102</v>
      </c>
      <c r="I24" s="80"/>
    </row>
    <row r="25" spans="1:9" s="2" customFormat="1" ht="31.2" x14ac:dyDescent="0.3">
      <c r="A25" s="75" t="s">
        <v>103</v>
      </c>
      <c r="B25" s="76" t="s">
        <v>104</v>
      </c>
      <c r="C25" s="40"/>
      <c r="D25" s="77"/>
      <c r="E25" s="75"/>
      <c r="F25" s="84"/>
      <c r="G25" s="84">
        <f>SUM(G26)</f>
        <v>3000000</v>
      </c>
      <c r="H25" s="79"/>
      <c r="I25" s="80"/>
    </row>
    <row r="26" spans="1:9" s="2" customFormat="1" ht="31.2" x14ac:dyDescent="0.3">
      <c r="A26" s="80"/>
      <c r="B26" s="40" t="s">
        <v>105</v>
      </c>
      <c r="C26" s="40"/>
      <c r="D26" s="77" t="s">
        <v>106</v>
      </c>
      <c r="E26" s="41">
        <f>3*E6</f>
        <v>6</v>
      </c>
      <c r="F26" s="43">
        <v>500000</v>
      </c>
      <c r="G26" s="43">
        <f t="shared" ref="G26" si="4">F26*E26</f>
        <v>3000000</v>
      </c>
      <c r="H26" s="41"/>
      <c r="I26" s="77"/>
    </row>
    <row r="27" spans="1:9" s="2" customFormat="1" ht="15.6" x14ac:dyDescent="0.3">
      <c r="A27" s="85" t="s">
        <v>107</v>
      </c>
      <c r="B27" s="91" t="s">
        <v>108</v>
      </c>
      <c r="C27" s="90"/>
      <c r="D27" s="75"/>
      <c r="E27" s="85"/>
      <c r="F27" s="83"/>
      <c r="G27" s="83">
        <f>G28</f>
        <v>4795000</v>
      </c>
      <c r="H27" s="79"/>
      <c r="I27" s="75"/>
    </row>
    <row r="28" spans="1:9" s="2" customFormat="1" ht="15.6" x14ac:dyDescent="0.3">
      <c r="A28" s="80"/>
      <c r="B28" s="40" t="s">
        <v>108</v>
      </c>
      <c r="C28" s="40"/>
      <c r="D28" s="77"/>
      <c r="E28" s="80"/>
      <c r="F28" s="86"/>
      <c r="G28" s="41">
        <f>(G25+G20+G11+G5)*10%</f>
        <v>4795000</v>
      </c>
      <c r="H28" s="41"/>
      <c r="I28" s="77"/>
    </row>
    <row r="29" spans="1:9" s="2" customFormat="1" ht="15.6" x14ac:dyDescent="0.3">
      <c r="A29" s="80"/>
      <c r="B29" s="76" t="s">
        <v>110</v>
      </c>
      <c r="C29" s="40"/>
      <c r="D29" s="77"/>
      <c r="E29" s="80"/>
      <c r="F29" s="84"/>
      <c r="G29" s="84">
        <f>+G27+G25+G20+G11+G5</f>
        <v>52745000</v>
      </c>
      <c r="H29" s="79"/>
      <c r="I29" s="80"/>
    </row>
    <row r="30" spans="1:9" x14ac:dyDescent="0.25">
      <c r="A30" s="92"/>
      <c r="B30" s="118"/>
      <c r="C30" s="118"/>
      <c r="D30" s="118"/>
      <c r="E30" s="118"/>
      <c r="F30" s="118"/>
      <c r="G30" s="118"/>
      <c r="H30" s="118"/>
      <c r="I30" s="118"/>
    </row>
  </sheetData>
  <mergeCells count="2">
    <mergeCell ref="A1:I1"/>
    <mergeCell ref="B30:I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workbookViewId="0">
      <selection activeCell="H21" sqref="H21"/>
    </sheetView>
  </sheetViews>
  <sheetFormatPr defaultColWidth="14.44140625" defaultRowHeight="15.6" x14ac:dyDescent="0.3"/>
  <cols>
    <col min="1" max="1" width="7.33203125" style="5" customWidth="1"/>
    <col min="2" max="2" width="42.6640625" style="5" customWidth="1"/>
    <col min="3" max="3" width="37.44140625" style="5" customWidth="1"/>
    <col min="4" max="4" width="9.77734375" style="5" customWidth="1"/>
    <col min="5" max="5" width="8.77734375" style="5" customWidth="1"/>
    <col min="6" max="6" width="15.5546875" style="5" customWidth="1"/>
    <col min="7" max="7" width="20.109375" style="5" customWidth="1"/>
    <col min="8" max="8" width="46.77734375" style="5" customWidth="1"/>
    <col min="9" max="11" width="8.77734375" style="5" customWidth="1"/>
    <col min="12" max="12" width="8.109375" style="5" customWidth="1"/>
    <col min="13" max="26" width="8.77734375" style="5" customWidth="1"/>
    <col min="27" max="16384" width="14.44140625" style="5"/>
  </cols>
  <sheetData>
    <row r="1" spans="1:26" ht="14.25" customHeight="1" x14ac:dyDescent="0.3">
      <c r="A1" s="119" t="s">
        <v>54</v>
      </c>
      <c r="B1" s="120"/>
      <c r="C1" s="120"/>
      <c r="D1" s="120"/>
      <c r="E1" s="120"/>
      <c r="F1" s="120"/>
      <c r="G1" s="120"/>
      <c r="H1" s="120"/>
    </row>
    <row r="2" spans="1:26" ht="14.25" customHeight="1" x14ac:dyDescent="0.3">
      <c r="A2" s="6"/>
      <c r="B2" s="7"/>
      <c r="C2" s="7"/>
      <c r="D2" s="8"/>
      <c r="E2" s="6"/>
      <c r="F2" s="9"/>
      <c r="G2" s="9"/>
      <c r="H2" s="7"/>
    </row>
    <row r="3" spans="1:26" ht="34.950000000000003" customHeight="1" x14ac:dyDescent="0.3">
      <c r="A3" s="23" t="s">
        <v>0</v>
      </c>
      <c r="B3" s="23" t="s">
        <v>1</v>
      </c>
      <c r="C3" s="23" t="s">
        <v>2</v>
      </c>
      <c r="D3" s="23" t="s">
        <v>3</v>
      </c>
      <c r="E3" s="23" t="s">
        <v>4</v>
      </c>
      <c r="F3" s="24" t="s">
        <v>5</v>
      </c>
      <c r="G3" s="24" t="s">
        <v>6</v>
      </c>
      <c r="H3" s="23" t="s">
        <v>7</v>
      </c>
      <c r="I3" s="25"/>
      <c r="J3" s="25"/>
    </row>
    <row r="4" spans="1:26" ht="34.950000000000003" customHeight="1" x14ac:dyDescent="0.3">
      <c r="A4" s="23" t="s">
        <v>8</v>
      </c>
      <c r="B4" s="23" t="s">
        <v>9</v>
      </c>
      <c r="C4" s="23"/>
      <c r="D4" s="23"/>
      <c r="E4" s="23"/>
      <c r="F4" s="24"/>
      <c r="G4" s="24"/>
      <c r="H4" s="23"/>
      <c r="I4" s="25"/>
      <c r="J4" s="25"/>
    </row>
    <row r="5" spans="1:26" ht="78" x14ac:dyDescent="0.3">
      <c r="A5" s="26">
        <v>1</v>
      </c>
      <c r="B5" s="27" t="s">
        <v>10</v>
      </c>
      <c r="C5" s="28"/>
      <c r="D5" s="23"/>
      <c r="E5" s="23"/>
      <c r="F5" s="23"/>
      <c r="G5" s="29">
        <f>SUBTOTAL(9,G6:G16)</f>
        <v>37360000</v>
      </c>
      <c r="H5" s="30" t="s">
        <v>11</v>
      </c>
      <c r="I5" s="25"/>
      <c r="J5" s="25"/>
      <c r="K5" s="10"/>
      <c r="L5" s="10"/>
      <c r="M5" s="10"/>
      <c r="N5" s="10"/>
      <c r="O5" s="10"/>
      <c r="P5" s="10"/>
      <c r="Q5" s="10"/>
      <c r="R5" s="10"/>
      <c r="S5" s="10"/>
      <c r="T5" s="10"/>
      <c r="U5" s="10"/>
      <c r="V5" s="10"/>
      <c r="W5" s="10"/>
      <c r="X5" s="10"/>
      <c r="Y5" s="10"/>
      <c r="Z5" s="10"/>
    </row>
    <row r="6" spans="1:26" x14ac:dyDescent="0.3">
      <c r="A6" s="26">
        <v>1.1000000000000001</v>
      </c>
      <c r="B6" s="27" t="s">
        <v>12</v>
      </c>
      <c r="C6" s="28"/>
      <c r="D6" s="23"/>
      <c r="E6" s="31"/>
      <c r="F6" s="23"/>
      <c r="G6" s="32">
        <f>SUBTOTAL(9,G7:G11)</f>
        <v>25143200</v>
      </c>
      <c r="H6" s="30"/>
      <c r="I6" s="25"/>
      <c r="J6" s="25"/>
      <c r="K6" s="10"/>
      <c r="L6" s="10"/>
      <c r="M6" s="10"/>
      <c r="N6" s="10"/>
      <c r="O6" s="10"/>
      <c r="P6" s="10"/>
      <c r="Q6" s="10"/>
      <c r="R6" s="10"/>
      <c r="S6" s="10"/>
      <c r="T6" s="10"/>
      <c r="U6" s="10"/>
      <c r="V6" s="10"/>
      <c r="W6" s="10"/>
      <c r="X6" s="10"/>
      <c r="Y6" s="10"/>
      <c r="Z6" s="10"/>
    </row>
    <row r="7" spans="1:26" ht="48.45" customHeight="1" x14ac:dyDescent="0.3">
      <c r="A7" s="33"/>
      <c r="B7" s="34" t="s">
        <v>13</v>
      </c>
      <c r="C7" s="35"/>
      <c r="D7" s="36" t="s">
        <v>14</v>
      </c>
      <c r="E7" s="37">
        <v>6</v>
      </c>
      <c r="F7" s="38">
        <f>1490000*0.79</f>
        <v>1177100</v>
      </c>
      <c r="G7" s="39">
        <f t="shared" ref="G7:G10" si="0">F7*E7</f>
        <v>7062600</v>
      </c>
      <c r="H7" s="30" t="s">
        <v>15</v>
      </c>
      <c r="I7" s="25"/>
      <c r="J7" s="25"/>
      <c r="K7" s="10"/>
      <c r="L7" s="10"/>
      <c r="M7" s="10"/>
      <c r="N7" s="10"/>
      <c r="O7" s="10"/>
      <c r="P7" s="10"/>
      <c r="Q7" s="10"/>
      <c r="R7" s="10"/>
      <c r="S7" s="10"/>
      <c r="T7" s="10"/>
      <c r="U7" s="10"/>
      <c r="V7" s="10"/>
      <c r="W7" s="10"/>
      <c r="X7" s="10"/>
      <c r="Y7" s="10"/>
      <c r="Z7" s="10"/>
    </row>
    <row r="8" spans="1:26" ht="48.45" customHeight="1" x14ac:dyDescent="0.3">
      <c r="A8" s="33"/>
      <c r="B8" s="34" t="s">
        <v>16</v>
      </c>
      <c r="C8" s="35"/>
      <c r="D8" s="36" t="s">
        <v>14</v>
      </c>
      <c r="E8" s="37">
        <v>6</v>
      </c>
      <c r="F8" s="38">
        <f>1490000*0.49</f>
        <v>730100</v>
      </c>
      <c r="G8" s="39">
        <f t="shared" si="0"/>
        <v>4380600</v>
      </c>
      <c r="H8" s="30" t="s">
        <v>15</v>
      </c>
      <c r="I8" s="25"/>
      <c r="J8" s="25"/>
      <c r="K8" s="10"/>
      <c r="L8" s="10"/>
      <c r="M8" s="10"/>
      <c r="N8" s="10"/>
      <c r="O8" s="10"/>
      <c r="P8" s="10"/>
      <c r="Q8" s="10"/>
      <c r="R8" s="10"/>
      <c r="S8" s="10"/>
      <c r="T8" s="10"/>
      <c r="U8" s="10"/>
      <c r="V8" s="10"/>
      <c r="W8" s="10"/>
      <c r="X8" s="10"/>
      <c r="Y8" s="10"/>
      <c r="Z8" s="10"/>
    </row>
    <row r="9" spans="1:26" ht="48.45" customHeight="1" x14ac:dyDescent="0.3">
      <c r="A9" s="33"/>
      <c r="B9" s="34" t="s">
        <v>17</v>
      </c>
      <c r="C9" s="35"/>
      <c r="D9" s="36" t="s">
        <v>14</v>
      </c>
      <c r="E9" s="37">
        <v>6</v>
      </c>
      <c r="F9" s="38">
        <v>1500000</v>
      </c>
      <c r="G9" s="39">
        <f t="shared" si="0"/>
        <v>9000000</v>
      </c>
      <c r="H9" s="30"/>
      <c r="I9" s="25"/>
      <c r="J9" s="25"/>
      <c r="K9" s="10"/>
      <c r="L9" s="10"/>
      <c r="M9" s="10"/>
      <c r="N9" s="10"/>
      <c r="O9" s="10"/>
      <c r="P9" s="10"/>
      <c r="Q9" s="10"/>
      <c r="R9" s="10"/>
      <c r="S9" s="10"/>
      <c r="T9" s="10"/>
      <c r="U9" s="10"/>
      <c r="V9" s="10"/>
      <c r="W9" s="10"/>
      <c r="X9" s="10"/>
      <c r="Y9" s="10"/>
      <c r="Z9" s="10"/>
    </row>
    <row r="10" spans="1:26" ht="48.45" customHeight="1" x14ac:dyDescent="0.3">
      <c r="A10" s="33"/>
      <c r="B10" s="40" t="s">
        <v>18</v>
      </c>
      <c r="C10" s="35"/>
      <c r="D10" s="36" t="s">
        <v>14</v>
      </c>
      <c r="E10" s="37">
        <v>6</v>
      </c>
      <c r="F10" s="41">
        <v>200000</v>
      </c>
      <c r="G10" s="39">
        <f t="shared" si="0"/>
        <v>1200000</v>
      </c>
      <c r="H10" s="42" t="s">
        <v>19</v>
      </c>
      <c r="I10" s="25"/>
      <c r="J10" s="25"/>
      <c r="K10" s="10"/>
      <c r="L10" s="10"/>
      <c r="M10" s="10"/>
      <c r="N10" s="10"/>
      <c r="O10" s="10"/>
      <c r="P10" s="10"/>
      <c r="Q10" s="10"/>
      <c r="R10" s="10"/>
      <c r="S10" s="10"/>
      <c r="T10" s="10"/>
      <c r="U10" s="10"/>
      <c r="V10" s="10"/>
      <c r="W10" s="10"/>
      <c r="X10" s="10"/>
      <c r="Y10" s="10"/>
      <c r="Z10" s="10"/>
    </row>
    <row r="11" spans="1:26" ht="48.45" customHeight="1" x14ac:dyDescent="0.3">
      <c r="A11" s="33"/>
      <c r="B11" s="40" t="s">
        <v>20</v>
      </c>
      <c r="C11" s="35"/>
      <c r="D11" s="36" t="s">
        <v>21</v>
      </c>
      <c r="E11" s="37">
        <f>E10-1</f>
        <v>5</v>
      </c>
      <c r="F11" s="41">
        <v>350000</v>
      </c>
      <c r="G11" s="43">
        <f>F11*E11*2</f>
        <v>3500000</v>
      </c>
      <c r="H11" s="42" t="s">
        <v>19</v>
      </c>
      <c r="I11" s="25"/>
      <c r="J11" s="25"/>
      <c r="K11" s="10"/>
      <c r="L11" s="10"/>
      <c r="M11" s="10"/>
      <c r="N11" s="10"/>
      <c r="O11" s="10"/>
      <c r="P11" s="10"/>
      <c r="Q11" s="10"/>
      <c r="R11" s="10"/>
      <c r="S11" s="10"/>
      <c r="T11" s="10"/>
      <c r="U11" s="10"/>
      <c r="V11" s="10"/>
      <c r="W11" s="10"/>
      <c r="X11" s="10"/>
      <c r="Y11" s="10"/>
      <c r="Z11" s="10"/>
    </row>
    <row r="12" spans="1:26" x14ac:dyDescent="0.3">
      <c r="A12" s="26">
        <v>1.2</v>
      </c>
      <c r="B12" s="27" t="s">
        <v>22</v>
      </c>
      <c r="C12" s="28"/>
      <c r="D12" s="23"/>
      <c r="E12" s="31"/>
      <c r="F12" s="23"/>
      <c r="G12" s="32">
        <f>SUBTOTAL(9,G13:G16)</f>
        <v>12216800</v>
      </c>
      <c r="H12" s="30"/>
      <c r="I12" s="25"/>
      <c r="J12" s="25"/>
      <c r="K12" s="10"/>
      <c r="L12" s="10"/>
      <c r="M12" s="10"/>
      <c r="N12" s="10"/>
      <c r="O12" s="10"/>
      <c r="P12" s="10"/>
      <c r="Q12" s="10"/>
      <c r="R12" s="10"/>
      <c r="S12" s="10"/>
      <c r="T12" s="10"/>
      <c r="U12" s="10"/>
      <c r="V12" s="10"/>
      <c r="W12" s="10"/>
      <c r="X12" s="10"/>
      <c r="Y12" s="10"/>
      <c r="Z12" s="10"/>
    </row>
    <row r="13" spans="1:26" ht="46.8" x14ac:dyDescent="0.3">
      <c r="A13" s="33"/>
      <c r="B13" s="30" t="s">
        <v>23</v>
      </c>
      <c r="C13" s="30"/>
      <c r="D13" s="36" t="s">
        <v>14</v>
      </c>
      <c r="E13" s="37">
        <v>8</v>
      </c>
      <c r="F13" s="38">
        <f>1490000*0.79</f>
        <v>1177100</v>
      </c>
      <c r="G13" s="39">
        <f t="shared" ref="G13:G16" si="1">F13*E13</f>
        <v>9416800</v>
      </c>
      <c r="H13" s="30" t="s">
        <v>15</v>
      </c>
      <c r="I13" s="25"/>
      <c r="J13" s="25"/>
    </row>
    <row r="14" spans="1:26" ht="46.8" x14ac:dyDescent="0.3">
      <c r="A14" s="33"/>
      <c r="B14" s="30" t="s">
        <v>24</v>
      </c>
      <c r="C14" s="30"/>
      <c r="D14" s="36" t="s">
        <v>14</v>
      </c>
      <c r="E14" s="37">
        <f t="shared" ref="E14:E16" si="2">E13</f>
        <v>8</v>
      </c>
      <c r="F14" s="38">
        <v>150000</v>
      </c>
      <c r="G14" s="39">
        <f t="shared" si="1"/>
        <v>1200000</v>
      </c>
      <c r="H14" s="30" t="s">
        <v>15</v>
      </c>
      <c r="I14" s="25"/>
      <c r="J14" s="25"/>
    </row>
    <row r="15" spans="1:26" ht="46.8" x14ac:dyDescent="0.3">
      <c r="A15" s="33"/>
      <c r="B15" s="30" t="s">
        <v>25</v>
      </c>
      <c r="C15" s="28"/>
      <c r="D15" s="36" t="s">
        <v>14</v>
      </c>
      <c r="E15" s="37">
        <f t="shared" si="2"/>
        <v>8</v>
      </c>
      <c r="F15" s="38">
        <v>100000</v>
      </c>
      <c r="G15" s="39">
        <f t="shared" si="1"/>
        <v>800000</v>
      </c>
      <c r="H15" s="30" t="s">
        <v>15</v>
      </c>
      <c r="I15" s="25"/>
      <c r="J15" s="25"/>
    </row>
    <row r="16" spans="1:26" ht="46.8" x14ac:dyDescent="0.3">
      <c r="A16" s="33"/>
      <c r="B16" s="30" t="s">
        <v>26</v>
      </c>
      <c r="C16" s="35"/>
      <c r="D16" s="36" t="s">
        <v>14</v>
      </c>
      <c r="E16" s="37">
        <f t="shared" si="2"/>
        <v>8</v>
      </c>
      <c r="F16" s="38">
        <v>100000</v>
      </c>
      <c r="G16" s="39">
        <f t="shared" si="1"/>
        <v>800000</v>
      </c>
      <c r="H16" s="30" t="s">
        <v>15</v>
      </c>
      <c r="I16" s="25"/>
      <c r="J16" s="25"/>
    </row>
    <row r="17" spans="1:26" ht="38.25" customHeight="1" x14ac:dyDescent="0.3">
      <c r="A17" s="26">
        <v>2</v>
      </c>
      <c r="B17" s="44" t="s">
        <v>27</v>
      </c>
      <c r="C17" s="35"/>
      <c r="D17" s="45"/>
      <c r="E17" s="46"/>
      <c r="F17" s="47"/>
      <c r="G17" s="48">
        <f>SUBTOTAL(9,G18:G18)</f>
        <v>0</v>
      </c>
      <c r="H17" s="49"/>
      <c r="I17" s="25"/>
      <c r="J17" s="25"/>
    </row>
    <row r="18" spans="1:26" ht="35.549999999999997" customHeight="1" x14ac:dyDescent="0.3">
      <c r="A18" s="50"/>
      <c r="B18" s="51" t="s">
        <v>28</v>
      </c>
      <c r="C18" s="36"/>
      <c r="D18" s="36" t="s">
        <v>29</v>
      </c>
      <c r="E18" s="36">
        <v>0</v>
      </c>
      <c r="F18" s="52">
        <f>'[1]PL 01 - SX học liệu'!F27</f>
        <v>27544951.672874998</v>
      </c>
      <c r="G18" s="52">
        <f t="shared" ref="G18" si="3">F18*E18</f>
        <v>0</v>
      </c>
      <c r="H18" s="34" t="s">
        <v>193</v>
      </c>
      <c r="I18" s="25"/>
      <c r="J18" s="25"/>
    </row>
    <row r="19" spans="1:26" ht="38.25" customHeight="1" x14ac:dyDescent="0.3">
      <c r="A19" s="26">
        <v>3</v>
      </c>
      <c r="B19" s="44" t="s">
        <v>30</v>
      </c>
      <c r="C19" s="35"/>
      <c r="D19" s="45"/>
      <c r="E19" s="46"/>
      <c r="F19" s="47"/>
      <c r="G19" s="48">
        <f>SUBTOTAL(9,G20:G27)</f>
        <v>400948130</v>
      </c>
      <c r="H19" s="49"/>
      <c r="I19" s="25"/>
      <c r="J19" s="25"/>
    </row>
    <row r="20" spans="1:26" ht="22.95" customHeight="1" x14ac:dyDescent="0.3">
      <c r="A20" s="53">
        <v>3.1</v>
      </c>
      <c r="B20" s="54" t="s">
        <v>168</v>
      </c>
      <c r="C20" s="55"/>
      <c r="D20" s="56" t="s">
        <v>31</v>
      </c>
      <c r="E20" s="56">
        <v>2</v>
      </c>
      <c r="F20" s="56">
        <v>30000000</v>
      </c>
      <c r="G20" s="52">
        <f t="shared" ref="G20:G22" si="4">F20*E20</f>
        <v>60000000</v>
      </c>
      <c r="H20" s="57" t="s">
        <v>32</v>
      </c>
      <c r="I20" s="58"/>
      <c r="J20" s="58"/>
      <c r="K20" s="11"/>
      <c r="L20" s="11"/>
      <c r="M20" s="11"/>
      <c r="N20" s="11"/>
      <c r="O20" s="11"/>
      <c r="P20" s="11"/>
      <c r="Q20" s="11"/>
      <c r="R20" s="11"/>
      <c r="S20" s="11"/>
      <c r="T20" s="11"/>
      <c r="U20" s="11"/>
      <c r="V20" s="11"/>
      <c r="W20" s="11"/>
      <c r="X20" s="11"/>
      <c r="Y20" s="11"/>
      <c r="Z20" s="11"/>
    </row>
    <row r="21" spans="1:26" ht="23.25" customHeight="1" x14ac:dyDescent="0.3">
      <c r="A21" s="53" t="s">
        <v>33</v>
      </c>
      <c r="B21" s="54" t="s">
        <v>34</v>
      </c>
      <c r="C21" s="59"/>
      <c r="D21" s="56" t="s">
        <v>31</v>
      </c>
      <c r="E21" s="56">
        <v>2</v>
      </c>
      <c r="F21" s="56">
        <v>30000000</v>
      </c>
      <c r="G21" s="52">
        <f t="shared" si="4"/>
        <v>60000000</v>
      </c>
      <c r="H21" s="57" t="s">
        <v>32</v>
      </c>
      <c r="I21" s="58"/>
      <c r="J21" s="58"/>
      <c r="K21" s="11"/>
      <c r="L21" s="11"/>
      <c r="M21" s="11"/>
      <c r="N21" s="11"/>
      <c r="O21" s="11"/>
      <c r="P21" s="11"/>
      <c r="Q21" s="11"/>
      <c r="R21" s="11"/>
      <c r="S21" s="11"/>
      <c r="T21" s="11"/>
      <c r="U21" s="11"/>
      <c r="V21" s="11"/>
      <c r="W21" s="11"/>
      <c r="X21" s="11"/>
      <c r="Y21" s="11"/>
      <c r="Z21" s="11"/>
    </row>
    <row r="22" spans="1:26" ht="23.25" customHeight="1" x14ac:dyDescent="0.3">
      <c r="A22" s="53">
        <v>4.0999999999999996</v>
      </c>
      <c r="B22" s="54" t="s">
        <v>35</v>
      </c>
      <c r="C22" s="59"/>
      <c r="D22" s="56" t="s">
        <v>31</v>
      </c>
      <c r="E22" s="56">
        <v>2</v>
      </c>
      <c r="F22" s="56">
        <v>10000000</v>
      </c>
      <c r="G22" s="52">
        <f t="shared" si="4"/>
        <v>20000000</v>
      </c>
      <c r="H22" s="57" t="s">
        <v>32</v>
      </c>
      <c r="I22" s="58"/>
      <c r="J22" s="58"/>
      <c r="K22" s="11"/>
      <c r="L22" s="11"/>
      <c r="M22" s="11"/>
      <c r="N22" s="11"/>
      <c r="O22" s="11"/>
      <c r="P22" s="11"/>
      <c r="Q22" s="11"/>
      <c r="R22" s="11"/>
      <c r="S22" s="11"/>
      <c r="T22" s="11"/>
      <c r="U22" s="11"/>
      <c r="V22" s="11"/>
      <c r="W22" s="11"/>
      <c r="X22" s="11"/>
      <c r="Y22" s="11"/>
      <c r="Z22" s="11"/>
    </row>
    <row r="23" spans="1:26" ht="37.950000000000003" customHeight="1" x14ac:dyDescent="0.3">
      <c r="A23" s="53" t="s">
        <v>36</v>
      </c>
      <c r="B23" s="54" t="s">
        <v>37</v>
      </c>
      <c r="C23" s="59"/>
      <c r="D23" s="52"/>
      <c r="E23" s="56"/>
      <c r="F23" s="56"/>
      <c r="G23" s="52"/>
      <c r="H23" s="55"/>
      <c r="I23" s="58"/>
      <c r="J23" s="58"/>
      <c r="K23" s="11"/>
      <c r="L23" s="11"/>
      <c r="M23" s="11"/>
      <c r="N23" s="11"/>
      <c r="O23" s="11"/>
      <c r="P23" s="11"/>
      <c r="Q23" s="11"/>
      <c r="R23" s="11"/>
      <c r="S23" s="11"/>
      <c r="T23" s="11"/>
      <c r="U23" s="11"/>
      <c r="V23" s="11"/>
      <c r="W23" s="11"/>
      <c r="X23" s="11"/>
      <c r="Y23" s="11"/>
      <c r="Z23" s="11"/>
    </row>
    <row r="24" spans="1:26" ht="62.4" x14ac:dyDescent="0.3">
      <c r="A24" s="60"/>
      <c r="B24" s="61" t="s">
        <v>38</v>
      </c>
      <c r="C24" s="36" t="s">
        <v>39</v>
      </c>
      <c r="D24" s="36" t="s">
        <v>192</v>
      </c>
      <c r="E24" s="52">
        <f>2*2*1</f>
        <v>4</v>
      </c>
      <c r="F24" s="62">
        <f>1490000*6.1*1.235</f>
        <v>11224915</v>
      </c>
      <c r="G24" s="56">
        <f t="shared" ref="G24:G26" si="5">E24*F24</f>
        <v>44899660</v>
      </c>
      <c r="H24" s="63" t="s">
        <v>40</v>
      </c>
      <c r="I24" s="58"/>
      <c r="J24" s="58"/>
      <c r="K24" s="11"/>
      <c r="L24" s="11"/>
      <c r="M24" s="11"/>
      <c r="N24" s="11"/>
      <c r="O24" s="11"/>
      <c r="P24" s="11"/>
      <c r="Q24" s="11"/>
      <c r="R24" s="11"/>
      <c r="S24" s="11"/>
      <c r="T24" s="11"/>
      <c r="U24" s="11"/>
      <c r="V24" s="11"/>
      <c r="W24" s="11"/>
      <c r="X24" s="11"/>
      <c r="Y24" s="11"/>
      <c r="Z24" s="11"/>
    </row>
    <row r="25" spans="1:26" ht="62.4" x14ac:dyDescent="0.3">
      <c r="A25" s="60"/>
      <c r="B25" s="61" t="s">
        <v>164</v>
      </c>
      <c r="C25" s="36" t="s">
        <v>41</v>
      </c>
      <c r="D25" s="36" t="s">
        <v>192</v>
      </c>
      <c r="E25" s="52">
        <f>2*2*2</f>
        <v>8</v>
      </c>
      <c r="F25" s="62">
        <f>1490000*3.26*1.235</f>
        <v>5998889.0000000009</v>
      </c>
      <c r="G25" s="56">
        <f t="shared" si="5"/>
        <v>47991112.000000007</v>
      </c>
      <c r="H25" s="63" t="s">
        <v>42</v>
      </c>
      <c r="I25" s="58"/>
      <c r="J25" s="58"/>
      <c r="K25" s="11"/>
      <c r="L25" s="11"/>
      <c r="M25" s="11"/>
      <c r="N25" s="11"/>
      <c r="O25" s="11"/>
      <c r="P25" s="11"/>
      <c r="Q25" s="11"/>
      <c r="R25" s="11"/>
      <c r="S25" s="11"/>
      <c r="T25" s="11"/>
      <c r="U25" s="11"/>
      <c r="V25" s="11"/>
      <c r="W25" s="11"/>
      <c r="X25" s="11"/>
      <c r="Y25" s="11"/>
      <c r="Z25" s="11"/>
    </row>
    <row r="26" spans="1:26" ht="62.4" x14ac:dyDescent="0.3">
      <c r="A26" s="60"/>
      <c r="B26" s="61" t="s">
        <v>43</v>
      </c>
      <c r="C26" s="36" t="s">
        <v>44</v>
      </c>
      <c r="D26" s="36" t="s">
        <v>192</v>
      </c>
      <c r="E26" s="52">
        <f>2*2*4</f>
        <v>16</v>
      </c>
      <c r="F26" s="62">
        <f>1490000*4.47*1.235</f>
        <v>8225470.5000000009</v>
      </c>
      <c r="G26" s="56">
        <f t="shared" si="5"/>
        <v>131607528.00000001</v>
      </c>
      <c r="H26" s="63" t="s">
        <v>45</v>
      </c>
      <c r="I26" s="58">
        <v>20000</v>
      </c>
      <c r="J26" s="58"/>
      <c r="K26" s="11"/>
      <c r="L26" s="11">
        <f>73113/1000</f>
        <v>73.113</v>
      </c>
      <c r="M26" s="11"/>
      <c r="N26" s="11"/>
      <c r="O26" s="11"/>
      <c r="P26" s="11"/>
      <c r="Q26" s="11"/>
      <c r="R26" s="11"/>
      <c r="S26" s="11"/>
      <c r="T26" s="11"/>
      <c r="U26" s="11"/>
      <c r="V26" s="11"/>
      <c r="W26" s="11"/>
      <c r="X26" s="11"/>
      <c r="Y26" s="11"/>
      <c r="Z26" s="11"/>
    </row>
    <row r="27" spans="1:26" ht="25.95" customHeight="1" x14ac:dyDescent="0.3">
      <c r="A27" s="53">
        <v>3.5</v>
      </c>
      <c r="B27" s="54" t="s">
        <v>46</v>
      </c>
      <c r="C27" s="59"/>
      <c r="D27" s="56"/>
      <c r="E27" s="56"/>
      <c r="F27" s="56"/>
      <c r="G27" s="52">
        <f>SUM(G20:G26)*10%</f>
        <v>36449830</v>
      </c>
      <c r="H27" s="64" t="s">
        <v>47</v>
      </c>
      <c r="I27" s="58">
        <f>I26/30</f>
        <v>666.66666666666663</v>
      </c>
      <c r="J27" s="58"/>
      <c r="K27" s="11"/>
      <c r="L27" s="11"/>
      <c r="M27" s="11"/>
      <c r="N27" s="11"/>
      <c r="O27" s="11"/>
      <c r="P27" s="11"/>
      <c r="Q27" s="11"/>
      <c r="R27" s="11"/>
      <c r="S27" s="11"/>
      <c r="T27" s="11"/>
      <c r="U27" s="11"/>
      <c r="V27" s="11"/>
      <c r="W27" s="11"/>
      <c r="X27" s="11"/>
      <c r="Y27" s="11"/>
      <c r="Z27" s="11"/>
    </row>
    <row r="28" spans="1:26" ht="35.4" customHeight="1" x14ac:dyDescent="0.3">
      <c r="A28" s="26">
        <v>4</v>
      </c>
      <c r="B28" s="44" t="s">
        <v>48</v>
      </c>
      <c r="C28" s="30"/>
      <c r="D28" s="23"/>
      <c r="E28" s="26">
        <v>1</v>
      </c>
      <c r="F28" s="65"/>
      <c r="G28" s="65">
        <f>SUBTOTAL(9,G29:G31)</f>
        <v>10700000</v>
      </c>
      <c r="H28" s="25"/>
      <c r="I28" s="66">
        <f>I27/100</f>
        <v>6.6666666666666661</v>
      </c>
      <c r="J28" s="25"/>
    </row>
    <row r="29" spans="1:26" ht="46.8" x14ac:dyDescent="0.3">
      <c r="A29" s="67"/>
      <c r="B29" s="30" t="s">
        <v>49</v>
      </c>
      <c r="C29" s="36"/>
      <c r="D29" s="36" t="s">
        <v>50</v>
      </c>
      <c r="E29" s="33">
        <v>100</v>
      </c>
      <c r="F29" s="56">
        <f>60000</f>
        <v>60000</v>
      </c>
      <c r="G29" s="52">
        <f t="shared" ref="G29:G31" si="6">F29*E29</f>
        <v>6000000</v>
      </c>
      <c r="H29" s="68" t="s">
        <v>51</v>
      </c>
      <c r="I29" s="25"/>
      <c r="J29" s="25"/>
    </row>
    <row r="30" spans="1:26" ht="46.8" x14ac:dyDescent="0.3">
      <c r="A30" s="67"/>
      <c r="B30" s="30" t="s">
        <v>52</v>
      </c>
      <c r="C30" s="36"/>
      <c r="D30" s="36" t="s">
        <v>50</v>
      </c>
      <c r="E30" s="33">
        <v>100</v>
      </c>
      <c r="F30" s="56">
        <f>40000</f>
        <v>40000</v>
      </c>
      <c r="G30" s="52">
        <f t="shared" si="6"/>
        <v>4000000</v>
      </c>
      <c r="H30" s="68" t="s">
        <v>51</v>
      </c>
      <c r="I30" s="25"/>
      <c r="J30" s="25"/>
    </row>
    <row r="31" spans="1:26" ht="46.8" x14ac:dyDescent="0.3">
      <c r="A31" s="67"/>
      <c r="B31" s="30" t="s">
        <v>53</v>
      </c>
      <c r="C31" s="36"/>
      <c r="D31" s="36" t="s">
        <v>50</v>
      </c>
      <c r="E31" s="33">
        <v>100</v>
      </c>
      <c r="F31" s="56">
        <f>7000</f>
        <v>7000</v>
      </c>
      <c r="G31" s="52">
        <f t="shared" si="6"/>
        <v>700000</v>
      </c>
      <c r="H31" s="68" t="s">
        <v>51</v>
      </c>
      <c r="I31" s="25"/>
      <c r="J31" s="25"/>
    </row>
    <row r="32" spans="1:26" ht="25.95" customHeight="1" x14ac:dyDescent="0.3">
      <c r="A32" s="26"/>
      <c r="B32" s="27" t="s">
        <v>111</v>
      </c>
      <c r="C32" s="28"/>
      <c r="D32" s="23"/>
      <c r="E32" s="26"/>
      <c r="F32" s="65"/>
      <c r="G32" s="65">
        <f>+G28+G19+G17+G5</f>
        <v>449008130</v>
      </c>
      <c r="H32" s="55"/>
      <c r="I32" s="25"/>
      <c r="J32" s="25"/>
    </row>
    <row r="33" spans="1:8" ht="23.25" customHeight="1" x14ac:dyDescent="0.3">
      <c r="A33" s="6"/>
      <c r="B33" s="7"/>
      <c r="C33" s="7"/>
      <c r="D33" s="8"/>
      <c r="E33" s="6"/>
      <c r="F33" s="9"/>
      <c r="G33" s="9"/>
      <c r="H33" s="7"/>
    </row>
    <row r="34" spans="1:8" ht="14.25" customHeight="1" x14ac:dyDescent="0.3">
      <c r="D34" s="12"/>
      <c r="E34" s="12"/>
      <c r="F34" s="12"/>
      <c r="G34" s="12"/>
    </row>
    <row r="35" spans="1:8" ht="14.25" customHeight="1" x14ac:dyDescent="0.3">
      <c r="D35" s="12"/>
      <c r="E35" s="12"/>
      <c r="F35" s="12"/>
      <c r="G35" s="12"/>
    </row>
    <row r="36" spans="1:8" ht="14.25" customHeight="1" x14ac:dyDescent="0.3">
      <c r="D36" s="12"/>
      <c r="E36" s="12"/>
      <c r="F36" s="12"/>
      <c r="G36" s="12"/>
    </row>
    <row r="37" spans="1:8" ht="14.25" customHeight="1" x14ac:dyDescent="0.3">
      <c r="D37" s="12"/>
      <c r="E37" s="12"/>
      <c r="F37" s="12"/>
      <c r="G37" s="12"/>
    </row>
    <row r="38" spans="1:8" ht="14.25" customHeight="1" x14ac:dyDescent="0.3">
      <c r="D38" s="12"/>
      <c r="E38" s="12"/>
      <c r="F38" s="12"/>
      <c r="G38" s="12"/>
    </row>
    <row r="39" spans="1:8" ht="14.25" customHeight="1" x14ac:dyDescent="0.3">
      <c r="D39" s="12"/>
      <c r="E39" s="12"/>
      <c r="F39" s="12"/>
      <c r="G39" s="12"/>
    </row>
    <row r="40" spans="1:8" ht="14.25" customHeight="1" x14ac:dyDescent="0.3">
      <c r="D40" s="12"/>
      <c r="E40" s="12"/>
      <c r="F40" s="12"/>
      <c r="G40" s="12"/>
    </row>
    <row r="41" spans="1:8" ht="14.25" customHeight="1" x14ac:dyDescent="0.3">
      <c r="D41" s="12"/>
      <c r="E41" s="12"/>
      <c r="F41" s="12"/>
      <c r="G41" s="12"/>
    </row>
    <row r="42" spans="1:8" ht="14.25" customHeight="1" x14ac:dyDescent="0.3">
      <c r="D42" s="12"/>
      <c r="E42" s="12"/>
      <c r="F42" s="12"/>
      <c r="G42" s="12"/>
    </row>
    <row r="43" spans="1:8" ht="14.25" customHeight="1" x14ac:dyDescent="0.3">
      <c r="D43" s="12"/>
      <c r="E43" s="12"/>
      <c r="F43" s="12"/>
      <c r="G43" s="12"/>
    </row>
    <row r="44" spans="1:8" ht="14.25" customHeight="1" x14ac:dyDescent="0.3">
      <c r="D44" s="12"/>
      <c r="E44" s="12"/>
      <c r="F44" s="12"/>
      <c r="G44" s="12"/>
    </row>
    <row r="45" spans="1:8" ht="14.25" customHeight="1" x14ac:dyDescent="0.3">
      <c r="D45" s="12"/>
      <c r="E45" s="12"/>
      <c r="F45" s="12"/>
      <c r="G45" s="12"/>
    </row>
    <row r="46" spans="1:8" ht="14.25" customHeight="1" x14ac:dyDescent="0.3">
      <c r="D46" s="12"/>
      <c r="E46" s="12"/>
      <c r="F46" s="12"/>
      <c r="G46" s="12"/>
    </row>
    <row r="47" spans="1:8" ht="14.25" customHeight="1" x14ac:dyDescent="0.3">
      <c r="D47" s="12"/>
      <c r="E47" s="12"/>
      <c r="F47" s="12"/>
      <c r="G47" s="12"/>
    </row>
    <row r="48" spans="1:8" ht="14.25" customHeight="1" x14ac:dyDescent="0.3">
      <c r="D48" s="12"/>
      <c r="E48" s="12"/>
      <c r="F48" s="12"/>
      <c r="G48" s="12"/>
    </row>
    <row r="49" spans="4:7" ht="14.25" customHeight="1" x14ac:dyDescent="0.3">
      <c r="D49" s="12"/>
      <c r="E49" s="12"/>
      <c r="F49" s="12"/>
      <c r="G49" s="12"/>
    </row>
    <row r="50" spans="4:7" ht="14.25" customHeight="1" x14ac:dyDescent="0.3">
      <c r="D50" s="12"/>
      <c r="E50" s="12"/>
      <c r="F50" s="12"/>
      <c r="G50" s="12"/>
    </row>
    <row r="51" spans="4:7" ht="14.25" customHeight="1" x14ac:dyDescent="0.3">
      <c r="D51" s="12"/>
      <c r="E51" s="12"/>
      <c r="F51" s="12"/>
      <c r="G51" s="12"/>
    </row>
    <row r="52" spans="4:7" ht="14.25" customHeight="1" x14ac:dyDescent="0.3">
      <c r="D52" s="12"/>
      <c r="E52" s="12"/>
      <c r="F52" s="12"/>
      <c r="G52" s="12"/>
    </row>
    <row r="53" spans="4:7" ht="14.25" customHeight="1" x14ac:dyDescent="0.3">
      <c r="D53" s="12"/>
      <c r="E53" s="12"/>
      <c r="F53" s="12"/>
      <c r="G53" s="12"/>
    </row>
    <row r="54" spans="4:7" ht="14.25" customHeight="1" x14ac:dyDescent="0.3">
      <c r="D54" s="12"/>
      <c r="E54" s="12"/>
      <c r="F54" s="12"/>
      <c r="G54" s="12"/>
    </row>
    <row r="55" spans="4:7" ht="14.25" customHeight="1" x14ac:dyDescent="0.3">
      <c r="D55" s="12"/>
      <c r="E55" s="12"/>
      <c r="F55" s="12"/>
      <c r="G55" s="12"/>
    </row>
    <row r="56" spans="4:7" ht="14.25" customHeight="1" x14ac:dyDescent="0.3">
      <c r="D56" s="12"/>
      <c r="E56" s="12"/>
      <c r="F56" s="12"/>
      <c r="G56" s="12"/>
    </row>
    <row r="57" spans="4:7" ht="14.25" customHeight="1" x14ac:dyDescent="0.3">
      <c r="D57" s="12"/>
      <c r="E57" s="12"/>
      <c r="F57" s="12"/>
      <c r="G57" s="12"/>
    </row>
    <row r="58" spans="4:7" ht="14.25" customHeight="1" x14ac:dyDescent="0.3">
      <c r="D58" s="12"/>
      <c r="E58" s="12"/>
      <c r="F58" s="12"/>
      <c r="G58" s="12"/>
    </row>
    <row r="59" spans="4:7" ht="14.25" customHeight="1" x14ac:dyDescent="0.3">
      <c r="D59" s="12"/>
      <c r="E59" s="12"/>
      <c r="F59" s="12"/>
      <c r="G59" s="12"/>
    </row>
    <row r="60" spans="4:7" ht="14.25" customHeight="1" x14ac:dyDescent="0.3">
      <c r="D60" s="12"/>
      <c r="E60" s="12"/>
      <c r="F60" s="12"/>
      <c r="G60" s="12"/>
    </row>
    <row r="61" spans="4:7" ht="14.25" customHeight="1" x14ac:dyDescent="0.3">
      <c r="D61" s="12"/>
      <c r="E61" s="12"/>
      <c r="F61" s="12"/>
      <c r="G61" s="12"/>
    </row>
    <row r="62" spans="4:7" ht="14.25" customHeight="1" x14ac:dyDescent="0.3">
      <c r="D62" s="12"/>
      <c r="E62" s="12"/>
      <c r="F62" s="12"/>
      <c r="G62" s="12"/>
    </row>
    <row r="63" spans="4:7" ht="14.25" customHeight="1" x14ac:dyDescent="0.3">
      <c r="D63" s="12"/>
      <c r="E63" s="12"/>
      <c r="F63" s="12"/>
      <c r="G63" s="12"/>
    </row>
    <row r="64" spans="4:7" ht="14.25" customHeight="1" x14ac:dyDescent="0.3">
      <c r="D64" s="12"/>
      <c r="E64" s="12"/>
      <c r="F64" s="12"/>
      <c r="G64" s="12"/>
    </row>
    <row r="65" spans="4:7" ht="14.25" customHeight="1" x14ac:dyDescent="0.3">
      <c r="D65" s="12"/>
      <c r="E65" s="12"/>
      <c r="F65" s="12"/>
      <c r="G65" s="12"/>
    </row>
    <row r="66" spans="4:7" ht="14.25" customHeight="1" x14ac:dyDescent="0.3">
      <c r="D66" s="12"/>
      <c r="E66" s="12"/>
      <c r="F66" s="12"/>
      <c r="G66" s="12"/>
    </row>
    <row r="67" spans="4:7" ht="14.25" customHeight="1" x14ac:dyDescent="0.3">
      <c r="D67" s="12"/>
      <c r="E67" s="12"/>
      <c r="F67" s="12"/>
      <c r="G67" s="12"/>
    </row>
    <row r="68" spans="4:7" ht="14.25" customHeight="1" x14ac:dyDescent="0.3">
      <c r="D68" s="12"/>
      <c r="E68" s="12"/>
      <c r="F68" s="12"/>
      <c r="G68" s="12"/>
    </row>
    <row r="69" spans="4:7" ht="14.25" customHeight="1" x14ac:dyDescent="0.3">
      <c r="D69" s="12"/>
      <c r="E69" s="12"/>
      <c r="F69" s="12"/>
      <c r="G69" s="12"/>
    </row>
    <row r="70" spans="4:7" ht="14.25" customHeight="1" x14ac:dyDescent="0.3">
      <c r="D70" s="12"/>
      <c r="E70" s="12"/>
      <c r="F70" s="12"/>
      <c r="G70" s="12"/>
    </row>
    <row r="71" spans="4:7" ht="14.25" customHeight="1" x14ac:dyDescent="0.3">
      <c r="D71" s="12"/>
      <c r="E71" s="12"/>
      <c r="F71" s="12"/>
      <c r="G71" s="12"/>
    </row>
    <row r="72" spans="4:7" ht="14.25" customHeight="1" x14ac:dyDescent="0.3">
      <c r="D72" s="12"/>
      <c r="E72" s="12"/>
      <c r="F72" s="12"/>
      <c r="G72" s="12"/>
    </row>
    <row r="73" spans="4:7" ht="14.25" customHeight="1" x14ac:dyDescent="0.3">
      <c r="D73" s="12"/>
      <c r="E73" s="12"/>
      <c r="F73" s="12"/>
      <c r="G73" s="12"/>
    </row>
    <row r="74" spans="4:7" ht="14.25" customHeight="1" x14ac:dyDescent="0.3">
      <c r="D74" s="12"/>
      <c r="E74" s="12"/>
      <c r="F74" s="12"/>
      <c r="G74" s="12"/>
    </row>
    <row r="75" spans="4:7" ht="14.25" customHeight="1" x14ac:dyDescent="0.3">
      <c r="D75" s="12"/>
      <c r="E75" s="12"/>
      <c r="F75" s="12"/>
      <c r="G75" s="12"/>
    </row>
    <row r="76" spans="4:7" ht="14.25" customHeight="1" x14ac:dyDescent="0.3">
      <c r="D76" s="12"/>
      <c r="E76" s="12"/>
      <c r="F76" s="12"/>
      <c r="G76" s="12"/>
    </row>
    <row r="77" spans="4:7" ht="14.25" customHeight="1" x14ac:dyDescent="0.3">
      <c r="D77" s="12"/>
      <c r="E77" s="12"/>
      <c r="F77" s="12"/>
      <c r="G77" s="12"/>
    </row>
    <row r="78" spans="4:7" ht="14.25" customHeight="1" x14ac:dyDescent="0.3">
      <c r="D78" s="12"/>
      <c r="E78" s="12"/>
      <c r="F78" s="12"/>
      <c r="G78" s="12"/>
    </row>
    <row r="79" spans="4:7" ht="14.25" customHeight="1" x14ac:dyDescent="0.3">
      <c r="D79" s="12"/>
      <c r="E79" s="12"/>
      <c r="F79" s="12"/>
      <c r="G79" s="12"/>
    </row>
    <row r="80" spans="4:7" ht="14.25" customHeight="1" x14ac:dyDescent="0.3">
      <c r="D80" s="12"/>
      <c r="E80" s="12"/>
      <c r="F80" s="12"/>
      <c r="G80" s="12"/>
    </row>
    <row r="81" spans="4:7" ht="14.25" customHeight="1" x14ac:dyDescent="0.3">
      <c r="D81" s="12"/>
      <c r="E81" s="12"/>
      <c r="F81" s="12"/>
      <c r="G81" s="12"/>
    </row>
    <row r="82" spans="4:7" ht="14.25" customHeight="1" x14ac:dyDescent="0.3">
      <c r="D82" s="12"/>
      <c r="E82" s="12"/>
      <c r="F82" s="12"/>
      <c r="G82" s="12"/>
    </row>
    <row r="83" spans="4:7" ht="14.25" customHeight="1" x14ac:dyDescent="0.3">
      <c r="D83" s="12"/>
      <c r="E83" s="12"/>
      <c r="F83" s="12"/>
      <c r="G83" s="12"/>
    </row>
    <row r="84" spans="4:7" ht="14.25" customHeight="1" x14ac:dyDescent="0.3">
      <c r="D84" s="12"/>
      <c r="E84" s="12"/>
      <c r="F84" s="12"/>
      <c r="G84" s="12"/>
    </row>
    <row r="85" spans="4:7" ht="14.25" customHeight="1" x14ac:dyDescent="0.3">
      <c r="D85" s="12"/>
      <c r="E85" s="12"/>
      <c r="F85" s="12"/>
      <c r="G85" s="12"/>
    </row>
    <row r="86" spans="4:7" ht="14.25" customHeight="1" x14ac:dyDescent="0.3">
      <c r="D86" s="12"/>
      <c r="E86" s="12"/>
      <c r="F86" s="12"/>
      <c r="G86" s="12"/>
    </row>
    <row r="87" spans="4:7" ht="14.25" customHeight="1" x14ac:dyDescent="0.3">
      <c r="D87" s="12"/>
      <c r="E87" s="12"/>
      <c r="F87" s="12"/>
      <c r="G87" s="12"/>
    </row>
    <row r="88" spans="4:7" ht="14.25" customHeight="1" x14ac:dyDescent="0.3">
      <c r="D88" s="12"/>
      <c r="E88" s="12"/>
      <c r="F88" s="12"/>
      <c r="G88" s="12"/>
    </row>
    <row r="89" spans="4:7" ht="14.25" customHeight="1" x14ac:dyDescent="0.3">
      <c r="D89" s="12"/>
      <c r="E89" s="12"/>
      <c r="F89" s="12"/>
      <c r="G89" s="12"/>
    </row>
    <row r="90" spans="4:7" ht="14.25" customHeight="1" x14ac:dyDescent="0.3">
      <c r="D90" s="12"/>
      <c r="E90" s="12"/>
      <c r="F90" s="12"/>
      <c r="G90" s="12"/>
    </row>
    <row r="91" spans="4:7" ht="14.25" customHeight="1" x14ac:dyDescent="0.3">
      <c r="D91" s="12"/>
      <c r="E91" s="12"/>
      <c r="F91" s="12"/>
      <c r="G91" s="12"/>
    </row>
    <row r="92" spans="4:7" ht="14.25" customHeight="1" x14ac:dyDescent="0.3">
      <c r="D92" s="12"/>
      <c r="E92" s="12"/>
      <c r="F92" s="12"/>
      <c r="G92" s="12"/>
    </row>
    <row r="93" spans="4:7" ht="14.25" customHeight="1" x14ac:dyDescent="0.3">
      <c r="D93" s="12"/>
      <c r="E93" s="12"/>
      <c r="F93" s="12"/>
      <c r="G93" s="12"/>
    </row>
    <row r="94" spans="4:7" ht="14.25" customHeight="1" x14ac:dyDescent="0.3">
      <c r="D94" s="12"/>
      <c r="E94" s="12"/>
      <c r="F94" s="12"/>
      <c r="G94" s="12"/>
    </row>
    <row r="95" spans="4:7" ht="14.25" customHeight="1" x14ac:dyDescent="0.3">
      <c r="D95" s="12"/>
      <c r="E95" s="12"/>
      <c r="F95" s="12"/>
      <c r="G95" s="12"/>
    </row>
    <row r="96" spans="4:7" ht="14.25" customHeight="1" x14ac:dyDescent="0.3">
      <c r="D96" s="12"/>
      <c r="E96" s="12"/>
      <c r="F96" s="12"/>
      <c r="G96" s="12"/>
    </row>
    <row r="97" spans="4:7" ht="14.25" customHeight="1" x14ac:dyDescent="0.3">
      <c r="D97" s="12"/>
      <c r="E97" s="12"/>
      <c r="F97" s="12"/>
      <c r="G97" s="12"/>
    </row>
    <row r="98" spans="4:7" ht="14.25" customHeight="1" x14ac:dyDescent="0.3">
      <c r="D98" s="12"/>
      <c r="E98" s="12"/>
      <c r="F98" s="12"/>
      <c r="G98" s="12"/>
    </row>
    <row r="99" spans="4:7" ht="14.25" customHeight="1" x14ac:dyDescent="0.3">
      <c r="D99" s="12"/>
      <c r="E99" s="12"/>
      <c r="F99" s="12"/>
      <c r="G99" s="12"/>
    </row>
    <row r="100" spans="4:7" ht="14.25" customHeight="1" x14ac:dyDescent="0.3">
      <c r="D100" s="12"/>
      <c r="E100" s="12"/>
      <c r="F100" s="12"/>
      <c r="G100" s="12"/>
    </row>
    <row r="101" spans="4:7" ht="14.25" customHeight="1" x14ac:dyDescent="0.3">
      <c r="D101" s="12"/>
      <c r="E101" s="12"/>
      <c r="F101" s="12"/>
      <c r="G101" s="12"/>
    </row>
    <row r="102" spans="4:7" ht="14.25" customHeight="1" x14ac:dyDescent="0.3">
      <c r="D102" s="12"/>
      <c r="E102" s="12"/>
      <c r="F102" s="12"/>
      <c r="G102" s="12"/>
    </row>
    <row r="103" spans="4:7" ht="14.25" customHeight="1" x14ac:dyDescent="0.3">
      <c r="D103" s="12"/>
      <c r="E103" s="12"/>
      <c r="F103" s="12"/>
      <c r="G103" s="12"/>
    </row>
    <row r="104" spans="4:7" ht="14.25" customHeight="1" x14ac:dyDescent="0.3">
      <c r="D104" s="12"/>
      <c r="E104" s="12"/>
      <c r="F104" s="12"/>
      <c r="G104" s="12"/>
    </row>
    <row r="105" spans="4:7" ht="14.25" customHeight="1" x14ac:dyDescent="0.3">
      <c r="D105" s="12"/>
      <c r="E105" s="12"/>
      <c r="F105" s="12"/>
      <c r="G105" s="12"/>
    </row>
    <row r="106" spans="4:7" ht="14.25" customHeight="1" x14ac:dyDescent="0.3">
      <c r="D106" s="12"/>
      <c r="E106" s="12"/>
      <c r="F106" s="12"/>
      <c r="G106" s="12"/>
    </row>
    <row r="107" spans="4:7" ht="14.25" customHeight="1" x14ac:dyDescent="0.3">
      <c r="D107" s="12"/>
      <c r="E107" s="12"/>
      <c r="F107" s="12"/>
      <c r="G107" s="12"/>
    </row>
    <row r="108" spans="4:7" ht="14.25" customHeight="1" x14ac:dyDescent="0.3">
      <c r="D108" s="12"/>
      <c r="E108" s="12"/>
      <c r="F108" s="12"/>
      <c r="G108" s="12"/>
    </row>
    <row r="109" spans="4:7" ht="14.25" customHeight="1" x14ac:dyDescent="0.3">
      <c r="D109" s="12"/>
      <c r="E109" s="12"/>
      <c r="F109" s="12"/>
      <c r="G109" s="12"/>
    </row>
    <row r="110" spans="4:7" ht="14.25" customHeight="1" x14ac:dyDescent="0.3">
      <c r="D110" s="12"/>
      <c r="E110" s="12"/>
      <c r="F110" s="12"/>
      <c r="G110" s="12"/>
    </row>
    <row r="111" spans="4:7" ht="14.25" customHeight="1" x14ac:dyDescent="0.3">
      <c r="D111" s="12"/>
      <c r="E111" s="12"/>
      <c r="F111" s="12"/>
      <c r="G111" s="12"/>
    </row>
    <row r="112" spans="4:7" ht="14.25" customHeight="1" x14ac:dyDescent="0.3">
      <c r="D112" s="12"/>
      <c r="E112" s="12"/>
      <c r="F112" s="12"/>
      <c r="G112" s="12"/>
    </row>
    <row r="113" spans="4:7" ht="14.25" customHeight="1" x14ac:dyDescent="0.3">
      <c r="D113" s="12"/>
      <c r="E113" s="12"/>
      <c r="F113" s="12"/>
      <c r="G113" s="12"/>
    </row>
    <row r="114" spans="4:7" ht="14.25" customHeight="1" x14ac:dyDescent="0.3">
      <c r="D114" s="12"/>
      <c r="E114" s="12"/>
      <c r="F114" s="12"/>
      <c r="G114" s="12"/>
    </row>
    <row r="115" spans="4:7" ht="14.25" customHeight="1" x14ac:dyDescent="0.3">
      <c r="D115" s="12"/>
      <c r="E115" s="12"/>
      <c r="F115" s="12"/>
      <c r="G115" s="12"/>
    </row>
    <row r="116" spans="4:7" ht="14.25" customHeight="1" x14ac:dyDescent="0.3">
      <c r="D116" s="12"/>
      <c r="E116" s="12"/>
      <c r="F116" s="12"/>
      <c r="G116" s="12"/>
    </row>
    <row r="117" spans="4:7" ht="14.25" customHeight="1" x14ac:dyDescent="0.3">
      <c r="D117" s="12"/>
      <c r="E117" s="12"/>
      <c r="F117" s="12"/>
      <c r="G117" s="12"/>
    </row>
    <row r="118" spans="4:7" ht="14.25" customHeight="1" x14ac:dyDescent="0.3">
      <c r="D118" s="12"/>
      <c r="E118" s="12"/>
      <c r="F118" s="12"/>
      <c r="G118" s="12"/>
    </row>
    <row r="119" spans="4:7" ht="14.25" customHeight="1" x14ac:dyDescent="0.3">
      <c r="D119" s="12"/>
      <c r="E119" s="12"/>
      <c r="F119" s="12"/>
      <c r="G119" s="12"/>
    </row>
    <row r="120" spans="4:7" ht="14.25" customHeight="1" x14ac:dyDescent="0.3">
      <c r="D120" s="12"/>
      <c r="E120" s="12"/>
      <c r="F120" s="12"/>
      <c r="G120" s="12"/>
    </row>
    <row r="121" spans="4:7" ht="14.25" customHeight="1" x14ac:dyDescent="0.3">
      <c r="D121" s="12"/>
      <c r="E121" s="12"/>
      <c r="F121" s="12"/>
      <c r="G121" s="12"/>
    </row>
    <row r="122" spans="4:7" ht="14.25" customHeight="1" x14ac:dyDescent="0.3">
      <c r="D122" s="12"/>
      <c r="E122" s="12"/>
      <c r="F122" s="12"/>
      <c r="G122" s="12"/>
    </row>
    <row r="123" spans="4:7" ht="14.25" customHeight="1" x14ac:dyDescent="0.3">
      <c r="D123" s="12"/>
      <c r="E123" s="12"/>
      <c r="F123" s="12"/>
      <c r="G123" s="12"/>
    </row>
    <row r="124" spans="4:7" ht="14.25" customHeight="1" x14ac:dyDescent="0.3">
      <c r="D124" s="12"/>
      <c r="E124" s="12"/>
      <c r="F124" s="12"/>
      <c r="G124" s="12"/>
    </row>
    <row r="125" spans="4:7" ht="14.25" customHeight="1" x14ac:dyDescent="0.3">
      <c r="D125" s="12"/>
      <c r="E125" s="12"/>
      <c r="F125" s="12"/>
      <c r="G125" s="12"/>
    </row>
    <row r="126" spans="4:7" ht="14.25" customHeight="1" x14ac:dyDescent="0.3">
      <c r="D126" s="12"/>
      <c r="E126" s="12"/>
      <c r="F126" s="12"/>
      <c r="G126" s="12"/>
    </row>
    <row r="127" spans="4:7" ht="14.25" customHeight="1" x14ac:dyDescent="0.3">
      <c r="D127" s="12"/>
      <c r="E127" s="12"/>
      <c r="F127" s="12"/>
      <c r="G127" s="12"/>
    </row>
    <row r="128" spans="4:7" ht="14.25" customHeight="1" x14ac:dyDescent="0.3">
      <c r="D128" s="12"/>
      <c r="E128" s="12"/>
      <c r="F128" s="12"/>
      <c r="G128" s="12"/>
    </row>
    <row r="129" spans="4:7" ht="14.25" customHeight="1" x14ac:dyDescent="0.3">
      <c r="D129" s="12"/>
      <c r="E129" s="12"/>
      <c r="F129" s="12"/>
      <c r="G129" s="12"/>
    </row>
    <row r="130" spans="4:7" ht="14.25" customHeight="1" x14ac:dyDescent="0.3">
      <c r="D130" s="12"/>
      <c r="E130" s="12"/>
      <c r="F130" s="12"/>
      <c r="G130" s="12"/>
    </row>
    <row r="131" spans="4:7" ht="14.25" customHeight="1" x14ac:dyDescent="0.3">
      <c r="D131" s="12"/>
      <c r="E131" s="12"/>
      <c r="F131" s="12"/>
      <c r="G131" s="12"/>
    </row>
    <row r="132" spans="4:7" ht="14.25" customHeight="1" x14ac:dyDescent="0.3">
      <c r="D132" s="12"/>
      <c r="E132" s="12"/>
      <c r="F132" s="12"/>
      <c r="G132" s="12"/>
    </row>
    <row r="133" spans="4:7" ht="14.25" customHeight="1" x14ac:dyDescent="0.3">
      <c r="D133" s="12"/>
      <c r="E133" s="12"/>
      <c r="F133" s="12"/>
      <c r="G133" s="12"/>
    </row>
    <row r="134" spans="4:7" ht="14.25" customHeight="1" x14ac:dyDescent="0.3">
      <c r="D134" s="12"/>
      <c r="E134" s="12"/>
      <c r="F134" s="12"/>
      <c r="G134" s="12"/>
    </row>
    <row r="135" spans="4:7" ht="14.25" customHeight="1" x14ac:dyDescent="0.3">
      <c r="D135" s="12"/>
      <c r="E135" s="12"/>
      <c r="F135" s="12"/>
      <c r="G135" s="12"/>
    </row>
    <row r="136" spans="4:7" ht="14.25" customHeight="1" x14ac:dyDescent="0.3">
      <c r="D136" s="12"/>
      <c r="E136" s="12"/>
      <c r="F136" s="12"/>
      <c r="G136" s="12"/>
    </row>
    <row r="137" spans="4:7" ht="14.25" customHeight="1" x14ac:dyDescent="0.3">
      <c r="D137" s="12"/>
      <c r="E137" s="12"/>
      <c r="F137" s="12"/>
      <c r="G137" s="12"/>
    </row>
    <row r="138" spans="4:7" ht="14.25" customHeight="1" x14ac:dyDescent="0.3">
      <c r="D138" s="12"/>
      <c r="E138" s="12"/>
      <c r="F138" s="12"/>
      <c r="G138" s="12"/>
    </row>
    <row r="139" spans="4:7" ht="14.25" customHeight="1" x14ac:dyDescent="0.3">
      <c r="D139" s="12"/>
      <c r="E139" s="12"/>
      <c r="F139" s="12"/>
      <c r="G139" s="12"/>
    </row>
    <row r="140" spans="4:7" ht="14.25" customHeight="1" x14ac:dyDescent="0.3">
      <c r="D140" s="12"/>
      <c r="E140" s="12"/>
      <c r="F140" s="12"/>
      <c r="G140" s="12"/>
    </row>
    <row r="141" spans="4:7" ht="14.25" customHeight="1" x14ac:dyDescent="0.3">
      <c r="D141" s="12"/>
      <c r="E141" s="12"/>
      <c r="F141" s="12"/>
      <c r="G141" s="12"/>
    </row>
    <row r="142" spans="4:7" ht="14.25" customHeight="1" x14ac:dyDescent="0.3">
      <c r="D142" s="12"/>
      <c r="E142" s="12"/>
      <c r="F142" s="12"/>
      <c r="G142" s="12"/>
    </row>
    <row r="143" spans="4:7" ht="14.25" customHeight="1" x14ac:dyDescent="0.3">
      <c r="D143" s="12"/>
      <c r="E143" s="12"/>
      <c r="F143" s="12"/>
      <c r="G143" s="12"/>
    </row>
    <row r="144" spans="4:7" ht="14.25" customHeight="1" x14ac:dyDescent="0.3">
      <c r="D144" s="12"/>
      <c r="E144" s="12"/>
      <c r="F144" s="12"/>
      <c r="G144" s="12"/>
    </row>
    <row r="145" spans="4:7" ht="14.25" customHeight="1" x14ac:dyDescent="0.3">
      <c r="D145" s="12"/>
      <c r="E145" s="12"/>
      <c r="F145" s="12"/>
      <c r="G145" s="12"/>
    </row>
    <row r="146" spans="4:7" ht="14.25" customHeight="1" x14ac:dyDescent="0.3">
      <c r="D146" s="12"/>
      <c r="E146" s="12"/>
      <c r="F146" s="12"/>
      <c r="G146" s="12"/>
    </row>
    <row r="147" spans="4:7" ht="14.25" customHeight="1" x14ac:dyDescent="0.3">
      <c r="D147" s="12"/>
      <c r="E147" s="12"/>
      <c r="F147" s="12"/>
      <c r="G147" s="12"/>
    </row>
    <row r="148" spans="4:7" ht="14.25" customHeight="1" x14ac:dyDescent="0.3">
      <c r="D148" s="12"/>
      <c r="E148" s="12"/>
      <c r="F148" s="12"/>
      <c r="G148" s="12"/>
    </row>
    <row r="149" spans="4:7" ht="14.25" customHeight="1" x14ac:dyDescent="0.3">
      <c r="D149" s="12"/>
      <c r="E149" s="12"/>
      <c r="F149" s="12"/>
      <c r="G149" s="12"/>
    </row>
    <row r="150" spans="4:7" ht="14.25" customHeight="1" x14ac:dyDescent="0.3">
      <c r="D150" s="12"/>
      <c r="E150" s="12"/>
      <c r="F150" s="12"/>
      <c r="G150" s="12"/>
    </row>
    <row r="151" spans="4:7" ht="14.25" customHeight="1" x14ac:dyDescent="0.3">
      <c r="D151" s="12"/>
      <c r="E151" s="12"/>
      <c r="F151" s="12"/>
      <c r="G151" s="12"/>
    </row>
    <row r="152" spans="4:7" ht="14.25" customHeight="1" x14ac:dyDescent="0.3">
      <c r="D152" s="12"/>
      <c r="E152" s="12"/>
      <c r="F152" s="12"/>
      <c r="G152" s="12"/>
    </row>
    <row r="153" spans="4:7" ht="14.25" customHeight="1" x14ac:dyDescent="0.3">
      <c r="D153" s="12"/>
      <c r="E153" s="12"/>
      <c r="F153" s="12"/>
      <c r="G153" s="12"/>
    </row>
    <row r="154" spans="4:7" ht="14.25" customHeight="1" x14ac:dyDescent="0.3">
      <c r="D154" s="12"/>
      <c r="E154" s="12"/>
      <c r="F154" s="12"/>
      <c r="G154" s="12"/>
    </row>
    <row r="155" spans="4:7" ht="14.25" customHeight="1" x14ac:dyDescent="0.3">
      <c r="D155" s="12"/>
      <c r="E155" s="12"/>
      <c r="F155" s="12"/>
      <c r="G155" s="12"/>
    </row>
    <row r="156" spans="4:7" ht="14.25" customHeight="1" x14ac:dyDescent="0.3">
      <c r="D156" s="12"/>
      <c r="E156" s="12"/>
      <c r="F156" s="12"/>
      <c r="G156" s="12"/>
    </row>
    <row r="157" spans="4:7" ht="14.25" customHeight="1" x14ac:dyDescent="0.3">
      <c r="D157" s="12"/>
      <c r="E157" s="12"/>
      <c r="F157" s="12"/>
      <c r="G157" s="12"/>
    </row>
    <row r="158" spans="4:7" ht="14.25" customHeight="1" x14ac:dyDescent="0.3">
      <c r="D158" s="12"/>
      <c r="E158" s="12"/>
      <c r="F158" s="12"/>
      <c r="G158" s="12"/>
    </row>
    <row r="159" spans="4:7" ht="14.25" customHeight="1" x14ac:dyDescent="0.3">
      <c r="D159" s="12"/>
      <c r="E159" s="12"/>
      <c r="F159" s="12"/>
      <c r="G159" s="12"/>
    </row>
    <row r="160" spans="4:7" ht="14.25" customHeight="1" x14ac:dyDescent="0.3">
      <c r="D160" s="12"/>
      <c r="E160" s="12"/>
      <c r="F160" s="12"/>
      <c r="G160" s="12"/>
    </row>
    <row r="161" spans="4:7" ht="14.25" customHeight="1" x14ac:dyDescent="0.3">
      <c r="D161" s="12"/>
      <c r="E161" s="12"/>
      <c r="F161" s="12"/>
      <c r="G161" s="12"/>
    </row>
    <row r="162" spans="4:7" ht="14.25" customHeight="1" x14ac:dyDescent="0.3">
      <c r="D162" s="12"/>
      <c r="E162" s="12"/>
      <c r="F162" s="12"/>
      <c r="G162" s="12"/>
    </row>
    <row r="163" spans="4:7" ht="14.25" customHeight="1" x14ac:dyDescent="0.3">
      <c r="D163" s="12"/>
      <c r="E163" s="12"/>
      <c r="F163" s="12"/>
      <c r="G163" s="12"/>
    </row>
    <row r="164" spans="4:7" ht="14.25" customHeight="1" x14ac:dyDescent="0.3">
      <c r="D164" s="12"/>
      <c r="E164" s="12"/>
      <c r="F164" s="12"/>
      <c r="G164" s="12"/>
    </row>
    <row r="165" spans="4:7" ht="14.25" customHeight="1" x14ac:dyDescent="0.3">
      <c r="D165" s="12"/>
      <c r="E165" s="12"/>
      <c r="F165" s="12"/>
      <c r="G165" s="12"/>
    </row>
    <row r="166" spans="4:7" ht="14.25" customHeight="1" x14ac:dyDescent="0.3">
      <c r="D166" s="12"/>
      <c r="E166" s="12"/>
      <c r="F166" s="12"/>
      <c r="G166" s="12"/>
    </row>
    <row r="167" spans="4:7" ht="14.25" customHeight="1" x14ac:dyDescent="0.3">
      <c r="D167" s="12"/>
      <c r="E167" s="12"/>
      <c r="F167" s="12"/>
      <c r="G167" s="12"/>
    </row>
    <row r="168" spans="4:7" ht="14.25" customHeight="1" x14ac:dyDescent="0.3">
      <c r="D168" s="12"/>
      <c r="E168" s="12"/>
      <c r="F168" s="12"/>
      <c r="G168" s="12"/>
    </row>
    <row r="169" spans="4:7" ht="14.25" customHeight="1" x14ac:dyDescent="0.3">
      <c r="D169" s="12"/>
      <c r="E169" s="12"/>
      <c r="F169" s="12"/>
      <c r="G169" s="12"/>
    </row>
    <row r="170" spans="4:7" ht="14.25" customHeight="1" x14ac:dyDescent="0.3">
      <c r="D170" s="12"/>
      <c r="E170" s="12"/>
      <c r="F170" s="12"/>
      <c r="G170" s="12"/>
    </row>
    <row r="171" spans="4:7" ht="14.25" customHeight="1" x14ac:dyDescent="0.3">
      <c r="D171" s="12"/>
      <c r="E171" s="12"/>
      <c r="F171" s="12"/>
      <c r="G171" s="12"/>
    </row>
    <row r="172" spans="4:7" ht="14.25" customHeight="1" x14ac:dyDescent="0.3">
      <c r="D172" s="12"/>
      <c r="E172" s="12"/>
      <c r="F172" s="12"/>
      <c r="G172" s="12"/>
    </row>
    <row r="173" spans="4:7" ht="14.25" customHeight="1" x14ac:dyDescent="0.3">
      <c r="D173" s="12"/>
      <c r="E173" s="12"/>
      <c r="F173" s="12"/>
      <c r="G173" s="12"/>
    </row>
    <row r="174" spans="4:7" ht="14.25" customHeight="1" x14ac:dyDescent="0.3">
      <c r="D174" s="12"/>
      <c r="E174" s="12"/>
      <c r="F174" s="12"/>
      <c r="G174" s="12"/>
    </row>
    <row r="175" spans="4:7" ht="14.25" customHeight="1" x14ac:dyDescent="0.3">
      <c r="D175" s="12"/>
      <c r="E175" s="12"/>
      <c r="F175" s="12"/>
      <c r="G175" s="12"/>
    </row>
    <row r="176" spans="4:7" ht="14.25" customHeight="1" x14ac:dyDescent="0.3">
      <c r="D176" s="12"/>
      <c r="E176" s="12"/>
      <c r="F176" s="12"/>
      <c r="G176" s="12"/>
    </row>
    <row r="177" spans="4:7" ht="14.25" customHeight="1" x14ac:dyDescent="0.3">
      <c r="D177" s="12"/>
      <c r="E177" s="12"/>
      <c r="F177" s="12"/>
      <c r="G177" s="12"/>
    </row>
    <row r="178" spans="4:7" ht="14.25" customHeight="1" x14ac:dyDescent="0.3">
      <c r="D178" s="12"/>
      <c r="E178" s="12"/>
      <c r="F178" s="12"/>
      <c r="G178" s="12"/>
    </row>
    <row r="179" spans="4:7" ht="14.25" customHeight="1" x14ac:dyDescent="0.3">
      <c r="D179" s="12"/>
      <c r="E179" s="12"/>
      <c r="F179" s="12"/>
      <c r="G179" s="12"/>
    </row>
    <row r="180" spans="4:7" ht="14.25" customHeight="1" x14ac:dyDescent="0.3">
      <c r="D180" s="12"/>
      <c r="E180" s="12"/>
      <c r="F180" s="12"/>
      <c r="G180" s="12"/>
    </row>
    <row r="181" spans="4:7" ht="14.25" customHeight="1" x14ac:dyDescent="0.3">
      <c r="D181" s="12"/>
      <c r="E181" s="12"/>
      <c r="F181" s="12"/>
      <c r="G181" s="12"/>
    </row>
    <row r="182" spans="4:7" ht="14.25" customHeight="1" x14ac:dyDescent="0.3">
      <c r="D182" s="12"/>
      <c r="E182" s="12"/>
      <c r="F182" s="12"/>
      <c r="G182" s="12"/>
    </row>
    <row r="183" spans="4:7" ht="14.25" customHeight="1" x14ac:dyDescent="0.3">
      <c r="D183" s="12"/>
      <c r="E183" s="12"/>
      <c r="F183" s="12"/>
      <c r="G183" s="12"/>
    </row>
    <row r="184" spans="4:7" ht="14.25" customHeight="1" x14ac:dyDescent="0.3">
      <c r="D184" s="12"/>
      <c r="E184" s="12"/>
      <c r="F184" s="12"/>
      <c r="G184" s="12"/>
    </row>
    <row r="185" spans="4:7" ht="14.25" customHeight="1" x14ac:dyDescent="0.3">
      <c r="D185" s="12"/>
      <c r="E185" s="12"/>
      <c r="F185" s="12"/>
      <c r="G185" s="12"/>
    </row>
    <row r="186" spans="4:7" ht="14.25" customHeight="1" x14ac:dyDescent="0.3">
      <c r="D186" s="12"/>
      <c r="E186" s="12"/>
      <c r="F186" s="12"/>
      <c r="G186" s="12"/>
    </row>
    <row r="187" spans="4:7" ht="14.25" customHeight="1" x14ac:dyDescent="0.3">
      <c r="D187" s="12"/>
      <c r="E187" s="12"/>
      <c r="F187" s="12"/>
      <c r="G187" s="12"/>
    </row>
    <row r="188" spans="4:7" ht="14.25" customHeight="1" x14ac:dyDescent="0.3">
      <c r="D188" s="12"/>
      <c r="E188" s="12"/>
      <c r="F188" s="12"/>
      <c r="G188" s="12"/>
    </row>
    <row r="189" spans="4:7" ht="14.25" customHeight="1" x14ac:dyDescent="0.3">
      <c r="D189" s="12"/>
      <c r="E189" s="12"/>
      <c r="F189" s="12"/>
      <c r="G189" s="12"/>
    </row>
    <row r="190" spans="4:7" ht="14.25" customHeight="1" x14ac:dyDescent="0.3">
      <c r="D190" s="12"/>
      <c r="E190" s="12"/>
      <c r="F190" s="12"/>
      <c r="G190" s="12"/>
    </row>
    <row r="191" spans="4:7" ht="14.25" customHeight="1" x14ac:dyDescent="0.3">
      <c r="D191" s="12"/>
      <c r="E191" s="12"/>
      <c r="F191" s="12"/>
      <c r="G191" s="12"/>
    </row>
    <row r="192" spans="4:7" ht="14.25" customHeight="1" x14ac:dyDescent="0.3">
      <c r="D192" s="12"/>
      <c r="E192" s="12"/>
      <c r="F192" s="12"/>
      <c r="G192" s="12"/>
    </row>
    <row r="193" spans="4:7" ht="14.25" customHeight="1" x14ac:dyDescent="0.3">
      <c r="D193" s="12"/>
      <c r="E193" s="12"/>
      <c r="F193" s="12"/>
      <c r="G193" s="12"/>
    </row>
    <row r="194" spans="4:7" ht="14.25" customHeight="1" x14ac:dyDescent="0.3">
      <c r="D194" s="12"/>
      <c r="E194" s="12"/>
      <c r="F194" s="12"/>
      <c r="G194" s="12"/>
    </row>
    <row r="195" spans="4:7" ht="14.25" customHeight="1" x14ac:dyDescent="0.3">
      <c r="D195" s="12"/>
      <c r="E195" s="12"/>
      <c r="F195" s="12"/>
      <c r="G195" s="12"/>
    </row>
    <row r="196" spans="4:7" ht="14.25" customHeight="1" x14ac:dyDescent="0.3">
      <c r="D196" s="12"/>
      <c r="E196" s="12"/>
      <c r="F196" s="12"/>
      <c r="G196" s="12"/>
    </row>
    <row r="197" spans="4:7" ht="14.25" customHeight="1" x14ac:dyDescent="0.3">
      <c r="D197" s="12"/>
      <c r="E197" s="12"/>
      <c r="F197" s="12"/>
      <c r="G197" s="12"/>
    </row>
    <row r="198" spans="4:7" ht="14.25" customHeight="1" x14ac:dyDescent="0.3">
      <c r="D198" s="12"/>
      <c r="E198" s="12"/>
      <c r="F198" s="12"/>
      <c r="G198" s="12"/>
    </row>
    <row r="199" spans="4:7" ht="14.25" customHeight="1" x14ac:dyDescent="0.3">
      <c r="D199" s="12"/>
      <c r="E199" s="12"/>
      <c r="F199" s="12"/>
      <c r="G199" s="12"/>
    </row>
    <row r="200" spans="4:7" ht="14.25" customHeight="1" x14ac:dyDescent="0.3">
      <c r="D200" s="12"/>
      <c r="E200" s="12"/>
      <c r="F200" s="12"/>
      <c r="G200" s="12"/>
    </row>
    <row r="201" spans="4:7" ht="14.25" customHeight="1" x14ac:dyDescent="0.3">
      <c r="D201" s="12"/>
      <c r="E201" s="12"/>
      <c r="F201" s="12"/>
      <c r="G201" s="12"/>
    </row>
    <row r="202" spans="4:7" ht="14.25" customHeight="1" x14ac:dyDescent="0.3">
      <c r="D202" s="12"/>
      <c r="E202" s="12"/>
      <c r="F202" s="12"/>
      <c r="G202" s="12"/>
    </row>
    <row r="203" spans="4:7" ht="14.25" customHeight="1" x14ac:dyDescent="0.3">
      <c r="D203" s="12"/>
      <c r="E203" s="12"/>
      <c r="F203" s="12"/>
      <c r="G203" s="12"/>
    </row>
    <row r="204" spans="4:7" ht="14.25" customHeight="1" x14ac:dyDescent="0.3">
      <c r="D204" s="12"/>
      <c r="E204" s="12"/>
      <c r="F204" s="12"/>
      <c r="G204" s="12"/>
    </row>
    <row r="205" spans="4:7" ht="14.25" customHeight="1" x14ac:dyDescent="0.3">
      <c r="D205" s="12"/>
      <c r="E205" s="12"/>
      <c r="F205" s="12"/>
      <c r="G205" s="12"/>
    </row>
    <row r="206" spans="4:7" ht="14.25" customHeight="1" x14ac:dyDescent="0.3">
      <c r="D206" s="12"/>
      <c r="E206" s="12"/>
      <c r="F206" s="12"/>
      <c r="G206" s="12"/>
    </row>
    <row r="207" spans="4:7" ht="14.25" customHeight="1" x14ac:dyDescent="0.3">
      <c r="D207" s="12"/>
      <c r="E207" s="12"/>
      <c r="F207" s="12"/>
      <c r="G207" s="12"/>
    </row>
    <row r="208" spans="4:7" ht="14.25" customHeight="1" x14ac:dyDescent="0.3">
      <c r="D208" s="12"/>
      <c r="E208" s="12"/>
      <c r="F208" s="12"/>
      <c r="G208" s="12"/>
    </row>
    <row r="209" spans="4:7" ht="14.25" customHeight="1" x14ac:dyDescent="0.3">
      <c r="D209" s="12"/>
      <c r="E209" s="12"/>
      <c r="F209" s="12"/>
      <c r="G209" s="12"/>
    </row>
    <row r="210" spans="4:7" ht="14.25" customHeight="1" x14ac:dyDescent="0.3">
      <c r="D210" s="12"/>
      <c r="E210" s="12"/>
      <c r="F210" s="12"/>
      <c r="G210" s="12"/>
    </row>
    <row r="211" spans="4:7" ht="14.25" customHeight="1" x14ac:dyDescent="0.3">
      <c r="D211" s="12"/>
      <c r="E211" s="12"/>
      <c r="F211" s="12"/>
      <c r="G211" s="12"/>
    </row>
    <row r="212" spans="4:7" ht="14.25" customHeight="1" x14ac:dyDescent="0.3">
      <c r="D212" s="12"/>
      <c r="E212" s="12"/>
      <c r="F212" s="12"/>
      <c r="G212" s="12"/>
    </row>
    <row r="213" spans="4:7" ht="14.25" customHeight="1" x14ac:dyDescent="0.3">
      <c r="D213" s="12"/>
      <c r="E213" s="12"/>
      <c r="F213" s="12"/>
      <c r="G213" s="12"/>
    </row>
    <row r="214" spans="4:7" ht="14.25" customHeight="1" x14ac:dyDescent="0.3">
      <c r="D214" s="12"/>
      <c r="E214" s="12"/>
      <c r="F214" s="12"/>
      <c r="G214" s="12"/>
    </row>
    <row r="215" spans="4:7" ht="14.25" customHeight="1" x14ac:dyDescent="0.3">
      <c r="D215" s="12"/>
      <c r="E215" s="12"/>
      <c r="F215" s="12"/>
      <c r="G215" s="12"/>
    </row>
    <row r="216" spans="4:7" ht="14.25" customHeight="1" x14ac:dyDescent="0.3">
      <c r="D216" s="12"/>
      <c r="E216" s="12"/>
      <c r="F216" s="12"/>
      <c r="G216" s="12"/>
    </row>
    <row r="217" spans="4:7" ht="14.25" customHeight="1" x14ac:dyDescent="0.3">
      <c r="D217" s="12"/>
      <c r="E217" s="12"/>
      <c r="F217" s="12"/>
      <c r="G217" s="12"/>
    </row>
    <row r="218" spans="4:7" ht="14.25" customHeight="1" x14ac:dyDescent="0.3">
      <c r="D218" s="12"/>
      <c r="E218" s="12"/>
      <c r="F218" s="12"/>
      <c r="G218" s="12"/>
    </row>
    <row r="219" spans="4:7" ht="14.25" customHeight="1" x14ac:dyDescent="0.3">
      <c r="D219" s="12"/>
      <c r="E219" s="12"/>
      <c r="F219" s="12"/>
      <c r="G219" s="12"/>
    </row>
    <row r="220" spans="4:7" ht="14.25" customHeight="1" x14ac:dyDescent="0.3">
      <c r="D220" s="12"/>
      <c r="E220" s="12"/>
      <c r="F220" s="12"/>
      <c r="G220" s="12"/>
    </row>
    <row r="221" spans="4:7" ht="14.25" customHeight="1" x14ac:dyDescent="0.3">
      <c r="D221" s="12"/>
      <c r="E221" s="12"/>
      <c r="F221" s="12"/>
      <c r="G221" s="12"/>
    </row>
    <row r="222" spans="4:7" ht="14.25" customHeight="1" x14ac:dyDescent="0.3">
      <c r="D222" s="12"/>
      <c r="E222" s="12"/>
      <c r="F222" s="12"/>
      <c r="G222" s="12"/>
    </row>
    <row r="223" spans="4:7" ht="14.25" customHeight="1" x14ac:dyDescent="0.3">
      <c r="D223" s="12"/>
      <c r="E223" s="12"/>
      <c r="F223" s="12"/>
      <c r="G223" s="12"/>
    </row>
    <row r="224" spans="4:7" ht="14.25" customHeight="1" x14ac:dyDescent="0.3">
      <c r="D224" s="12"/>
      <c r="E224" s="12"/>
      <c r="F224" s="12"/>
      <c r="G224" s="12"/>
    </row>
    <row r="225" spans="4:7" ht="14.25" customHeight="1" x14ac:dyDescent="0.3">
      <c r="D225" s="12"/>
      <c r="E225" s="12"/>
      <c r="F225" s="12"/>
      <c r="G225" s="12"/>
    </row>
    <row r="226" spans="4:7" ht="14.25" customHeight="1" x14ac:dyDescent="0.3">
      <c r="D226" s="12"/>
      <c r="E226" s="12"/>
      <c r="F226" s="12"/>
      <c r="G226" s="12"/>
    </row>
    <row r="227" spans="4:7" ht="14.25" customHeight="1" x14ac:dyDescent="0.3">
      <c r="D227" s="12"/>
      <c r="E227" s="12"/>
      <c r="F227" s="12"/>
      <c r="G227" s="12"/>
    </row>
    <row r="228" spans="4:7" ht="14.25" customHeight="1" x14ac:dyDescent="0.3">
      <c r="D228" s="12"/>
      <c r="E228" s="12"/>
      <c r="F228" s="12"/>
      <c r="G228" s="12"/>
    </row>
    <row r="229" spans="4:7" ht="14.25" customHeight="1" x14ac:dyDescent="0.3">
      <c r="D229" s="12"/>
      <c r="E229" s="12"/>
      <c r="F229" s="12"/>
      <c r="G229" s="12"/>
    </row>
    <row r="230" spans="4:7" ht="14.25" customHeight="1" x14ac:dyDescent="0.3">
      <c r="D230" s="12"/>
      <c r="E230" s="12"/>
      <c r="F230" s="12"/>
      <c r="G230" s="12"/>
    </row>
    <row r="231" spans="4:7" ht="14.25" customHeight="1" x14ac:dyDescent="0.3">
      <c r="D231" s="12"/>
      <c r="E231" s="12"/>
      <c r="F231" s="12"/>
      <c r="G231" s="12"/>
    </row>
    <row r="232" spans="4:7" ht="14.25" customHeight="1" x14ac:dyDescent="0.3">
      <c r="D232" s="12"/>
      <c r="E232" s="12"/>
      <c r="F232" s="12"/>
      <c r="G232" s="12"/>
    </row>
    <row r="233" spans="4:7" ht="14.25" customHeight="1" x14ac:dyDescent="0.3">
      <c r="D233" s="12"/>
      <c r="E233" s="12"/>
      <c r="F233" s="12"/>
      <c r="G233" s="12"/>
    </row>
    <row r="234" spans="4:7" ht="14.25" customHeight="1" x14ac:dyDescent="0.3">
      <c r="D234" s="12"/>
      <c r="E234" s="12"/>
      <c r="F234" s="12"/>
      <c r="G234" s="12"/>
    </row>
    <row r="235" spans="4:7" ht="14.25" customHeight="1" x14ac:dyDescent="0.3">
      <c r="D235" s="12"/>
      <c r="E235" s="12"/>
      <c r="F235" s="12"/>
      <c r="G235" s="12"/>
    </row>
    <row r="236" spans="4:7" ht="14.25" customHeight="1" x14ac:dyDescent="0.3">
      <c r="D236" s="12"/>
      <c r="E236" s="12"/>
      <c r="F236" s="12"/>
      <c r="G236" s="12"/>
    </row>
    <row r="237" spans="4:7" ht="14.25" customHeight="1" x14ac:dyDescent="0.3">
      <c r="D237" s="12"/>
      <c r="E237" s="12"/>
      <c r="F237" s="12"/>
      <c r="G237" s="12"/>
    </row>
    <row r="238" spans="4:7" ht="14.25" customHeight="1" x14ac:dyDescent="0.3">
      <c r="D238" s="12"/>
      <c r="E238" s="12"/>
      <c r="F238" s="12"/>
      <c r="G238" s="12"/>
    </row>
    <row r="239" spans="4:7" ht="14.25" customHeight="1" x14ac:dyDescent="0.3">
      <c r="D239" s="12"/>
      <c r="E239" s="12"/>
      <c r="F239" s="12"/>
      <c r="G239" s="12"/>
    </row>
    <row r="240" spans="4:7" ht="14.25" customHeight="1" x14ac:dyDescent="0.3">
      <c r="D240" s="12"/>
      <c r="E240" s="12"/>
      <c r="F240" s="12"/>
      <c r="G240" s="12"/>
    </row>
    <row r="241" spans="4:7" ht="14.25" customHeight="1" x14ac:dyDescent="0.3">
      <c r="D241" s="12"/>
      <c r="E241" s="12"/>
      <c r="F241" s="12"/>
      <c r="G241" s="12"/>
    </row>
    <row r="242" spans="4:7" ht="14.25" customHeight="1" x14ac:dyDescent="0.3">
      <c r="D242" s="12"/>
      <c r="E242" s="12"/>
      <c r="F242" s="12"/>
      <c r="G242" s="12"/>
    </row>
    <row r="243" spans="4:7" ht="14.25" customHeight="1" x14ac:dyDescent="0.3">
      <c r="D243" s="12"/>
      <c r="E243" s="12"/>
      <c r="F243" s="12"/>
      <c r="G243" s="12"/>
    </row>
    <row r="244" spans="4:7" ht="14.25" customHeight="1" x14ac:dyDescent="0.3">
      <c r="D244" s="12"/>
      <c r="E244" s="12"/>
      <c r="F244" s="12"/>
      <c r="G244" s="12"/>
    </row>
    <row r="245" spans="4:7" ht="14.25" customHeight="1" x14ac:dyDescent="0.3">
      <c r="D245" s="12"/>
      <c r="E245" s="12"/>
      <c r="F245" s="12"/>
      <c r="G245" s="12"/>
    </row>
    <row r="246" spans="4:7" ht="14.25" customHeight="1" x14ac:dyDescent="0.3">
      <c r="D246" s="12"/>
      <c r="E246" s="12"/>
      <c r="F246" s="12"/>
      <c r="G246" s="12"/>
    </row>
    <row r="247" spans="4:7" ht="14.25" customHeight="1" x14ac:dyDescent="0.3">
      <c r="D247" s="12"/>
      <c r="E247" s="12"/>
      <c r="F247" s="12"/>
      <c r="G247" s="12"/>
    </row>
    <row r="248" spans="4:7" ht="14.25" customHeight="1" x14ac:dyDescent="0.3">
      <c r="D248" s="12"/>
      <c r="E248" s="12"/>
      <c r="F248" s="12"/>
      <c r="G248" s="12"/>
    </row>
    <row r="249" spans="4:7" ht="14.25" customHeight="1" x14ac:dyDescent="0.3">
      <c r="D249" s="12"/>
      <c r="E249" s="12"/>
      <c r="F249" s="12"/>
      <c r="G249" s="12"/>
    </row>
    <row r="250" spans="4:7" ht="14.25" customHeight="1" x14ac:dyDescent="0.3">
      <c r="D250" s="12"/>
      <c r="E250" s="12"/>
      <c r="F250" s="12"/>
      <c r="G250" s="12"/>
    </row>
    <row r="251" spans="4:7" ht="14.25" customHeight="1" x14ac:dyDescent="0.3">
      <c r="D251" s="12"/>
      <c r="E251" s="12"/>
      <c r="F251" s="12"/>
      <c r="G251" s="12"/>
    </row>
    <row r="252" spans="4:7" ht="14.25" customHeight="1" x14ac:dyDescent="0.3">
      <c r="D252" s="12"/>
      <c r="E252" s="12"/>
      <c r="F252" s="12"/>
      <c r="G252" s="12"/>
    </row>
    <row r="253" spans="4:7" ht="14.25" customHeight="1" x14ac:dyDescent="0.3">
      <c r="D253" s="12"/>
      <c r="E253" s="12"/>
      <c r="F253" s="12"/>
      <c r="G253" s="12"/>
    </row>
    <row r="254" spans="4:7" ht="14.25" customHeight="1" x14ac:dyDescent="0.3">
      <c r="D254" s="12"/>
      <c r="E254" s="12"/>
      <c r="F254" s="12"/>
      <c r="G254" s="12"/>
    </row>
    <row r="255" spans="4:7" ht="14.25" customHeight="1" x14ac:dyDescent="0.3">
      <c r="D255" s="12"/>
      <c r="E255" s="12"/>
      <c r="F255" s="12"/>
      <c r="G255" s="12"/>
    </row>
    <row r="256" spans="4:7" ht="14.25" customHeight="1" x14ac:dyDescent="0.3">
      <c r="D256" s="12"/>
      <c r="E256" s="12"/>
      <c r="F256" s="12"/>
      <c r="G256" s="12"/>
    </row>
    <row r="257" spans="4:7" ht="14.25" customHeight="1" x14ac:dyDescent="0.3">
      <c r="D257" s="12"/>
      <c r="E257" s="12"/>
      <c r="F257" s="12"/>
      <c r="G257" s="12"/>
    </row>
    <row r="258" spans="4:7" ht="14.25" customHeight="1" x14ac:dyDescent="0.3">
      <c r="D258" s="12"/>
      <c r="E258" s="12"/>
      <c r="F258" s="12"/>
      <c r="G258" s="12"/>
    </row>
    <row r="259" spans="4:7" ht="14.25" customHeight="1" x14ac:dyDescent="0.3">
      <c r="D259" s="12"/>
      <c r="E259" s="12"/>
      <c r="F259" s="12"/>
      <c r="G259" s="12"/>
    </row>
    <row r="260" spans="4:7" ht="14.25" customHeight="1" x14ac:dyDescent="0.3">
      <c r="D260" s="12"/>
      <c r="E260" s="12"/>
      <c r="F260" s="12"/>
      <c r="G260" s="12"/>
    </row>
    <row r="261" spans="4:7" ht="14.25" customHeight="1" x14ac:dyDescent="0.3">
      <c r="D261" s="12"/>
      <c r="E261" s="12"/>
      <c r="F261" s="12"/>
      <c r="G261" s="12"/>
    </row>
    <row r="262" spans="4:7" ht="14.25" customHeight="1" x14ac:dyDescent="0.3">
      <c r="D262" s="12"/>
      <c r="E262" s="12"/>
      <c r="F262" s="12"/>
      <c r="G262" s="12"/>
    </row>
    <row r="263" spans="4:7" ht="14.25" customHeight="1" x14ac:dyDescent="0.3">
      <c r="D263" s="12"/>
      <c r="E263" s="12"/>
      <c r="F263" s="12"/>
      <c r="G263" s="12"/>
    </row>
    <row r="264" spans="4:7" ht="14.25" customHeight="1" x14ac:dyDescent="0.3">
      <c r="D264" s="12"/>
      <c r="E264" s="12"/>
      <c r="F264" s="12"/>
      <c r="G264" s="12"/>
    </row>
    <row r="265" spans="4:7" ht="14.25" customHeight="1" x14ac:dyDescent="0.3">
      <c r="D265" s="12"/>
      <c r="E265" s="12"/>
      <c r="F265" s="12"/>
      <c r="G265" s="12"/>
    </row>
    <row r="266" spans="4:7" ht="14.25" customHeight="1" x14ac:dyDescent="0.3">
      <c r="D266" s="12"/>
      <c r="E266" s="12"/>
      <c r="F266" s="12"/>
      <c r="G266" s="12"/>
    </row>
    <row r="267" spans="4:7" ht="14.25" customHeight="1" x14ac:dyDescent="0.3">
      <c r="D267" s="12"/>
      <c r="E267" s="12"/>
      <c r="F267" s="12"/>
      <c r="G267" s="12"/>
    </row>
    <row r="268" spans="4:7" ht="14.25" customHeight="1" x14ac:dyDescent="0.3">
      <c r="D268" s="12"/>
      <c r="E268" s="12"/>
      <c r="F268" s="12"/>
      <c r="G268" s="12"/>
    </row>
    <row r="269" spans="4:7" ht="14.25" customHeight="1" x14ac:dyDescent="0.3">
      <c r="D269" s="12"/>
      <c r="E269" s="12"/>
      <c r="F269" s="12"/>
      <c r="G269" s="12"/>
    </row>
    <row r="270" spans="4:7" ht="14.25" customHeight="1" x14ac:dyDescent="0.3">
      <c r="D270" s="12"/>
      <c r="E270" s="12"/>
      <c r="F270" s="12"/>
      <c r="G270" s="12"/>
    </row>
    <row r="271" spans="4:7" ht="14.25" customHeight="1" x14ac:dyDescent="0.3">
      <c r="D271" s="12"/>
      <c r="E271" s="12"/>
      <c r="F271" s="12"/>
      <c r="G271" s="12"/>
    </row>
    <row r="272" spans="4:7" ht="14.25" customHeight="1" x14ac:dyDescent="0.3">
      <c r="D272" s="12"/>
      <c r="E272" s="12"/>
      <c r="F272" s="12"/>
      <c r="G272" s="12"/>
    </row>
    <row r="273" spans="4:7" ht="14.25" customHeight="1" x14ac:dyDescent="0.3">
      <c r="D273" s="12"/>
      <c r="E273" s="12"/>
      <c r="F273" s="12"/>
      <c r="G273" s="12"/>
    </row>
    <row r="274" spans="4:7" ht="14.25" customHeight="1" x14ac:dyDescent="0.3">
      <c r="D274" s="12"/>
      <c r="E274" s="12"/>
      <c r="F274" s="12"/>
      <c r="G274" s="12"/>
    </row>
    <row r="275" spans="4:7" ht="14.25" customHeight="1" x14ac:dyDescent="0.3">
      <c r="D275" s="12"/>
      <c r="E275" s="12"/>
      <c r="F275" s="12"/>
      <c r="G275" s="12"/>
    </row>
    <row r="276" spans="4:7" ht="14.25" customHeight="1" x14ac:dyDescent="0.3">
      <c r="D276" s="12"/>
      <c r="E276" s="12"/>
      <c r="F276" s="12"/>
      <c r="G276" s="12"/>
    </row>
    <row r="277" spans="4:7" ht="14.25" customHeight="1" x14ac:dyDescent="0.3">
      <c r="D277" s="12"/>
      <c r="E277" s="12"/>
      <c r="F277" s="12"/>
      <c r="G277" s="12"/>
    </row>
    <row r="278" spans="4:7" ht="14.25" customHeight="1" x14ac:dyDescent="0.3">
      <c r="D278" s="12"/>
      <c r="E278" s="12"/>
      <c r="F278" s="12"/>
      <c r="G278" s="12"/>
    </row>
    <row r="279" spans="4:7" ht="14.25" customHeight="1" x14ac:dyDescent="0.3">
      <c r="D279" s="12"/>
      <c r="E279" s="12"/>
      <c r="F279" s="12"/>
      <c r="G279" s="12"/>
    </row>
    <row r="280" spans="4:7" ht="14.25" customHeight="1" x14ac:dyDescent="0.3">
      <c r="D280" s="12"/>
      <c r="E280" s="12"/>
      <c r="F280" s="12"/>
      <c r="G280" s="12"/>
    </row>
    <row r="281" spans="4:7" ht="14.25" customHeight="1" x14ac:dyDescent="0.3">
      <c r="D281" s="12"/>
      <c r="E281" s="12"/>
      <c r="F281" s="12"/>
      <c r="G281" s="12"/>
    </row>
    <row r="282" spans="4:7" ht="14.25" customHeight="1" x14ac:dyDescent="0.3">
      <c r="D282" s="12"/>
      <c r="E282" s="12"/>
      <c r="F282" s="12"/>
      <c r="G282" s="12"/>
    </row>
    <row r="283" spans="4:7" ht="14.25" customHeight="1" x14ac:dyDescent="0.3">
      <c r="D283" s="12"/>
      <c r="E283" s="12"/>
      <c r="F283" s="12"/>
      <c r="G283" s="12"/>
    </row>
    <row r="284" spans="4:7" ht="14.25" customHeight="1" x14ac:dyDescent="0.3">
      <c r="D284" s="12"/>
      <c r="E284" s="12"/>
      <c r="F284" s="12"/>
      <c r="G284" s="12"/>
    </row>
    <row r="285" spans="4:7" ht="14.25" customHeight="1" x14ac:dyDescent="0.3">
      <c r="D285" s="12"/>
      <c r="E285" s="12"/>
      <c r="F285" s="12"/>
      <c r="G285" s="12"/>
    </row>
    <row r="286" spans="4:7" ht="14.25" customHeight="1" x14ac:dyDescent="0.3">
      <c r="D286" s="12"/>
      <c r="E286" s="12"/>
      <c r="F286" s="12"/>
      <c r="G286" s="12"/>
    </row>
    <row r="287" spans="4:7" ht="14.25" customHeight="1" x14ac:dyDescent="0.3">
      <c r="D287" s="12"/>
      <c r="E287" s="12"/>
      <c r="F287" s="12"/>
      <c r="G287" s="12"/>
    </row>
    <row r="288" spans="4:7" ht="14.25" customHeight="1" x14ac:dyDescent="0.3">
      <c r="D288" s="12"/>
      <c r="E288" s="12"/>
      <c r="F288" s="12"/>
      <c r="G288" s="12"/>
    </row>
    <row r="289" spans="4:7" ht="14.25" customHeight="1" x14ac:dyDescent="0.3">
      <c r="D289" s="12"/>
      <c r="E289" s="12"/>
      <c r="F289" s="12"/>
      <c r="G289" s="12"/>
    </row>
    <row r="290" spans="4:7" ht="14.25" customHeight="1" x14ac:dyDescent="0.3">
      <c r="D290" s="12"/>
      <c r="E290" s="12"/>
      <c r="F290" s="12"/>
      <c r="G290" s="12"/>
    </row>
    <row r="291" spans="4:7" ht="14.25" customHeight="1" x14ac:dyDescent="0.3">
      <c r="D291" s="12"/>
      <c r="E291" s="12"/>
      <c r="F291" s="12"/>
      <c r="G291" s="12"/>
    </row>
    <row r="292" spans="4:7" ht="14.25" customHeight="1" x14ac:dyDescent="0.3">
      <c r="D292" s="12"/>
      <c r="E292" s="12"/>
      <c r="F292" s="12"/>
      <c r="G292" s="12"/>
    </row>
    <row r="293" spans="4:7" ht="14.25" customHeight="1" x14ac:dyDescent="0.3">
      <c r="D293" s="12"/>
      <c r="E293" s="12"/>
      <c r="F293" s="12"/>
      <c r="G293" s="12"/>
    </row>
    <row r="294" spans="4:7" ht="14.25" customHeight="1" x14ac:dyDescent="0.3">
      <c r="D294" s="12"/>
      <c r="E294" s="12"/>
      <c r="F294" s="12"/>
      <c r="G294" s="12"/>
    </row>
    <row r="295" spans="4:7" ht="14.25" customHeight="1" x14ac:dyDescent="0.3">
      <c r="D295" s="12"/>
      <c r="E295" s="12"/>
      <c r="F295" s="12"/>
      <c r="G295" s="12"/>
    </row>
    <row r="296" spans="4:7" ht="14.25" customHeight="1" x14ac:dyDescent="0.3">
      <c r="D296" s="12"/>
      <c r="E296" s="12"/>
      <c r="F296" s="12"/>
      <c r="G296" s="12"/>
    </row>
    <row r="297" spans="4:7" ht="14.25" customHeight="1" x14ac:dyDescent="0.3">
      <c r="D297" s="12"/>
      <c r="E297" s="12"/>
      <c r="F297" s="12"/>
      <c r="G297" s="12"/>
    </row>
    <row r="298" spans="4:7" ht="14.25" customHeight="1" x14ac:dyDescent="0.3">
      <c r="D298" s="12"/>
      <c r="E298" s="12"/>
      <c r="F298" s="12"/>
      <c r="G298" s="12"/>
    </row>
    <row r="299" spans="4:7" ht="14.25" customHeight="1" x14ac:dyDescent="0.3">
      <c r="D299" s="12"/>
      <c r="E299" s="12"/>
      <c r="F299" s="12"/>
      <c r="G299" s="12"/>
    </row>
    <row r="300" spans="4:7" ht="14.25" customHeight="1" x14ac:dyDescent="0.3">
      <c r="D300" s="12"/>
      <c r="E300" s="12"/>
      <c r="F300" s="12"/>
      <c r="G300" s="12"/>
    </row>
    <row r="301" spans="4:7" ht="14.25" customHeight="1" x14ac:dyDescent="0.3">
      <c r="D301" s="12"/>
      <c r="E301" s="12"/>
      <c r="F301" s="12"/>
      <c r="G301" s="12"/>
    </row>
    <row r="302" spans="4:7" ht="14.25" customHeight="1" x14ac:dyDescent="0.3">
      <c r="D302" s="12"/>
      <c r="E302" s="12"/>
      <c r="F302" s="12"/>
      <c r="G302" s="12"/>
    </row>
    <row r="303" spans="4:7" ht="14.25" customHeight="1" x14ac:dyDescent="0.3">
      <c r="D303" s="12"/>
      <c r="E303" s="12"/>
      <c r="F303" s="12"/>
      <c r="G303" s="12"/>
    </row>
    <row r="304" spans="4:7" ht="14.25" customHeight="1" x14ac:dyDescent="0.3">
      <c r="D304" s="12"/>
      <c r="E304" s="12"/>
      <c r="F304" s="12"/>
      <c r="G304" s="12"/>
    </row>
    <row r="305" spans="4:7" ht="14.25" customHeight="1" x14ac:dyDescent="0.3">
      <c r="D305" s="12"/>
      <c r="E305" s="12"/>
      <c r="F305" s="12"/>
      <c r="G305" s="12"/>
    </row>
    <row r="306" spans="4:7" ht="14.25" customHeight="1" x14ac:dyDescent="0.3">
      <c r="D306" s="12"/>
      <c r="E306" s="12"/>
      <c r="F306" s="12"/>
      <c r="G306" s="12"/>
    </row>
    <row r="307" spans="4:7" ht="14.25" customHeight="1" x14ac:dyDescent="0.3">
      <c r="D307" s="12"/>
      <c r="E307" s="12"/>
      <c r="F307" s="12"/>
      <c r="G307" s="12"/>
    </row>
    <row r="308" spans="4:7" ht="14.25" customHeight="1" x14ac:dyDescent="0.3">
      <c r="D308" s="12"/>
      <c r="E308" s="12"/>
      <c r="F308" s="12"/>
      <c r="G308" s="12"/>
    </row>
    <row r="309" spans="4:7" ht="14.25" customHeight="1" x14ac:dyDescent="0.3">
      <c r="D309" s="12"/>
      <c r="E309" s="12"/>
      <c r="F309" s="12"/>
      <c r="G309" s="12"/>
    </row>
    <row r="310" spans="4:7" ht="14.25" customHeight="1" x14ac:dyDescent="0.3">
      <c r="D310" s="12"/>
      <c r="E310" s="12"/>
      <c r="F310" s="12"/>
      <c r="G310" s="12"/>
    </row>
    <row r="311" spans="4:7" ht="14.25" customHeight="1" x14ac:dyDescent="0.3">
      <c r="D311" s="12"/>
      <c r="E311" s="12"/>
      <c r="F311" s="12"/>
      <c r="G311" s="12"/>
    </row>
    <row r="312" spans="4:7" ht="14.25" customHeight="1" x14ac:dyDescent="0.3">
      <c r="D312" s="12"/>
      <c r="E312" s="12"/>
      <c r="F312" s="12"/>
      <c r="G312" s="12"/>
    </row>
    <row r="313" spans="4:7" ht="14.25" customHeight="1" x14ac:dyDescent="0.3">
      <c r="D313" s="12"/>
      <c r="E313" s="12"/>
      <c r="F313" s="12"/>
      <c r="G313" s="12"/>
    </row>
    <row r="314" spans="4:7" ht="14.25" customHeight="1" x14ac:dyDescent="0.3">
      <c r="D314" s="12"/>
      <c r="E314" s="12"/>
      <c r="F314" s="12"/>
      <c r="G314" s="12"/>
    </row>
    <row r="315" spans="4:7" ht="14.25" customHeight="1" x14ac:dyDescent="0.3">
      <c r="D315" s="12"/>
      <c r="E315" s="12"/>
      <c r="F315" s="12"/>
      <c r="G315" s="12"/>
    </row>
    <row r="316" spans="4:7" ht="14.25" customHeight="1" x14ac:dyDescent="0.3">
      <c r="D316" s="12"/>
      <c r="E316" s="12"/>
      <c r="F316" s="12"/>
      <c r="G316" s="12"/>
    </row>
    <row r="317" spans="4:7" ht="14.25" customHeight="1" x14ac:dyDescent="0.3">
      <c r="D317" s="12"/>
      <c r="E317" s="12"/>
      <c r="F317" s="12"/>
      <c r="G317" s="12"/>
    </row>
    <row r="318" spans="4:7" ht="14.25" customHeight="1" x14ac:dyDescent="0.3">
      <c r="D318" s="12"/>
      <c r="E318" s="12"/>
      <c r="F318" s="12"/>
      <c r="G318" s="12"/>
    </row>
    <row r="319" spans="4:7" ht="14.25" customHeight="1" x14ac:dyDescent="0.3">
      <c r="D319" s="12"/>
      <c r="E319" s="12"/>
      <c r="F319" s="12"/>
      <c r="G319" s="12"/>
    </row>
    <row r="320" spans="4:7" ht="14.25" customHeight="1" x14ac:dyDescent="0.3">
      <c r="D320" s="12"/>
      <c r="E320" s="12"/>
      <c r="F320" s="12"/>
      <c r="G320" s="12"/>
    </row>
    <row r="321" spans="4:7" ht="14.25" customHeight="1" x14ac:dyDescent="0.3">
      <c r="D321" s="12"/>
      <c r="E321" s="12"/>
      <c r="F321" s="12"/>
      <c r="G321" s="12"/>
    </row>
    <row r="322" spans="4:7" ht="14.25" customHeight="1" x14ac:dyDescent="0.3">
      <c r="D322" s="12"/>
      <c r="E322" s="12"/>
      <c r="F322" s="12"/>
      <c r="G322" s="12"/>
    </row>
    <row r="323" spans="4:7" ht="14.25" customHeight="1" x14ac:dyDescent="0.3">
      <c r="D323" s="12"/>
      <c r="E323" s="12"/>
      <c r="F323" s="12"/>
      <c r="G323" s="12"/>
    </row>
    <row r="324" spans="4:7" ht="14.25" customHeight="1" x14ac:dyDescent="0.3">
      <c r="D324" s="12"/>
      <c r="E324" s="12"/>
      <c r="F324" s="12"/>
      <c r="G324" s="12"/>
    </row>
    <row r="325" spans="4:7" ht="14.25" customHeight="1" x14ac:dyDescent="0.3">
      <c r="D325" s="12"/>
      <c r="E325" s="12"/>
      <c r="F325" s="12"/>
      <c r="G325" s="12"/>
    </row>
    <row r="326" spans="4:7" ht="14.25" customHeight="1" x14ac:dyDescent="0.3">
      <c r="D326" s="12"/>
      <c r="E326" s="12"/>
      <c r="F326" s="12"/>
      <c r="G326" s="12"/>
    </row>
    <row r="327" spans="4:7" ht="14.25" customHeight="1" x14ac:dyDescent="0.3">
      <c r="D327" s="12"/>
      <c r="E327" s="12"/>
      <c r="F327" s="12"/>
      <c r="G327" s="12"/>
    </row>
    <row r="328" spans="4:7" ht="14.25" customHeight="1" x14ac:dyDescent="0.3">
      <c r="D328" s="12"/>
      <c r="E328" s="12"/>
      <c r="F328" s="12"/>
      <c r="G328" s="12"/>
    </row>
    <row r="329" spans="4:7" ht="14.25" customHeight="1" x14ac:dyDescent="0.3">
      <c r="D329" s="12"/>
      <c r="E329" s="12"/>
      <c r="F329" s="12"/>
      <c r="G329" s="12"/>
    </row>
    <row r="330" spans="4:7" ht="14.25" customHeight="1" x14ac:dyDescent="0.3">
      <c r="D330" s="12"/>
      <c r="E330" s="12"/>
      <c r="F330" s="12"/>
      <c r="G330" s="12"/>
    </row>
    <row r="331" spans="4:7" ht="14.25" customHeight="1" x14ac:dyDescent="0.3">
      <c r="D331" s="12"/>
      <c r="E331" s="12"/>
      <c r="F331" s="12"/>
      <c r="G331" s="12"/>
    </row>
    <row r="332" spans="4:7" ht="14.25" customHeight="1" x14ac:dyDescent="0.3">
      <c r="D332" s="12"/>
      <c r="E332" s="12"/>
      <c r="F332" s="12"/>
      <c r="G332" s="12"/>
    </row>
    <row r="333" spans="4:7" ht="14.25" customHeight="1" x14ac:dyDescent="0.3">
      <c r="D333" s="12"/>
      <c r="E333" s="12"/>
      <c r="F333" s="12"/>
      <c r="G333" s="12"/>
    </row>
    <row r="334" spans="4:7" ht="14.25" customHeight="1" x14ac:dyDescent="0.3">
      <c r="D334" s="12"/>
      <c r="E334" s="12"/>
      <c r="F334" s="12"/>
      <c r="G334" s="12"/>
    </row>
    <row r="335" spans="4:7" ht="14.25" customHeight="1" x14ac:dyDescent="0.3">
      <c r="D335" s="12"/>
      <c r="E335" s="12"/>
      <c r="F335" s="12"/>
      <c r="G335" s="12"/>
    </row>
    <row r="336" spans="4:7" ht="14.25" customHeight="1" x14ac:dyDescent="0.3">
      <c r="D336" s="12"/>
      <c r="E336" s="12"/>
      <c r="F336" s="12"/>
      <c r="G336" s="12"/>
    </row>
    <row r="337" spans="4:7" ht="14.25" customHeight="1" x14ac:dyDescent="0.3">
      <c r="D337" s="12"/>
      <c r="E337" s="12"/>
      <c r="F337" s="12"/>
      <c r="G337" s="12"/>
    </row>
    <row r="338" spans="4:7" ht="14.25" customHeight="1" x14ac:dyDescent="0.3">
      <c r="D338" s="12"/>
      <c r="E338" s="12"/>
      <c r="F338" s="12"/>
      <c r="G338" s="12"/>
    </row>
    <row r="339" spans="4:7" ht="14.25" customHeight="1" x14ac:dyDescent="0.3">
      <c r="D339" s="12"/>
      <c r="E339" s="12"/>
      <c r="F339" s="12"/>
      <c r="G339" s="12"/>
    </row>
    <row r="340" spans="4:7" ht="14.25" customHeight="1" x14ac:dyDescent="0.3">
      <c r="D340" s="12"/>
      <c r="E340" s="12"/>
      <c r="F340" s="12"/>
      <c r="G340" s="12"/>
    </row>
    <row r="341" spans="4:7" ht="14.25" customHeight="1" x14ac:dyDescent="0.3">
      <c r="D341" s="12"/>
      <c r="E341" s="12"/>
      <c r="F341" s="12"/>
      <c r="G341" s="12"/>
    </row>
    <row r="342" spans="4:7" ht="14.25" customHeight="1" x14ac:dyDescent="0.3">
      <c r="D342" s="12"/>
      <c r="E342" s="12"/>
      <c r="F342" s="12"/>
      <c r="G342" s="12"/>
    </row>
    <row r="343" spans="4:7" ht="14.25" customHeight="1" x14ac:dyDescent="0.3">
      <c r="D343" s="12"/>
      <c r="E343" s="12"/>
      <c r="F343" s="12"/>
      <c r="G343" s="12"/>
    </row>
    <row r="344" spans="4:7" ht="14.25" customHeight="1" x14ac:dyDescent="0.3">
      <c r="D344" s="12"/>
      <c r="E344" s="12"/>
      <c r="F344" s="12"/>
      <c r="G344" s="12"/>
    </row>
    <row r="345" spans="4:7" ht="14.25" customHeight="1" x14ac:dyDescent="0.3">
      <c r="D345" s="12"/>
      <c r="E345" s="12"/>
      <c r="F345" s="12"/>
      <c r="G345" s="12"/>
    </row>
    <row r="346" spans="4:7" ht="14.25" customHeight="1" x14ac:dyDescent="0.3">
      <c r="D346" s="12"/>
      <c r="E346" s="12"/>
      <c r="F346" s="12"/>
      <c r="G346" s="12"/>
    </row>
    <row r="347" spans="4:7" ht="14.25" customHeight="1" x14ac:dyDescent="0.3">
      <c r="D347" s="12"/>
      <c r="E347" s="12"/>
      <c r="F347" s="12"/>
      <c r="G347" s="12"/>
    </row>
    <row r="348" spans="4:7" ht="14.25" customHeight="1" x14ac:dyDescent="0.3">
      <c r="D348" s="12"/>
      <c r="E348" s="12"/>
      <c r="F348" s="12"/>
      <c r="G348" s="12"/>
    </row>
    <row r="349" spans="4:7" ht="14.25" customHeight="1" x14ac:dyDescent="0.3">
      <c r="D349" s="12"/>
      <c r="E349" s="12"/>
      <c r="F349" s="12"/>
      <c r="G349" s="12"/>
    </row>
    <row r="350" spans="4:7" ht="14.25" customHeight="1" x14ac:dyDescent="0.3">
      <c r="D350" s="12"/>
      <c r="E350" s="12"/>
      <c r="F350" s="12"/>
      <c r="G350" s="12"/>
    </row>
    <row r="351" spans="4:7" ht="14.25" customHeight="1" x14ac:dyDescent="0.3">
      <c r="D351" s="12"/>
      <c r="E351" s="12"/>
      <c r="F351" s="12"/>
      <c r="G351" s="12"/>
    </row>
    <row r="352" spans="4:7" ht="14.25" customHeight="1" x14ac:dyDescent="0.3">
      <c r="D352" s="12"/>
      <c r="E352" s="12"/>
      <c r="F352" s="12"/>
      <c r="G352" s="12"/>
    </row>
    <row r="353" spans="4:7" ht="14.25" customHeight="1" x14ac:dyDescent="0.3">
      <c r="D353" s="12"/>
      <c r="E353" s="12"/>
      <c r="F353" s="12"/>
      <c r="G353" s="12"/>
    </row>
    <row r="354" spans="4:7" ht="14.25" customHeight="1" x14ac:dyDescent="0.3">
      <c r="D354" s="12"/>
      <c r="E354" s="12"/>
      <c r="F354" s="12"/>
      <c r="G354" s="12"/>
    </row>
    <row r="355" spans="4:7" ht="14.25" customHeight="1" x14ac:dyDescent="0.3">
      <c r="D355" s="12"/>
      <c r="E355" s="12"/>
      <c r="F355" s="12"/>
      <c r="G355" s="12"/>
    </row>
    <row r="356" spans="4:7" ht="14.25" customHeight="1" x14ac:dyDescent="0.3">
      <c r="D356" s="12"/>
      <c r="E356" s="12"/>
      <c r="F356" s="12"/>
      <c r="G356" s="12"/>
    </row>
    <row r="357" spans="4:7" ht="14.25" customHeight="1" x14ac:dyDescent="0.3">
      <c r="D357" s="12"/>
      <c r="E357" s="12"/>
      <c r="F357" s="12"/>
      <c r="G357" s="12"/>
    </row>
    <row r="358" spans="4:7" ht="14.25" customHeight="1" x14ac:dyDescent="0.3">
      <c r="D358" s="12"/>
      <c r="E358" s="12"/>
      <c r="F358" s="12"/>
      <c r="G358" s="12"/>
    </row>
    <row r="359" spans="4:7" ht="14.25" customHeight="1" x14ac:dyDescent="0.3">
      <c r="D359" s="12"/>
      <c r="E359" s="12"/>
      <c r="F359" s="12"/>
      <c r="G359" s="12"/>
    </row>
    <row r="360" spans="4:7" ht="14.25" customHeight="1" x14ac:dyDescent="0.3">
      <c r="D360" s="12"/>
      <c r="E360" s="12"/>
      <c r="F360" s="12"/>
      <c r="G360" s="12"/>
    </row>
    <row r="361" spans="4:7" ht="14.25" customHeight="1" x14ac:dyDescent="0.3">
      <c r="D361" s="12"/>
      <c r="E361" s="12"/>
      <c r="F361" s="12"/>
      <c r="G361" s="12"/>
    </row>
    <row r="362" spans="4:7" ht="14.25" customHeight="1" x14ac:dyDescent="0.3">
      <c r="D362" s="12"/>
      <c r="E362" s="12"/>
      <c r="F362" s="12"/>
      <c r="G362" s="12"/>
    </row>
    <row r="363" spans="4:7" ht="14.25" customHeight="1" x14ac:dyDescent="0.3">
      <c r="D363" s="12"/>
      <c r="E363" s="12"/>
      <c r="F363" s="12"/>
      <c r="G363" s="12"/>
    </row>
    <row r="364" spans="4:7" ht="14.25" customHeight="1" x14ac:dyDescent="0.3">
      <c r="D364" s="12"/>
      <c r="E364" s="12"/>
      <c r="F364" s="12"/>
      <c r="G364" s="12"/>
    </row>
    <row r="365" spans="4:7" ht="14.25" customHeight="1" x14ac:dyDescent="0.3">
      <c r="D365" s="12"/>
      <c r="E365" s="12"/>
      <c r="F365" s="12"/>
      <c r="G365" s="12"/>
    </row>
    <row r="366" spans="4:7" ht="14.25" customHeight="1" x14ac:dyDescent="0.3">
      <c r="D366" s="12"/>
      <c r="E366" s="12"/>
      <c r="F366" s="12"/>
      <c r="G366" s="12"/>
    </row>
    <row r="367" spans="4:7" ht="14.25" customHeight="1" x14ac:dyDescent="0.3">
      <c r="D367" s="12"/>
      <c r="E367" s="12"/>
      <c r="F367" s="12"/>
      <c r="G367" s="12"/>
    </row>
    <row r="368" spans="4:7" ht="14.25" customHeight="1" x14ac:dyDescent="0.3">
      <c r="D368" s="12"/>
      <c r="E368" s="12"/>
      <c r="F368" s="12"/>
      <c r="G368" s="12"/>
    </row>
    <row r="369" spans="4:7" ht="14.25" customHeight="1" x14ac:dyDescent="0.3">
      <c r="D369" s="12"/>
      <c r="E369" s="12"/>
      <c r="F369" s="12"/>
      <c r="G369" s="12"/>
    </row>
    <row r="370" spans="4:7" ht="14.25" customHeight="1" x14ac:dyDescent="0.3">
      <c r="D370" s="12"/>
      <c r="E370" s="12"/>
      <c r="F370" s="12"/>
      <c r="G370" s="12"/>
    </row>
    <row r="371" spans="4:7" ht="14.25" customHeight="1" x14ac:dyDescent="0.3">
      <c r="D371" s="12"/>
      <c r="E371" s="12"/>
      <c r="F371" s="12"/>
      <c r="G371" s="12"/>
    </row>
    <row r="372" spans="4:7" ht="14.25" customHeight="1" x14ac:dyDescent="0.3">
      <c r="D372" s="12"/>
      <c r="E372" s="12"/>
      <c r="F372" s="12"/>
      <c r="G372" s="12"/>
    </row>
    <row r="373" spans="4:7" ht="14.25" customHeight="1" x14ac:dyDescent="0.3">
      <c r="D373" s="12"/>
      <c r="E373" s="12"/>
      <c r="F373" s="12"/>
      <c r="G373" s="12"/>
    </row>
    <row r="374" spans="4:7" ht="14.25" customHeight="1" x14ac:dyDescent="0.3">
      <c r="D374" s="12"/>
      <c r="E374" s="12"/>
      <c r="F374" s="12"/>
      <c r="G374" s="12"/>
    </row>
    <row r="375" spans="4:7" ht="14.25" customHeight="1" x14ac:dyDescent="0.3">
      <c r="D375" s="12"/>
      <c r="E375" s="12"/>
      <c r="F375" s="12"/>
      <c r="G375" s="12"/>
    </row>
    <row r="376" spans="4:7" ht="14.25" customHeight="1" x14ac:dyDescent="0.3">
      <c r="D376" s="12"/>
      <c r="E376" s="12"/>
      <c r="F376" s="12"/>
      <c r="G376" s="12"/>
    </row>
    <row r="377" spans="4:7" ht="14.25" customHeight="1" x14ac:dyDescent="0.3">
      <c r="D377" s="12"/>
      <c r="E377" s="12"/>
      <c r="F377" s="12"/>
      <c r="G377" s="12"/>
    </row>
    <row r="378" spans="4:7" ht="14.25" customHeight="1" x14ac:dyDescent="0.3">
      <c r="D378" s="12"/>
      <c r="E378" s="12"/>
      <c r="F378" s="12"/>
      <c r="G378" s="12"/>
    </row>
    <row r="379" spans="4:7" ht="14.25" customHeight="1" x14ac:dyDescent="0.3">
      <c r="D379" s="12"/>
      <c r="E379" s="12"/>
      <c r="F379" s="12"/>
      <c r="G379" s="12"/>
    </row>
    <row r="380" spans="4:7" ht="14.25" customHeight="1" x14ac:dyDescent="0.3">
      <c r="D380" s="12"/>
      <c r="E380" s="12"/>
      <c r="F380" s="12"/>
      <c r="G380" s="12"/>
    </row>
    <row r="381" spans="4:7" ht="14.25" customHeight="1" x14ac:dyDescent="0.3">
      <c r="D381" s="12"/>
      <c r="E381" s="12"/>
      <c r="F381" s="12"/>
      <c r="G381" s="12"/>
    </row>
    <row r="382" spans="4:7" ht="14.25" customHeight="1" x14ac:dyDescent="0.3">
      <c r="D382" s="12"/>
      <c r="E382" s="12"/>
      <c r="F382" s="12"/>
      <c r="G382" s="12"/>
    </row>
    <row r="383" spans="4:7" ht="14.25" customHeight="1" x14ac:dyDescent="0.3">
      <c r="D383" s="12"/>
      <c r="E383" s="12"/>
      <c r="F383" s="12"/>
      <c r="G383" s="12"/>
    </row>
    <row r="384" spans="4:7" ht="14.25" customHeight="1" x14ac:dyDescent="0.3">
      <c r="D384" s="12"/>
      <c r="E384" s="12"/>
      <c r="F384" s="12"/>
      <c r="G384" s="12"/>
    </row>
    <row r="385" spans="4:7" ht="14.25" customHeight="1" x14ac:dyDescent="0.3">
      <c r="D385" s="12"/>
      <c r="E385" s="12"/>
      <c r="F385" s="12"/>
      <c r="G385" s="12"/>
    </row>
    <row r="386" spans="4:7" ht="14.25" customHeight="1" x14ac:dyDescent="0.3">
      <c r="D386" s="12"/>
      <c r="E386" s="12"/>
      <c r="F386" s="12"/>
      <c r="G386" s="12"/>
    </row>
    <row r="387" spans="4:7" ht="14.25" customHeight="1" x14ac:dyDescent="0.3">
      <c r="D387" s="12"/>
      <c r="E387" s="12"/>
      <c r="F387" s="12"/>
      <c r="G387" s="12"/>
    </row>
    <row r="388" spans="4:7" ht="14.25" customHeight="1" x14ac:dyDescent="0.3">
      <c r="D388" s="12"/>
      <c r="E388" s="12"/>
      <c r="F388" s="12"/>
      <c r="G388" s="12"/>
    </row>
    <row r="389" spans="4:7" ht="14.25" customHeight="1" x14ac:dyDescent="0.3">
      <c r="D389" s="12"/>
      <c r="E389" s="12"/>
      <c r="F389" s="12"/>
      <c r="G389" s="12"/>
    </row>
    <row r="390" spans="4:7" ht="14.25" customHeight="1" x14ac:dyDescent="0.3">
      <c r="D390" s="12"/>
      <c r="E390" s="12"/>
      <c r="F390" s="12"/>
      <c r="G390" s="12"/>
    </row>
    <row r="391" spans="4:7" ht="14.25" customHeight="1" x14ac:dyDescent="0.3">
      <c r="D391" s="12"/>
      <c r="E391" s="12"/>
      <c r="F391" s="12"/>
      <c r="G391" s="12"/>
    </row>
    <row r="392" spans="4:7" ht="14.25" customHeight="1" x14ac:dyDescent="0.3">
      <c r="D392" s="12"/>
      <c r="E392" s="12"/>
      <c r="F392" s="12"/>
      <c r="G392" s="12"/>
    </row>
    <row r="393" spans="4:7" ht="14.25" customHeight="1" x14ac:dyDescent="0.3">
      <c r="D393" s="12"/>
      <c r="E393" s="12"/>
      <c r="F393" s="12"/>
      <c r="G393" s="12"/>
    </row>
    <row r="394" spans="4:7" ht="14.25" customHeight="1" x14ac:dyDescent="0.3">
      <c r="D394" s="12"/>
      <c r="E394" s="12"/>
      <c r="F394" s="12"/>
      <c r="G394" s="12"/>
    </row>
    <row r="395" spans="4:7" ht="14.25" customHeight="1" x14ac:dyDescent="0.3">
      <c r="D395" s="12"/>
      <c r="E395" s="12"/>
      <c r="F395" s="12"/>
      <c r="G395" s="12"/>
    </row>
    <row r="396" spans="4:7" ht="14.25" customHeight="1" x14ac:dyDescent="0.3">
      <c r="D396" s="12"/>
      <c r="E396" s="12"/>
      <c r="F396" s="12"/>
      <c r="G396" s="12"/>
    </row>
    <row r="397" spans="4:7" ht="14.25" customHeight="1" x14ac:dyDescent="0.3">
      <c r="D397" s="12"/>
      <c r="E397" s="12"/>
      <c r="F397" s="12"/>
      <c r="G397" s="12"/>
    </row>
    <row r="398" spans="4:7" ht="14.25" customHeight="1" x14ac:dyDescent="0.3">
      <c r="D398" s="12"/>
      <c r="E398" s="12"/>
      <c r="F398" s="12"/>
      <c r="G398" s="12"/>
    </row>
    <row r="399" spans="4:7" ht="14.25" customHeight="1" x14ac:dyDescent="0.3">
      <c r="D399" s="12"/>
      <c r="E399" s="12"/>
      <c r="F399" s="12"/>
      <c r="G399" s="12"/>
    </row>
    <row r="400" spans="4:7" ht="14.25" customHeight="1" x14ac:dyDescent="0.3">
      <c r="D400" s="12"/>
      <c r="E400" s="12"/>
      <c r="F400" s="12"/>
      <c r="G400" s="12"/>
    </row>
    <row r="401" spans="4:7" ht="14.25" customHeight="1" x14ac:dyDescent="0.3">
      <c r="D401" s="12"/>
      <c r="E401" s="12"/>
      <c r="F401" s="12"/>
      <c r="G401" s="12"/>
    </row>
    <row r="402" spans="4:7" ht="14.25" customHeight="1" x14ac:dyDescent="0.3">
      <c r="D402" s="12"/>
      <c r="E402" s="12"/>
      <c r="F402" s="12"/>
      <c r="G402" s="12"/>
    </row>
    <row r="403" spans="4:7" ht="14.25" customHeight="1" x14ac:dyDescent="0.3">
      <c r="D403" s="12"/>
      <c r="E403" s="12"/>
      <c r="F403" s="12"/>
      <c r="G403" s="12"/>
    </row>
    <row r="404" spans="4:7" ht="14.25" customHeight="1" x14ac:dyDescent="0.3">
      <c r="D404" s="12"/>
      <c r="E404" s="12"/>
      <c r="F404" s="12"/>
      <c r="G404" s="12"/>
    </row>
    <row r="405" spans="4:7" ht="14.25" customHeight="1" x14ac:dyDescent="0.3">
      <c r="D405" s="12"/>
      <c r="E405" s="12"/>
      <c r="F405" s="12"/>
      <c r="G405" s="12"/>
    </row>
    <row r="406" spans="4:7" ht="14.25" customHeight="1" x14ac:dyDescent="0.3">
      <c r="D406" s="12"/>
      <c r="E406" s="12"/>
      <c r="F406" s="12"/>
      <c r="G406" s="12"/>
    </row>
    <row r="407" spans="4:7" ht="14.25" customHeight="1" x14ac:dyDescent="0.3">
      <c r="D407" s="12"/>
      <c r="E407" s="12"/>
      <c r="F407" s="12"/>
      <c r="G407" s="12"/>
    </row>
    <row r="408" spans="4:7" ht="14.25" customHeight="1" x14ac:dyDescent="0.3">
      <c r="D408" s="12"/>
      <c r="E408" s="12"/>
      <c r="F408" s="12"/>
      <c r="G408" s="12"/>
    </row>
    <row r="409" spans="4:7" ht="14.25" customHeight="1" x14ac:dyDescent="0.3">
      <c r="D409" s="12"/>
      <c r="E409" s="12"/>
      <c r="F409" s="12"/>
      <c r="G409" s="12"/>
    </row>
    <row r="410" spans="4:7" ht="14.25" customHeight="1" x14ac:dyDescent="0.3">
      <c r="D410" s="12"/>
      <c r="E410" s="12"/>
      <c r="F410" s="12"/>
      <c r="G410" s="12"/>
    </row>
    <row r="411" spans="4:7" ht="14.25" customHeight="1" x14ac:dyDescent="0.3">
      <c r="D411" s="12"/>
      <c r="E411" s="12"/>
      <c r="F411" s="12"/>
      <c r="G411" s="12"/>
    </row>
    <row r="412" spans="4:7" ht="14.25" customHeight="1" x14ac:dyDescent="0.3">
      <c r="D412" s="12"/>
      <c r="E412" s="12"/>
      <c r="F412" s="12"/>
      <c r="G412" s="12"/>
    </row>
    <row r="413" spans="4:7" ht="14.25" customHeight="1" x14ac:dyDescent="0.3">
      <c r="D413" s="12"/>
      <c r="E413" s="12"/>
      <c r="F413" s="12"/>
      <c r="G413" s="12"/>
    </row>
    <row r="414" spans="4:7" ht="14.25" customHeight="1" x14ac:dyDescent="0.3">
      <c r="D414" s="12"/>
      <c r="E414" s="12"/>
      <c r="F414" s="12"/>
      <c r="G414" s="12"/>
    </row>
    <row r="415" spans="4:7" ht="14.25" customHeight="1" x14ac:dyDescent="0.3">
      <c r="D415" s="12"/>
      <c r="E415" s="12"/>
      <c r="F415" s="12"/>
      <c r="G415" s="12"/>
    </row>
    <row r="416" spans="4:7" ht="14.25" customHeight="1" x14ac:dyDescent="0.3">
      <c r="D416" s="12"/>
      <c r="E416" s="12"/>
      <c r="F416" s="12"/>
      <c r="G416" s="12"/>
    </row>
    <row r="417" spans="4:7" ht="14.25" customHeight="1" x14ac:dyDescent="0.3">
      <c r="D417" s="12"/>
      <c r="E417" s="12"/>
      <c r="F417" s="12"/>
      <c r="G417" s="12"/>
    </row>
    <row r="418" spans="4:7" ht="14.25" customHeight="1" x14ac:dyDescent="0.3">
      <c r="D418" s="12"/>
      <c r="E418" s="12"/>
      <c r="F418" s="12"/>
      <c r="G418" s="12"/>
    </row>
    <row r="419" spans="4:7" ht="14.25" customHeight="1" x14ac:dyDescent="0.3">
      <c r="D419" s="12"/>
      <c r="E419" s="12"/>
      <c r="F419" s="12"/>
      <c r="G419" s="12"/>
    </row>
    <row r="420" spans="4:7" ht="14.25" customHeight="1" x14ac:dyDescent="0.3">
      <c r="D420" s="12"/>
      <c r="E420" s="12"/>
      <c r="F420" s="12"/>
      <c r="G420" s="12"/>
    </row>
    <row r="421" spans="4:7" ht="14.25" customHeight="1" x14ac:dyDescent="0.3">
      <c r="D421" s="12"/>
      <c r="E421" s="12"/>
      <c r="F421" s="12"/>
      <c r="G421" s="12"/>
    </row>
    <row r="422" spans="4:7" ht="14.25" customHeight="1" x14ac:dyDescent="0.3">
      <c r="D422" s="12"/>
      <c r="E422" s="12"/>
      <c r="F422" s="12"/>
      <c r="G422" s="12"/>
    </row>
    <row r="423" spans="4:7" ht="14.25" customHeight="1" x14ac:dyDescent="0.3">
      <c r="D423" s="12"/>
      <c r="E423" s="12"/>
      <c r="F423" s="12"/>
      <c r="G423" s="12"/>
    </row>
    <row r="424" spans="4:7" ht="14.25" customHeight="1" x14ac:dyDescent="0.3">
      <c r="D424" s="12"/>
      <c r="E424" s="12"/>
      <c r="F424" s="12"/>
      <c r="G424" s="12"/>
    </row>
    <row r="425" spans="4:7" ht="14.25" customHeight="1" x14ac:dyDescent="0.3">
      <c r="D425" s="12"/>
      <c r="E425" s="12"/>
      <c r="F425" s="12"/>
      <c r="G425" s="12"/>
    </row>
    <row r="426" spans="4:7" ht="14.25" customHeight="1" x14ac:dyDescent="0.3">
      <c r="D426" s="12"/>
      <c r="E426" s="12"/>
      <c r="F426" s="12"/>
      <c r="G426" s="12"/>
    </row>
    <row r="427" spans="4:7" ht="14.25" customHeight="1" x14ac:dyDescent="0.3">
      <c r="D427" s="12"/>
      <c r="E427" s="12"/>
      <c r="F427" s="12"/>
      <c r="G427" s="12"/>
    </row>
    <row r="428" spans="4:7" ht="14.25" customHeight="1" x14ac:dyDescent="0.3">
      <c r="D428" s="12"/>
      <c r="E428" s="12"/>
      <c r="F428" s="12"/>
      <c r="G428" s="12"/>
    </row>
    <row r="429" spans="4:7" ht="14.25" customHeight="1" x14ac:dyDescent="0.3">
      <c r="D429" s="12"/>
      <c r="E429" s="12"/>
      <c r="F429" s="12"/>
      <c r="G429" s="12"/>
    </row>
    <row r="430" spans="4:7" ht="14.25" customHeight="1" x14ac:dyDescent="0.3">
      <c r="D430" s="12"/>
      <c r="E430" s="12"/>
      <c r="F430" s="12"/>
      <c r="G430" s="12"/>
    </row>
    <row r="431" spans="4:7" ht="14.25" customHeight="1" x14ac:dyDescent="0.3">
      <c r="D431" s="12"/>
      <c r="E431" s="12"/>
      <c r="F431" s="12"/>
      <c r="G431" s="12"/>
    </row>
    <row r="432" spans="4:7" ht="14.25" customHeight="1" x14ac:dyDescent="0.3">
      <c r="D432" s="12"/>
      <c r="E432" s="12"/>
      <c r="F432" s="12"/>
      <c r="G432" s="12"/>
    </row>
    <row r="433" spans="4:7" ht="14.25" customHeight="1" x14ac:dyDescent="0.3">
      <c r="D433" s="12"/>
      <c r="E433" s="12"/>
      <c r="F433" s="12"/>
      <c r="G433" s="12"/>
    </row>
    <row r="434" spans="4:7" ht="14.25" customHeight="1" x14ac:dyDescent="0.3">
      <c r="D434" s="12"/>
      <c r="E434" s="12"/>
      <c r="F434" s="12"/>
      <c r="G434" s="12"/>
    </row>
    <row r="435" spans="4:7" ht="14.25" customHeight="1" x14ac:dyDescent="0.3">
      <c r="D435" s="12"/>
      <c r="E435" s="12"/>
      <c r="F435" s="12"/>
      <c r="G435" s="12"/>
    </row>
    <row r="436" spans="4:7" ht="14.25" customHeight="1" x14ac:dyDescent="0.3">
      <c r="D436" s="12"/>
      <c r="E436" s="12"/>
      <c r="F436" s="12"/>
      <c r="G436" s="12"/>
    </row>
    <row r="437" spans="4:7" ht="14.25" customHeight="1" x14ac:dyDescent="0.3">
      <c r="D437" s="12"/>
      <c r="E437" s="12"/>
      <c r="F437" s="12"/>
      <c r="G437" s="12"/>
    </row>
    <row r="438" spans="4:7" ht="14.25" customHeight="1" x14ac:dyDescent="0.3">
      <c r="D438" s="12"/>
      <c r="E438" s="12"/>
      <c r="F438" s="12"/>
      <c r="G438" s="12"/>
    </row>
    <row r="439" spans="4:7" ht="14.25" customHeight="1" x14ac:dyDescent="0.3">
      <c r="D439" s="12"/>
      <c r="E439" s="12"/>
      <c r="F439" s="12"/>
      <c r="G439" s="12"/>
    </row>
    <row r="440" spans="4:7" ht="14.25" customHeight="1" x14ac:dyDescent="0.3">
      <c r="D440" s="12"/>
      <c r="E440" s="12"/>
      <c r="F440" s="12"/>
      <c r="G440" s="12"/>
    </row>
    <row r="441" spans="4:7" ht="14.25" customHeight="1" x14ac:dyDescent="0.3">
      <c r="D441" s="12"/>
      <c r="E441" s="12"/>
      <c r="F441" s="12"/>
      <c r="G441" s="12"/>
    </row>
    <row r="442" spans="4:7" ht="14.25" customHeight="1" x14ac:dyDescent="0.3">
      <c r="D442" s="12"/>
      <c r="E442" s="12"/>
      <c r="F442" s="12"/>
      <c r="G442" s="12"/>
    </row>
    <row r="443" spans="4:7" ht="14.25" customHeight="1" x14ac:dyDescent="0.3">
      <c r="D443" s="12"/>
      <c r="E443" s="12"/>
      <c r="F443" s="12"/>
      <c r="G443" s="12"/>
    </row>
    <row r="444" spans="4:7" ht="14.25" customHeight="1" x14ac:dyDescent="0.3">
      <c r="D444" s="12"/>
      <c r="E444" s="12"/>
      <c r="F444" s="12"/>
      <c r="G444" s="12"/>
    </row>
    <row r="445" spans="4:7" ht="14.25" customHeight="1" x14ac:dyDescent="0.3">
      <c r="D445" s="12"/>
      <c r="E445" s="12"/>
      <c r="F445" s="12"/>
      <c r="G445" s="12"/>
    </row>
    <row r="446" spans="4:7" ht="14.25" customHeight="1" x14ac:dyDescent="0.3">
      <c r="D446" s="12"/>
      <c r="E446" s="12"/>
      <c r="F446" s="12"/>
      <c r="G446" s="12"/>
    </row>
    <row r="447" spans="4:7" ht="14.25" customHeight="1" x14ac:dyDescent="0.3">
      <c r="D447" s="12"/>
      <c r="E447" s="12"/>
      <c r="F447" s="12"/>
      <c r="G447" s="12"/>
    </row>
    <row r="448" spans="4:7" ht="14.25" customHeight="1" x14ac:dyDescent="0.3">
      <c r="D448" s="12"/>
      <c r="E448" s="12"/>
      <c r="F448" s="12"/>
      <c r="G448" s="12"/>
    </row>
    <row r="449" spans="4:7" ht="14.25" customHeight="1" x14ac:dyDescent="0.3">
      <c r="D449" s="12"/>
      <c r="E449" s="12"/>
      <c r="F449" s="12"/>
      <c r="G449" s="12"/>
    </row>
    <row r="450" spans="4:7" ht="14.25" customHeight="1" x14ac:dyDescent="0.3">
      <c r="D450" s="12"/>
      <c r="E450" s="12"/>
      <c r="F450" s="12"/>
      <c r="G450" s="12"/>
    </row>
    <row r="451" spans="4:7" ht="14.25" customHeight="1" x14ac:dyDescent="0.3">
      <c r="D451" s="12"/>
      <c r="E451" s="12"/>
      <c r="F451" s="12"/>
      <c r="G451" s="12"/>
    </row>
    <row r="452" spans="4:7" ht="14.25" customHeight="1" x14ac:dyDescent="0.3">
      <c r="D452" s="12"/>
      <c r="E452" s="12"/>
      <c r="F452" s="12"/>
      <c r="G452" s="12"/>
    </row>
    <row r="453" spans="4:7" ht="14.25" customHeight="1" x14ac:dyDescent="0.3">
      <c r="D453" s="12"/>
      <c r="E453" s="12"/>
      <c r="F453" s="12"/>
      <c r="G453" s="12"/>
    </row>
    <row r="454" spans="4:7" ht="14.25" customHeight="1" x14ac:dyDescent="0.3">
      <c r="D454" s="12"/>
      <c r="E454" s="12"/>
      <c r="F454" s="12"/>
      <c r="G454" s="12"/>
    </row>
    <row r="455" spans="4:7" ht="14.25" customHeight="1" x14ac:dyDescent="0.3">
      <c r="D455" s="12"/>
      <c r="E455" s="12"/>
      <c r="F455" s="12"/>
      <c r="G455" s="12"/>
    </row>
    <row r="456" spans="4:7" ht="14.25" customHeight="1" x14ac:dyDescent="0.3">
      <c r="D456" s="12"/>
      <c r="E456" s="12"/>
      <c r="F456" s="12"/>
      <c r="G456" s="12"/>
    </row>
    <row r="457" spans="4:7" ht="14.25" customHeight="1" x14ac:dyDescent="0.3">
      <c r="D457" s="12"/>
      <c r="E457" s="12"/>
      <c r="F457" s="12"/>
      <c r="G457" s="12"/>
    </row>
    <row r="458" spans="4:7" ht="14.25" customHeight="1" x14ac:dyDescent="0.3">
      <c r="D458" s="12"/>
      <c r="E458" s="12"/>
      <c r="F458" s="12"/>
      <c r="G458" s="12"/>
    </row>
    <row r="459" spans="4:7" ht="14.25" customHeight="1" x14ac:dyDescent="0.3">
      <c r="D459" s="12"/>
      <c r="E459" s="12"/>
      <c r="F459" s="12"/>
      <c r="G459" s="12"/>
    </row>
    <row r="460" spans="4:7" ht="14.25" customHeight="1" x14ac:dyDescent="0.3">
      <c r="D460" s="12"/>
      <c r="E460" s="12"/>
      <c r="F460" s="12"/>
      <c r="G460" s="12"/>
    </row>
    <row r="461" spans="4:7" ht="14.25" customHeight="1" x14ac:dyDescent="0.3">
      <c r="D461" s="12"/>
      <c r="E461" s="12"/>
      <c r="F461" s="12"/>
      <c r="G461" s="12"/>
    </row>
    <row r="462" spans="4:7" ht="14.25" customHeight="1" x14ac:dyDescent="0.3">
      <c r="D462" s="12"/>
      <c r="E462" s="12"/>
      <c r="F462" s="12"/>
      <c r="G462" s="12"/>
    </row>
    <row r="463" spans="4:7" ht="14.25" customHeight="1" x14ac:dyDescent="0.3">
      <c r="D463" s="12"/>
      <c r="E463" s="12"/>
      <c r="F463" s="12"/>
      <c r="G463" s="12"/>
    </row>
    <row r="464" spans="4:7" ht="14.25" customHeight="1" x14ac:dyDescent="0.3">
      <c r="D464" s="12"/>
      <c r="E464" s="12"/>
      <c r="F464" s="12"/>
      <c r="G464" s="12"/>
    </row>
    <row r="465" spans="4:7" ht="14.25" customHeight="1" x14ac:dyDescent="0.3">
      <c r="D465" s="12"/>
      <c r="E465" s="12"/>
      <c r="F465" s="12"/>
      <c r="G465" s="12"/>
    </row>
    <row r="466" spans="4:7" ht="14.25" customHeight="1" x14ac:dyDescent="0.3">
      <c r="D466" s="12"/>
      <c r="E466" s="12"/>
      <c r="F466" s="12"/>
      <c r="G466" s="12"/>
    </row>
    <row r="467" spans="4:7" ht="14.25" customHeight="1" x14ac:dyDescent="0.3">
      <c r="D467" s="12"/>
      <c r="E467" s="12"/>
      <c r="F467" s="12"/>
      <c r="G467" s="12"/>
    </row>
    <row r="468" spans="4:7" ht="14.25" customHeight="1" x14ac:dyDescent="0.3">
      <c r="D468" s="12"/>
      <c r="E468" s="12"/>
      <c r="F468" s="12"/>
      <c r="G468" s="12"/>
    </row>
    <row r="469" spans="4:7" ht="14.25" customHeight="1" x14ac:dyDescent="0.3">
      <c r="D469" s="12"/>
      <c r="E469" s="12"/>
      <c r="F469" s="12"/>
      <c r="G469" s="12"/>
    </row>
    <row r="470" spans="4:7" ht="14.25" customHeight="1" x14ac:dyDescent="0.3">
      <c r="D470" s="12"/>
      <c r="E470" s="12"/>
      <c r="F470" s="12"/>
      <c r="G470" s="12"/>
    </row>
    <row r="471" spans="4:7" ht="14.25" customHeight="1" x14ac:dyDescent="0.3">
      <c r="D471" s="12"/>
      <c r="E471" s="12"/>
      <c r="F471" s="12"/>
      <c r="G471" s="12"/>
    </row>
    <row r="472" spans="4:7" ht="14.25" customHeight="1" x14ac:dyDescent="0.3">
      <c r="D472" s="12"/>
      <c r="E472" s="12"/>
      <c r="F472" s="12"/>
      <c r="G472" s="12"/>
    </row>
    <row r="473" spans="4:7" ht="14.25" customHeight="1" x14ac:dyDescent="0.3">
      <c r="D473" s="12"/>
      <c r="E473" s="12"/>
      <c r="F473" s="12"/>
      <c r="G473" s="12"/>
    </row>
    <row r="474" spans="4:7" ht="14.25" customHeight="1" x14ac:dyDescent="0.3">
      <c r="D474" s="12"/>
      <c r="E474" s="12"/>
      <c r="F474" s="12"/>
      <c r="G474" s="12"/>
    </row>
    <row r="475" spans="4:7" ht="14.25" customHeight="1" x14ac:dyDescent="0.3">
      <c r="D475" s="12"/>
      <c r="E475" s="12"/>
      <c r="F475" s="12"/>
      <c r="G475" s="12"/>
    </row>
    <row r="476" spans="4:7" ht="14.25" customHeight="1" x14ac:dyDescent="0.3">
      <c r="D476" s="12"/>
      <c r="E476" s="12"/>
      <c r="F476" s="12"/>
      <c r="G476" s="12"/>
    </row>
    <row r="477" spans="4:7" ht="14.25" customHeight="1" x14ac:dyDescent="0.3">
      <c r="D477" s="12"/>
      <c r="E477" s="12"/>
      <c r="F477" s="12"/>
      <c r="G477" s="12"/>
    </row>
    <row r="478" spans="4:7" ht="14.25" customHeight="1" x14ac:dyDescent="0.3">
      <c r="D478" s="12"/>
      <c r="E478" s="12"/>
      <c r="F478" s="12"/>
      <c r="G478" s="12"/>
    </row>
    <row r="479" spans="4:7" ht="14.25" customHeight="1" x14ac:dyDescent="0.3">
      <c r="D479" s="12"/>
      <c r="E479" s="12"/>
      <c r="F479" s="12"/>
      <c r="G479" s="12"/>
    </row>
    <row r="480" spans="4:7" ht="14.25" customHeight="1" x14ac:dyDescent="0.3">
      <c r="D480" s="12"/>
      <c r="E480" s="12"/>
      <c r="F480" s="12"/>
      <c r="G480" s="12"/>
    </row>
    <row r="481" spans="4:7" ht="14.25" customHeight="1" x14ac:dyDescent="0.3">
      <c r="D481" s="12"/>
      <c r="E481" s="12"/>
      <c r="F481" s="12"/>
      <c r="G481" s="12"/>
    </row>
    <row r="482" spans="4:7" ht="14.25" customHeight="1" x14ac:dyDescent="0.3">
      <c r="D482" s="12"/>
      <c r="E482" s="12"/>
      <c r="F482" s="12"/>
      <c r="G482" s="12"/>
    </row>
    <row r="483" spans="4:7" ht="14.25" customHeight="1" x14ac:dyDescent="0.3">
      <c r="D483" s="12"/>
      <c r="E483" s="12"/>
      <c r="F483" s="12"/>
      <c r="G483" s="12"/>
    </row>
    <row r="484" spans="4:7" ht="14.25" customHeight="1" x14ac:dyDescent="0.3">
      <c r="D484" s="12"/>
      <c r="E484" s="12"/>
      <c r="F484" s="12"/>
      <c r="G484" s="12"/>
    </row>
    <row r="485" spans="4:7" ht="14.25" customHeight="1" x14ac:dyDescent="0.3">
      <c r="D485" s="12"/>
      <c r="E485" s="12"/>
      <c r="F485" s="12"/>
      <c r="G485" s="12"/>
    </row>
    <row r="486" spans="4:7" ht="14.25" customHeight="1" x14ac:dyDescent="0.3">
      <c r="D486" s="12"/>
      <c r="E486" s="12"/>
      <c r="F486" s="12"/>
      <c r="G486" s="12"/>
    </row>
    <row r="487" spans="4:7" ht="14.25" customHeight="1" x14ac:dyDescent="0.3">
      <c r="D487" s="12"/>
      <c r="E487" s="12"/>
      <c r="F487" s="12"/>
      <c r="G487" s="12"/>
    </row>
    <row r="488" spans="4:7" ht="14.25" customHeight="1" x14ac:dyDescent="0.3">
      <c r="D488" s="12"/>
      <c r="E488" s="12"/>
      <c r="F488" s="12"/>
      <c r="G488" s="12"/>
    </row>
    <row r="489" spans="4:7" ht="14.25" customHeight="1" x14ac:dyDescent="0.3">
      <c r="D489" s="12"/>
      <c r="E489" s="12"/>
      <c r="F489" s="12"/>
      <c r="G489" s="12"/>
    </row>
    <row r="490" spans="4:7" ht="14.25" customHeight="1" x14ac:dyDescent="0.3">
      <c r="D490" s="12"/>
      <c r="E490" s="12"/>
      <c r="F490" s="12"/>
      <c r="G490" s="12"/>
    </row>
    <row r="491" spans="4:7" ht="14.25" customHeight="1" x14ac:dyDescent="0.3">
      <c r="D491" s="12"/>
      <c r="E491" s="12"/>
      <c r="F491" s="12"/>
      <c r="G491" s="12"/>
    </row>
    <row r="492" spans="4:7" ht="14.25" customHeight="1" x14ac:dyDescent="0.3">
      <c r="D492" s="12"/>
      <c r="E492" s="12"/>
      <c r="F492" s="12"/>
      <c r="G492" s="12"/>
    </row>
    <row r="493" spans="4:7" ht="14.25" customHeight="1" x14ac:dyDescent="0.3">
      <c r="D493" s="12"/>
      <c r="E493" s="12"/>
      <c r="F493" s="12"/>
      <c r="G493" s="12"/>
    </row>
    <row r="494" spans="4:7" ht="14.25" customHeight="1" x14ac:dyDescent="0.3">
      <c r="D494" s="12"/>
      <c r="E494" s="12"/>
      <c r="F494" s="12"/>
      <c r="G494" s="12"/>
    </row>
    <row r="495" spans="4:7" ht="14.25" customHeight="1" x14ac:dyDescent="0.3">
      <c r="D495" s="12"/>
      <c r="E495" s="12"/>
      <c r="F495" s="12"/>
      <c r="G495" s="12"/>
    </row>
    <row r="496" spans="4:7" ht="14.25" customHeight="1" x14ac:dyDescent="0.3">
      <c r="D496" s="12"/>
      <c r="E496" s="12"/>
      <c r="F496" s="12"/>
      <c r="G496" s="12"/>
    </row>
    <row r="497" spans="4:7" ht="14.25" customHeight="1" x14ac:dyDescent="0.3">
      <c r="D497" s="12"/>
      <c r="E497" s="12"/>
      <c r="F497" s="12"/>
      <c r="G497" s="12"/>
    </row>
    <row r="498" spans="4:7" ht="14.25" customHeight="1" x14ac:dyDescent="0.3">
      <c r="D498" s="12"/>
      <c r="E498" s="12"/>
      <c r="F498" s="12"/>
      <c r="G498" s="12"/>
    </row>
    <row r="499" spans="4:7" ht="14.25" customHeight="1" x14ac:dyDescent="0.3">
      <c r="D499" s="12"/>
      <c r="E499" s="12"/>
      <c r="F499" s="12"/>
      <c r="G499" s="12"/>
    </row>
    <row r="500" spans="4:7" ht="14.25" customHeight="1" x14ac:dyDescent="0.3">
      <c r="D500" s="12"/>
      <c r="E500" s="12"/>
      <c r="F500" s="12"/>
      <c r="G500" s="12"/>
    </row>
    <row r="501" spans="4:7" ht="14.25" customHeight="1" x14ac:dyDescent="0.3">
      <c r="D501" s="12"/>
      <c r="E501" s="12"/>
      <c r="F501" s="12"/>
      <c r="G501" s="12"/>
    </row>
    <row r="502" spans="4:7" ht="14.25" customHeight="1" x14ac:dyDescent="0.3">
      <c r="D502" s="12"/>
      <c r="E502" s="12"/>
      <c r="F502" s="12"/>
      <c r="G502" s="12"/>
    </row>
    <row r="503" spans="4:7" ht="14.25" customHeight="1" x14ac:dyDescent="0.3">
      <c r="D503" s="12"/>
      <c r="E503" s="12"/>
      <c r="F503" s="12"/>
      <c r="G503" s="12"/>
    </row>
    <row r="504" spans="4:7" ht="14.25" customHeight="1" x14ac:dyDescent="0.3">
      <c r="D504" s="12"/>
      <c r="E504" s="12"/>
      <c r="F504" s="12"/>
      <c r="G504" s="12"/>
    </row>
    <row r="505" spans="4:7" ht="14.25" customHeight="1" x14ac:dyDescent="0.3">
      <c r="D505" s="12"/>
      <c r="E505" s="12"/>
      <c r="F505" s="12"/>
      <c r="G505" s="12"/>
    </row>
    <row r="506" spans="4:7" ht="14.25" customHeight="1" x14ac:dyDescent="0.3">
      <c r="D506" s="12"/>
      <c r="E506" s="12"/>
      <c r="F506" s="12"/>
      <c r="G506" s="12"/>
    </row>
    <row r="507" spans="4:7" ht="14.25" customHeight="1" x14ac:dyDescent="0.3">
      <c r="D507" s="12"/>
      <c r="E507" s="12"/>
      <c r="F507" s="12"/>
      <c r="G507" s="12"/>
    </row>
    <row r="508" spans="4:7" ht="14.25" customHeight="1" x14ac:dyDescent="0.3">
      <c r="D508" s="12"/>
      <c r="E508" s="12"/>
      <c r="F508" s="12"/>
      <c r="G508" s="12"/>
    </row>
    <row r="509" spans="4:7" ht="14.25" customHeight="1" x14ac:dyDescent="0.3">
      <c r="D509" s="12"/>
      <c r="E509" s="12"/>
      <c r="F509" s="12"/>
      <c r="G509" s="12"/>
    </row>
    <row r="510" spans="4:7" ht="14.25" customHeight="1" x14ac:dyDescent="0.3">
      <c r="D510" s="12"/>
      <c r="E510" s="12"/>
      <c r="F510" s="12"/>
      <c r="G510" s="12"/>
    </row>
    <row r="511" spans="4:7" ht="14.25" customHeight="1" x14ac:dyDescent="0.3">
      <c r="D511" s="12"/>
      <c r="E511" s="12"/>
      <c r="F511" s="12"/>
      <c r="G511" s="12"/>
    </row>
    <row r="512" spans="4:7" ht="14.25" customHeight="1" x14ac:dyDescent="0.3">
      <c r="D512" s="12"/>
      <c r="E512" s="12"/>
      <c r="F512" s="12"/>
      <c r="G512" s="12"/>
    </row>
    <row r="513" spans="4:7" ht="14.25" customHeight="1" x14ac:dyDescent="0.3">
      <c r="D513" s="12"/>
      <c r="E513" s="12"/>
      <c r="F513" s="12"/>
      <c r="G513" s="12"/>
    </row>
    <row r="514" spans="4:7" ht="14.25" customHeight="1" x14ac:dyDescent="0.3">
      <c r="D514" s="12"/>
      <c r="E514" s="12"/>
      <c r="F514" s="12"/>
      <c r="G514" s="12"/>
    </row>
    <row r="515" spans="4:7" ht="14.25" customHeight="1" x14ac:dyDescent="0.3">
      <c r="D515" s="12"/>
      <c r="E515" s="12"/>
      <c r="F515" s="12"/>
      <c r="G515" s="12"/>
    </row>
    <row r="516" spans="4:7" ht="14.25" customHeight="1" x14ac:dyDescent="0.3">
      <c r="D516" s="12"/>
      <c r="E516" s="12"/>
      <c r="F516" s="12"/>
      <c r="G516" s="12"/>
    </row>
    <row r="517" spans="4:7" ht="14.25" customHeight="1" x14ac:dyDescent="0.3">
      <c r="D517" s="12"/>
      <c r="E517" s="12"/>
      <c r="F517" s="12"/>
      <c r="G517" s="12"/>
    </row>
    <row r="518" spans="4:7" ht="14.25" customHeight="1" x14ac:dyDescent="0.3">
      <c r="D518" s="12"/>
      <c r="E518" s="12"/>
      <c r="F518" s="12"/>
      <c r="G518" s="12"/>
    </row>
    <row r="519" spans="4:7" ht="14.25" customHeight="1" x14ac:dyDescent="0.3">
      <c r="D519" s="12"/>
      <c r="E519" s="12"/>
      <c r="F519" s="12"/>
      <c r="G519" s="12"/>
    </row>
    <row r="520" spans="4:7" ht="14.25" customHeight="1" x14ac:dyDescent="0.3">
      <c r="D520" s="12"/>
      <c r="E520" s="12"/>
      <c r="F520" s="12"/>
      <c r="G520" s="12"/>
    </row>
    <row r="521" spans="4:7" ht="14.25" customHeight="1" x14ac:dyDescent="0.3">
      <c r="D521" s="12"/>
      <c r="E521" s="12"/>
      <c r="F521" s="12"/>
      <c r="G521" s="12"/>
    </row>
    <row r="522" spans="4:7" ht="14.25" customHeight="1" x14ac:dyDescent="0.3">
      <c r="D522" s="12"/>
      <c r="E522" s="12"/>
      <c r="F522" s="12"/>
      <c r="G522" s="12"/>
    </row>
    <row r="523" spans="4:7" ht="14.25" customHeight="1" x14ac:dyDescent="0.3">
      <c r="D523" s="12"/>
      <c r="E523" s="12"/>
      <c r="F523" s="12"/>
      <c r="G523" s="12"/>
    </row>
    <row r="524" spans="4:7" ht="14.25" customHeight="1" x14ac:dyDescent="0.3">
      <c r="D524" s="12"/>
      <c r="E524" s="12"/>
      <c r="F524" s="12"/>
      <c r="G524" s="12"/>
    </row>
    <row r="525" spans="4:7" ht="14.25" customHeight="1" x14ac:dyDescent="0.3">
      <c r="D525" s="12"/>
      <c r="E525" s="12"/>
      <c r="F525" s="12"/>
      <c r="G525" s="12"/>
    </row>
    <row r="526" spans="4:7" ht="14.25" customHeight="1" x14ac:dyDescent="0.3">
      <c r="D526" s="12"/>
      <c r="E526" s="12"/>
      <c r="F526" s="12"/>
      <c r="G526" s="12"/>
    </row>
    <row r="527" spans="4:7" ht="14.25" customHeight="1" x14ac:dyDescent="0.3">
      <c r="D527" s="12"/>
      <c r="E527" s="12"/>
      <c r="F527" s="12"/>
      <c r="G527" s="12"/>
    </row>
    <row r="528" spans="4:7" ht="14.25" customHeight="1" x14ac:dyDescent="0.3">
      <c r="D528" s="12"/>
      <c r="E528" s="12"/>
      <c r="F528" s="12"/>
      <c r="G528" s="12"/>
    </row>
    <row r="529" spans="4:7" ht="14.25" customHeight="1" x14ac:dyDescent="0.3">
      <c r="D529" s="12"/>
      <c r="E529" s="12"/>
      <c r="F529" s="12"/>
      <c r="G529" s="12"/>
    </row>
    <row r="530" spans="4:7" ht="14.25" customHeight="1" x14ac:dyDescent="0.3">
      <c r="D530" s="12"/>
      <c r="E530" s="12"/>
      <c r="F530" s="12"/>
      <c r="G530" s="12"/>
    </row>
    <row r="531" spans="4:7" ht="14.25" customHeight="1" x14ac:dyDescent="0.3">
      <c r="D531" s="12"/>
      <c r="E531" s="12"/>
      <c r="F531" s="12"/>
      <c r="G531" s="12"/>
    </row>
    <row r="532" spans="4:7" ht="14.25" customHeight="1" x14ac:dyDescent="0.3">
      <c r="D532" s="12"/>
      <c r="E532" s="12"/>
      <c r="F532" s="12"/>
      <c r="G532" s="12"/>
    </row>
    <row r="533" spans="4:7" ht="14.25" customHeight="1" x14ac:dyDescent="0.3">
      <c r="D533" s="12"/>
      <c r="E533" s="12"/>
      <c r="F533" s="12"/>
      <c r="G533" s="12"/>
    </row>
    <row r="534" spans="4:7" ht="14.25" customHeight="1" x14ac:dyDescent="0.3">
      <c r="D534" s="12"/>
      <c r="E534" s="12"/>
      <c r="F534" s="12"/>
      <c r="G534" s="12"/>
    </row>
    <row r="535" spans="4:7" ht="14.25" customHeight="1" x14ac:dyDescent="0.3">
      <c r="D535" s="12"/>
      <c r="E535" s="12"/>
      <c r="F535" s="12"/>
      <c r="G535" s="12"/>
    </row>
    <row r="536" spans="4:7" ht="14.25" customHeight="1" x14ac:dyDescent="0.3">
      <c r="D536" s="12"/>
      <c r="E536" s="12"/>
      <c r="F536" s="12"/>
      <c r="G536" s="12"/>
    </row>
    <row r="537" spans="4:7" ht="14.25" customHeight="1" x14ac:dyDescent="0.3">
      <c r="D537" s="12"/>
      <c r="E537" s="12"/>
      <c r="F537" s="12"/>
      <c r="G537" s="12"/>
    </row>
    <row r="538" spans="4:7" ht="14.25" customHeight="1" x14ac:dyDescent="0.3">
      <c r="D538" s="12"/>
      <c r="E538" s="12"/>
      <c r="F538" s="12"/>
      <c r="G538" s="12"/>
    </row>
    <row r="539" spans="4:7" ht="14.25" customHeight="1" x14ac:dyDescent="0.3">
      <c r="D539" s="12"/>
      <c r="E539" s="12"/>
      <c r="F539" s="12"/>
      <c r="G539" s="12"/>
    </row>
    <row r="540" spans="4:7" ht="14.25" customHeight="1" x14ac:dyDescent="0.3">
      <c r="D540" s="12"/>
      <c r="E540" s="12"/>
      <c r="F540" s="12"/>
      <c r="G540" s="12"/>
    </row>
    <row r="541" spans="4:7" ht="14.25" customHeight="1" x14ac:dyDescent="0.3">
      <c r="D541" s="12"/>
      <c r="E541" s="12"/>
      <c r="F541" s="12"/>
      <c r="G541" s="12"/>
    </row>
    <row r="542" spans="4:7" ht="14.25" customHeight="1" x14ac:dyDescent="0.3">
      <c r="D542" s="12"/>
      <c r="E542" s="12"/>
      <c r="F542" s="12"/>
      <c r="G542" s="12"/>
    </row>
    <row r="543" spans="4:7" ht="14.25" customHeight="1" x14ac:dyDescent="0.3">
      <c r="D543" s="12"/>
      <c r="E543" s="12"/>
      <c r="F543" s="12"/>
      <c r="G543" s="12"/>
    </row>
    <row r="544" spans="4:7" ht="14.25" customHeight="1" x14ac:dyDescent="0.3">
      <c r="D544" s="12"/>
      <c r="E544" s="12"/>
      <c r="F544" s="12"/>
      <c r="G544" s="12"/>
    </row>
    <row r="545" spans="4:7" ht="14.25" customHeight="1" x14ac:dyDescent="0.3">
      <c r="D545" s="12"/>
      <c r="E545" s="12"/>
      <c r="F545" s="12"/>
      <c r="G545" s="12"/>
    </row>
    <row r="546" spans="4:7" ht="14.25" customHeight="1" x14ac:dyDescent="0.3">
      <c r="D546" s="12"/>
      <c r="E546" s="12"/>
      <c r="F546" s="12"/>
      <c r="G546" s="12"/>
    </row>
    <row r="547" spans="4:7" ht="14.25" customHeight="1" x14ac:dyDescent="0.3">
      <c r="D547" s="12"/>
      <c r="E547" s="12"/>
      <c r="F547" s="12"/>
      <c r="G547" s="12"/>
    </row>
    <row r="548" spans="4:7" ht="14.25" customHeight="1" x14ac:dyDescent="0.3">
      <c r="D548" s="12"/>
      <c r="E548" s="12"/>
      <c r="F548" s="12"/>
      <c r="G548" s="12"/>
    </row>
    <row r="549" spans="4:7" ht="14.25" customHeight="1" x14ac:dyDescent="0.3">
      <c r="D549" s="12"/>
      <c r="E549" s="12"/>
      <c r="F549" s="12"/>
      <c r="G549" s="12"/>
    </row>
    <row r="550" spans="4:7" ht="14.25" customHeight="1" x14ac:dyDescent="0.3">
      <c r="D550" s="12"/>
      <c r="E550" s="12"/>
      <c r="F550" s="12"/>
      <c r="G550" s="12"/>
    </row>
    <row r="551" spans="4:7" ht="14.25" customHeight="1" x14ac:dyDescent="0.3">
      <c r="D551" s="12"/>
      <c r="E551" s="12"/>
      <c r="F551" s="12"/>
      <c r="G551" s="12"/>
    </row>
    <row r="552" spans="4:7" ht="14.25" customHeight="1" x14ac:dyDescent="0.3">
      <c r="D552" s="12"/>
      <c r="E552" s="12"/>
      <c r="F552" s="12"/>
      <c r="G552" s="12"/>
    </row>
    <row r="553" spans="4:7" ht="14.25" customHeight="1" x14ac:dyDescent="0.3">
      <c r="D553" s="12"/>
      <c r="E553" s="12"/>
      <c r="F553" s="12"/>
      <c r="G553" s="12"/>
    </row>
    <row r="554" spans="4:7" ht="14.25" customHeight="1" x14ac:dyDescent="0.3">
      <c r="D554" s="12"/>
      <c r="E554" s="12"/>
      <c r="F554" s="12"/>
      <c r="G554" s="12"/>
    </row>
    <row r="555" spans="4:7" ht="14.25" customHeight="1" x14ac:dyDescent="0.3">
      <c r="D555" s="12"/>
      <c r="E555" s="12"/>
      <c r="F555" s="12"/>
      <c r="G555" s="12"/>
    </row>
    <row r="556" spans="4:7" ht="14.25" customHeight="1" x14ac:dyDescent="0.3">
      <c r="D556" s="12"/>
      <c r="E556" s="12"/>
      <c r="F556" s="12"/>
      <c r="G556" s="12"/>
    </row>
    <row r="557" spans="4:7" ht="14.25" customHeight="1" x14ac:dyDescent="0.3">
      <c r="D557" s="12"/>
      <c r="E557" s="12"/>
      <c r="F557" s="12"/>
      <c r="G557" s="12"/>
    </row>
    <row r="558" spans="4:7" ht="14.25" customHeight="1" x14ac:dyDescent="0.3">
      <c r="D558" s="12"/>
      <c r="E558" s="12"/>
      <c r="F558" s="12"/>
      <c r="G558" s="12"/>
    </row>
    <row r="559" spans="4:7" ht="14.25" customHeight="1" x14ac:dyDescent="0.3">
      <c r="D559" s="12"/>
      <c r="E559" s="12"/>
      <c r="F559" s="12"/>
      <c r="G559" s="12"/>
    </row>
    <row r="560" spans="4:7" ht="14.25" customHeight="1" x14ac:dyDescent="0.3">
      <c r="D560" s="12"/>
      <c r="E560" s="12"/>
      <c r="F560" s="12"/>
      <c r="G560" s="12"/>
    </row>
    <row r="561" spans="4:7" ht="14.25" customHeight="1" x14ac:dyDescent="0.3">
      <c r="D561" s="12"/>
      <c r="E561" s="12"/>
      <c r="F561" s="12"/>
      <c r="G561" s="12"/>
    </row>
    <row r="562" spans="4:7" ht="14.25" customHeight="1" x14ac:dyDescent="0.3">
      <c r="D562" s="12"/>
      <c r="E562" s="12"/>
      <c r="F562" s="12"/>
      <c r="G562" s="12"/>
    </row>
    <row r="563" spans="4:7" ht="14.25" customHeight="1" x14ac:dyDescent="0.3">
      <c r="D563" s="12"/>
      <c r="E563" s="12"/>
      <c r="F563" s="12"/>
      <c r="G563" s="12"/>
    </row>
    <row r="564" spans="4:7" ht="14.25" customHeight="1" x14ac:dyDescent="0.3">
      <c r="D564" s="12"/>
      <c r="E564" s="12"/>
      <c r="F564" s="12"/>
      <c r="G564" s="12"/>
    </row>
    <row r="565" spans="4:7" ht="14.25" customHeight="1" x14ac:dyDescent="0.3">
      <c r="D565" s="12"/>
      <c r="E565" s="12"/>
      <c r="F565" s="12"/>
      <c r="G565" s="12"/>
    </row>
    <row r="566" spans="4:7" ht="14.25" customHeight="1" x14ac:dyDescent="0.3">
      <c r="D566" s="12"/>
      <c r="E566" s="12"/>
      <c r="F566" s="12"/>
      <c r="G566" s="12"/>
    </row>
    <row r="567" spans="4:7" ht="14.25" customHeight="1" x14ac:dyDescent="0.3">
      <c r="D567" s="12"/>
      <c r="E567" s="12"/>
      <c r="F567" s="12"/>
      <c r="G567" s="12"/>
    </row>
    <row r="568" spans="4:7" ht="14.25" customHeight="1" x14ac:dyDescent="0.3">
      <c r="D568" s="12"/>
      <c r="E568" s="12"/>
      <c r="F568" s="12"/>
      <c r="G568" s="12"/>
    </row>
    <row r="569" spans="4:7" ht="14.25" customHeight="1" x14ac:dyDescent="0.3">
      <c r="D569" s="12"/>
      <c r="E569" s="12"/>
      <c r="F569" s="12"/>
      <c r="G569" s="12"/>
    </row>
    <row r="570" spans="4:7" ht="14.25" customHeight="1" x14ac:dyDescent="0.3">
      <c r="D570" s="12"/>
      <c r="E570" s="12"/>
      <c r="F570" s="12"/>
      <c r="G570" s="12"/>
    </row>
    <row r="571" spans="4:7" ht="14.25" customHeight="1" x14ac:dyDescent="0.3">
      <c r="D571" s="12"/>
      <c r="E571" s="12"/>
      <c r="F571" s="12"/>
      <c r="G571" s="12"/>
    </row>
    <row r="572" spans="4:7" ht="14.25" customHeight="1" x14ac:dyDescent="0.3">
      <c r="D572" s="12"/>
      <c r="E572" s="12"/>
      <c r="F572" s="12"/>
      <c r="G572" s="12"/>
    </row>
    <row r="573" spans="4:7" ht="14.25" customHeight="1" x14ac:dyDescent="0.3">
      <c r="D573" s="12"/>
      <c r="E573" s="12"/>
      <c r="F573" s="12"/>
      <c r="G573" s="12"/>
    </row>
    <row r="574" spans="4:7" ht="14.25" customHeight="1" x14ac:dyDescent="0.3">
      <c r="D574" s="12"/>
      <c r="E574" s="12"/>
      <c r="F574" s="12"/>
      <c r="G574" s="12"/>
    </row>
    <row r="575" spans="4:7" ht="14.25" customHeight="1" x14ac:dyDescent="0.3">
      <c r="D575" s="12"/>
      <c r="E575" s="12"/>
      <c r="F575" s="12"/>
      <c r="G575" s="12"/>
    </row>
    <row r="576" spans="4:7" ht="14.25" customHeight="1" x14ac:dyDescent="0.3">
      <c r="D576" s="12"/>
      <c r="E576" s="12"/>
      <c r="F576" s="12"/>
      <c r="G576" s="12"/>
    </row>
    <row r="577" spans="4:7" ht="14.25" customHeight="1" x14ac:dyDescent="0.3">
      <c r="D577" s="12"/>
      <c r="E577" s="12"/>
      <c r="F577" s="12"/>
      <c r="G577" s="12"/>
    </row>
    <row r="578" spans="4:7" ht="14.25" customHeight="1" x14ac:dyDescent="0.3">
      <c r="D578" s="12"/>
      <c r="E578" s="12"/>
      <c r="F578" s="12"/>
      <c r="G578" s="12"/>
    </row>
    <row r="579" spans="4:7" ht="14.25" customHeight="1" x14ac:dyDescent="0.3">
      <c r="D579" s="12"/>
      <c r="E579" s="12"/>
      <c r="F579" s="12"/>
      <c r="G579" s="12"/>
    </row>
    <row r="580" spans="4:7" ht="14.25" customHeight="1" x14ac:dyDescent="0.3">
      <c r="D580" s="12"/>
      <c r="E580" s="12"/>
      <c r="F580" s="12"/>
      <c r="G580" s="12"/>
    </row>
    <row r="581" spans="4:7" ht="14.25" customHeight="1" x14ac:dyDescent="0.3">
      <c r="D581" s="12"/>
      <c r="E581" s="12"/>
      <c r="F581" s="12"/>
      <c r="G581" s="12"/>
    </row>
    <row r="582" spans="4:7" ht="14.25" customHeight="1" x14ac:dyDescent="0.3">
      <c r="D582" s="12"/>
      <c r="E582" s="12"/>
      <c r="F582" s="12"/>
      <c r="G582" s="12"/>
    </row>
    <row r="583" spans="4:7" ht="14.25" customHeight="1" x14ac:dyDescent="0.3">
      <c r="D583" s="12"/>
      <c r="E583" s="12"/>
      <c r="F583" s="12"/>
      <c r="G583" s="12"/>
    </row>
    <row r="584" spans="4:7" ht="14.25" customHeight="1" x14ac:dyDescent="0.3">
      <c r="D584" s="12"/>
      <c r="E584" s="12"/>
      <c r="F584" s="12"/>
      <c r="G584" s="12"/>
    </row>
    <row r="585" spans="4:7" ht="14.25" customHeight="1" x14ac:dyDescent="0.3">
      <c r="D585" s="12"/>
      <c r="E585" s="12"/>
      <c r="F585" s="12"/>
      <c r="G585" s="12"/>
    </row>
    <row r="586" spans="4:7" ht="14.25" customHeight="1" x14ac:dyDescent="0.3">
      <c r="D586" s="12"/>
      <c r="E586" s="12"/>
      <c r="F586" s="12"/>
      <c r="G586" s="12"/>
    </row>
    <row r="587" spans="4:7" ht="14.25" customHeight="1" x14ac:dyDescent="0.3">
      <c r="D587" s="12"/>
      <c r="E587" s="12"/>
      <c r="F587" s="12"/>
      <c r="G587" s="12"/>
    </row>
    <row r="588" spans="4:7" ht="14.25" customHeight="1" x14ac:dyDescent="0.3">
      <c r="D588" s="12"/>
      <c r="E588" s="12"/>
      <c r="F588" s="12"/>
      <c r="G588" s="12"/>
    </row>
    <row r="589" spans="4:7" ht="14.25" customHeight="1" x14ac:dyDescent="0.3">
      <c r="D589" s="12"/>
      <c r="E589" s="12"/>
      <c r="F589" s="12"/>
      <c r="G589" s="12"/>
    </row>
    <row r="590" spans="4:7" ht="14.25" customHeight="1" x14ac:dyDescent="0.3">
      <c r="D590" s="12"/>
      <c r="E590" s="12"/>
      <c r="F590" s="12"/>
      <c r="G590" s="12"/>
    </row>
    <row r="591" spans="4:7" ht="14.25" customHeight="1" x14ac:dyDescent="0.3">
      <c r="D591" s="12"/>
      <c r="E591" s="12"/>
      <c r="F591" s="12"/>
      <c r="G591" s="12"/>
    </row>
    <row r="592" spans="4:7" ht="14.25" customHeight="1" x14ac:dyDescent="0.3">
      <c r="D592" s="12"/>
      <c r="E592" s="12"/>
      <c r="F592" s="12"/>
      <c r="G592" s="12"/>
    </row>
    <row r="593" spans="4:7" ht="14.25" customHeight="1" x14ac:dyDescent="0.3">
      <c r="D593" s="12"/>
      <c r="E593" s="12"/>
      <c r="F593" s="12"/>
      <c r="G593" s="12"/>
    </row>
    <row r="594" spans="4:7" ht="14.25" customHeight="1" x14ac:dyDescent="0.3">
      <c r="D594" s="12"/>
      <c r="E594" s="12"/>
      <c r="F594" s="12"/>
      <c r="G594" s="12"/>
    </row>
    <row r="595" spans="4:7" ht="14.25" customHeight="1" x14ac:dyDescent="0.3">
      <c r="D595" s="12"/>
      <c r="E595" s="12"/>
      <c r="F595" s="12"/>
      <c r="G595" s="12"/>
    </row>
    <row r="596" spans="4:7" ht="14.25" customHeight="1" x14ac:dyDescent="0.3">
      <c r="D596" s="12"/>
      <c r="E596" s="12"/>
      <c r="F596" s="12"/>
      <c r="G596" s="12"/>
    </row>
    <row r="597" spans="4:7" ht="14.25" customHeight="1" x14ac:dyDescent="0.3">
      <c r="D597" s="12"/>
      <c r="E597" s="12"/>
      <c r="F597" s="12"/>
      <c r="G597" s="12"/>
    </row>
    <row r="598" spans="4:7" ht="14.25" customHeight="1" x14ac:dyDescent="0.3">
      <c r="D598" s="12"/>
      <c r="E598" s="12"/>
      <c r="F598" s="12"/>
      <c r="G598" s="12"/>
    </row>
    <row r="599" spans="4:7" ht="14.25" customHeight="1" x14ac:dyDescent="0.3">
      <c r="D599" s="12"/>
      <c r="E599" s="12"/>
      <c r="F599" s="12"/>
      <c r="G599" s="12"/>
    </row>
    <row r="600" spans="4:7" ht="14.25" customHeight="1" x14ac:dyDescent="0.3">
      <c r="D600" s="12"/>
      <c r="E600" s="12"/>
      <c r="F600" s="12"/>
      <c r="G600" s="12"/>
    </row>
    <row r="601" spans="4:7" ht="14.25" customHeight="1" x14ac:dyDescent="0.3">
      <c r="D601" s="12"/>
      <c r="E601" s="12"/>
      <c r="F601" s="12"/>
      <c r="G601" s="12"/>
    </row>
    <row r="602" spans="4:7" ht="14.25" customHeight="1" x14ac:dyDescent="0.3">
      <c r="D602" s="12"/>
      <c r="E602" s="12"/>
      <c r="F602" s="12"/>
      <c r="G602" s="12"/>
    </row>
    <row r="603" spans="4:7" ht="14.25" customHeight="1" x14ac:dyDescent="0.3">
      <c r="D603" s="12"/>
      <c r="E603" s="12"/>
      <c r="F603" s="12"/>
      <c r="G603" s="12"/>
    </row>
    <row r="604" spans="4:7" ht="14.25" customHeight="1" x14ac:dyDescent="0.3">
      <c r="D604" s="12"/>
      <c r="E604" s="12"/>
      <c r="F604" s="12"/>
      <c r="G604" s="12"/>
    </row>
    <row r="605" spans="4:7" ht="14.25" customHeight="1" x14ac:dyDescent="0.3">
      <c r="D605" s="12"/>
      <c r="E605" s="12"/>
      <c r="F605" s="12"/>
      <c r="G605" s="12"/>
    </row>
    <row r="606" spans="4:7" ht="14.25" customHeight="1" x14ac:dyDescent="0.3">
      <c r="D606" s="12"/>
      <c r="E606" s="12"/>
      <c r="F606" s="12"/>
      <c r="G606" s="12"/>
    </row>
    <row r="607" spans="4:7" ht="14.25" customHeight="1" x14ac:dyDescent="0.3">
      <c r="D607" s="12"/>
      <c r="E607" s="12"/>
      <c r="F607" s="12"/>
      <c r="G607" s="12"/>
    </row>
    <row r="608" spans="4:7" ht="14.25" customHeight="1" x14ac:dyDescent="0.3">
      <c r="D608" s="12"/>
      <c r="E608" s="12"/>
      <c r="F608" s="12"/>
      <c r="G608" s="12"/>
    </row>
    <row r="609" spans="4:7" ht="14.25" customHeight="1" x14ac:dyDescent="0.3">
      <c r="D609" s="12"/>
      <c r="E609" s="12"/>
      <c r="F609" s="12"/>
      <c r="G609" s="12"/>
    </row>
    <row r="610" spans="4:7" ht="14.25" customHeight="1" x14ac:dyDescent="0.3">
      <c r="D610" s="12"/>
      <c r="E610" s="12"/>
      <c r="F610" s="12"/>
      <c r="G610" s="12"/>
    </row>
    <row r="611" spans="4:7" ht="14.25" customHeight="1" x14ac:dyDescent="0.3">
      <c r="D611" s="12"/>
      <c r="E611" s="12"/>
      <c r="F611" s="12"/>
      <c r="G611" s="12"/>
    </row>
    <row r="612" spans="4:7" ht="14.25" customHeight="1" x14ac:dyDescent="0.3">
      <c r="D612" s="12"/>
      <c r="E612" s="12"/>
      <c r="F612" s="12"/>
      <c r="G612" s="12"/>
    </row>
    <row r="613" spans="4:7" ht="14.25" customHeight="1" x14ac:dyDescent="0.3">
      <c r="D613" s="12"/>
      <c r="E613" s="12"/>
      <c r="F613" s="12"/>
      <c r="G613" s="12"/>
    </row>
    <row r="614" spans="4:7" ht="14.25" customHeight="1" x14ac:dyDescent="0.3">
      <c r="D614" s="12"/>
      <c r="E614" s="12"/>
      <c r="F614" s="12"/>
      <c r="G614" s="12"/>
    </row>
    <row r="615" spans="4:7" ht="14.25" customHeight="1" x14ac:dyDescent="0.3">
      <c r="D615" s="12"/>
      <c r="E615" s="12"/>
      <c r="F615" s="12"/>
      <c r="G615" s="12"/>
    </row>
    <row r="616" spans="4:7" ht="14.25" customHeight="1" x14ac:dyDescent="0.3">
      <c r="D616" s="12"/>
      <c r="E616" s="12"/>
      <c r="F616" s="12"/>
      <c r="G616" s="12"/>
    </row>
    <row r="617" spans="4:7" ht="14.25" customHeight="1" x14ac:dyDescent="0.3">
      <c r="D617" s="12"/>
      <c r="E617" s="12"/>
      <c r="F617" s="12"/>
      <c r="G617" s="12"/>
    </row>
    <row r="618" spans="4:7" ht="14.25" customHeight="1" x14ac:dyDescent="0.3">
      <c r="D618" s="12"/>
      <c r="E618" s="12"/>
      <c r="F618" s="12"/>
      <c r="G618" s="12"/>
    </row>
    <row r="619" spans="4:7" ht="14.25" customHeight="1" x14ac:dyDescent="0.3">
      <c r="D619" s="12"/>
      <c r="E619" s="12"/>
      <c r="F619" s="12"/>
      <c r="G619" s="12"/>
    </row>
    <row r="620" spans="4:7" ht="14.25" customHeight="1" x14ac:dyDescent="0.3">
      <c r="D620" s="12"/>
      <c r="E620" s="12"/>
      <c r="F620" s="12"/>
      <c r="G620" s="12"/>
    </row>
    <row r="621" spans="4:7" ht="14.25" customHeight="1" x14ac:dyDescent="0.3">
      <c r="D621" s="12"/>
      <c r="E621" s="12"/>
      <c r="F621" s="12"/>
      <c r="G621" s="12"/>
    </row>
    <row r="622" spans="4:7" ht="14.25" customHeight="1" x14ac:dyDescent="0.3">
      <c r="D622" s="12"/>
      <c r="E622" s="12"/>
      <c r="F622" s="12"/>
      <c r="G622" s="12"/>
    </row>
    <row r="623" spans="4:7" ht="14.25" customHeight="1" x14ac:dyDescent="0.3">
      <c r="D623" s="12"/>
      <c r="E623" s="12"/>
      <c r="F623" s="12"/>
      <c r="G623" s="12"/>
    </row>
    <row r="624" spans="4:7" ht="14.25" customHeight="1" x14ac:dyDescent="0.3">
      <c r="D624" s="12"/>
      <c r="E624" s="12"/>
      <c r="F624" s="12"/>
      <c r="G624" s="12"/>
    </row>
    <row r="625" spans="4:7" ht="14.25" customHeight="1" x14ac:dyDescent="0.3">
      <c r="D625" s="12"/>
      <c r="E625" s="12"/>
      <c r="F625" s="12"/>
      <c r="G625" s="12"/>
    </row>
    <row r="626" spans="4:7" ht="14.25" customHeight="1" x14ac:dyDescent="0.3">
      <c r="D626" s="12"/>
      <c r="E626" s="12"/>
      <c r="F626" s="12"/>
      <c r="G626" s="12"/>
    </row>
    <row r="627" spans="4:7" ht="14.25" customHeight="1" x14ac:dyDescent="0.3">
      <c r="D627" s="12"/>
      <c r="E627" s="12"/>
      <c r="F627" s="12"/>
      <c r="G627" s="12"/>
    </row>
    <row r="628" spans="4:7" ht="14.25" customHeight="1" x14ac:dyDescent="0.3">
      <c r="D628" s="12"/>
      <c r="E628" s="12"/>
      <c r="F628" s="12"/>
      <c r="G628" s="12"/>
    </row>
    <row r="629" spans="4:7" ht="14.25" customHeight="1" x14ac:dyDescent="0.3">
      <c r="D629" s="12"/>
      <c r="E629" s="12"/>
      <c r="F629" s="12"/>
      <c r="G629" s="12"/>
    </row>
    <row r="630" spans="4:7" ht="14.25" customHeight="1" x14ac:dyDescent="0.3">
      <c r="D630" s="12"/>
      <c r="E630" s="12"/>
      <c r="F630" s="12"/>
      <c r="G630" s="12"/>
    </row>
    <row r="631" spans="4:7" ht="14.25" customHeight="1" x14ac:dyDescent="0.3">
      <c r="D631" s="12"/>
      <c r="E631" s="12"/>
      <c r="F631" s="12"/>
      <c r="G631" s="12"/>
    </row>
    <row r="632" spans="4:7" ht="14.25" customHeight="1" x14ac:dyDescent="0.3">
      <c r="D632" s="12"/>
      <c r="E632" s="12"/>
      <c r="F632" s="12"/>
      <c r="G632" s="12"/>
    </row>
    <row r="633" spans="4:7" ht="14.25" customHeight="1" x14ac:dyDescent="0.3">
      <c r="D633" s="12"/>
      <c r="E633" s="12"/>
      <c r="F633" s="12"/>
      <c r="G633" s="12"/>
    </row>
    <row r="634" spans="4:7" ht="14.25" customHeight="1" x14ac:dyDescent="0.3">
      <c r="D634" s="12"/>
      <c r="E634" s="12"/>
      <c r="F634" s="12"/>
      <c r="G634" s="12"/>
    </row>
    <row r="635" spans="4:7" ht="14.25" customHeight="1" x14ac:dyDescent="0.3">
      <c r="D635" s="12"/>
      <c r="E635" s="12"/>
      <c r="F635" s="12"/>
      <c r="G635" s="12"/>
    </row>
    <row r="636" spans="4:7" ht="14.25" customHeight="1" x14ac:dyDescent="0.3">
      <c r="D636" s="12"/>
      <c r="E636" s="12"/>
      <c r="F636" s="12"/>
      <c r="G636" s="12"/>
    </row>
    <row r="637" spans="4:7" ht="14.25" customHeight="1" x14ac:dyDescent="0.3">
      <c r="D637" s="12"/>
      <c r="E637" s="12"/>
      <c r="F637" s="12"/>
      <c r="G637" s="12"/>
    </row>
    <row r="638" spans="4:7" ht="14.25" customHeight="1" x14ac:dyDescent="0.3">
      <c r="D638" s="12"/>
      <c r="E638" s="12"/>
      <c r="F638" s="12"/>
      <c r="G638" s="12"/>
    </row>
    <row r="639" spans="4:7" ht="14.25" customHeight="1" x14ac:dyDescent="0.3">
      <c r="D639" s="12"/>
      <c r="E639" s="12"/>
      <c r="F639" s="12"/>
      <c r="G639" s="12"/>
    </row>
    <row r="640" spans="4:7" ht="14.25" customHeight="1" x14ac:dyDescent="0.3">
      <c r="D640" s="12"/>
      <c r="E640" s="12"/>
      <c r="F640" s="12"/>
      <c r="G640" s="12"/>
    </row>
    <row r="641" spans="4:7" ht="14.25" customHeight="1" x14ac:dyDescent="0.3">
      <c r="D641" s="12"/>
      <c r="E641" s="12"/>
      <c r="F641" s="12"/>
      <c r="G641" s="12"/>
    </row>
    <row r="642" spans="4:7" ht="14.25" customHeight="1" x14ac:dyDescent="0.3">
      <c r="D642" s="12"/>
      <c r="E642" s="12"/>
      <c r="F642" s="12"/>
      <c r="G642" s="12"/>
    </row>
    <row r="643" spans="4:7" ht="14.25" customHeight="1" x14ac:dyDescent="0.3">
      <c r="D643" s="12"/>
      <c r="E643" s="12"/>
      <c r="F643" s="12"/>
      <c r="G643" s="12"/>
    </row>
    <row r="644" spans="4:7" ht="14.25" customHeight="1" x14ac:dyDescent="0.3">
      <c r="D644" s="12"/>
      <c r="E644" s="12"/>
      <c r="F644" s="12"/>
      <c r="G644" s="12"/>
    </row>
    <row r="645" spans="4:7" ht="14.25" customHeight="1" x14ac:dyDescent="0.3">
      <c r="D645" s="12"/>
      <c r="E645" s="12"/>
      <c r="F645" s="12"/>
      <c r="G645" s="12"/>
    </row>
    <row r="646" spans="4:7" ht="14.25" customHeight="1" x14ac:dyDescent="0.3">
      <c r="D646" s="12"/>
      <c r="E646" s="12"/>
      <c r="F646" s="12"/>
      <c r="G646" s="12"/>
    </row>
    <row r="647" spans="4:7" ht="14.25" customHeight="1" x14ac:dyDescent="0.3">
      <c r="D647" s="12"/>
      <c r="E647" s="12"/>
      <c r="F647" s="12"/>
      <c r="G647" s="12"/>
    </row>
    <row r="648" spans="4:7" ht="14.25" customHeight="1" x14ac:dyDescent="0.3">
      <c r="D648" s="12"/>
      <c r="E648" s="12"/>
      <c r="F648" s="12"/>
      <c r="G648" s="12"/>
    </row>
    <row r="649" spans="4:7" ht="14.25" customHeight="1" x14ac:dyDescent="0.3">
      <c r="D649" s="12"/>
      <c r="E649" s="12"/>
      <c r="F649" s="12"/>
      <c r="G649" s="12"/>
    </row>
    <row r="650" spans="4:7" ht="14.25" customHeight="1" x14ac:dyDescent="0.3">
      <c r="D650" s="12"/>
      <c r="E650" s="12"/>
      <c r="F650" s="12"/>
      <c r="G650" s="12"/>
    </row>
    <row r="651" spans="4:7" ht="14.25" customHeight="1" x14ac:dyDescent="0.3">
      <c r="D651" s="12"/>
      <c r="E651" s="12"/>
      <c r="F651" s="12"/>
      <c r="G651" s="12"/>
    </row>
    <row r="652" spans="4:7" ht="14.25" customHeight="1" x14ac:dyDescent="0.3">
      <c r="D652" s="12"/>
      <c r="E652" s="12"/>
      <c r="F652" s="12"/>
      <c r="G652" s="12"/>
    </row>
    <row r="653" spans="4:7" ht="14.25" customHeight="1" x14ac:dyDescent="0.3">
      <c r="D653" s="12"/>
      <c r="E653" s="12"/>
      <c r="F653" s="12"/>
      <c r="G653" s="12"/>
    </row>
    <row r="654" spans="4:7" ht="14.25" customHeight="1" x14ac:dyDescent="0.3">
      <c r="D654" s="12"/>
      <c r="E654" s="12"/>
      <c r="F654" s="12"/>
      <c r="G654" s="12"/>
    </row>
    <row r="655" spans="4:7" ht="14.25" customHeight="1" x14ac:dyDescent="0.3">
      <c r="D655" s="12"/>
      <c r="E655" s="12"/>
      <c r="F655" s="12"/>
      <c r="G655" s="12"/>
    </row>
    <row r="656" spans="4:7" ht="14.25" customHeight="1" x14ac:dyDescent="0.3">
      <c r="D656" s="12"/>
      <c r="E656" s="12"/>
      <c r="F656" s="12"/>
      <c r="G656" s="12"/>
    </row>
    <row r="657" spans="4:7" ht="14.25" customHeight="1" x14ac:dyDescent="0.3">
      <c r="D657" s="12"/>
      <c r="E657" s="12"/>
      <c r="F657" s="12"/>
      <c r="G657" s="12"/>
    </row>
    <row r="658" spans="4:7" ht="14.25" customHeight="1" x14ac:dyDescent="0.3">
      <c r="D658" s="12"/>
      <c r="E658" s="12"/>
      <c r="F658" s="12"/>
      <c r="G658" s="12"/>
    </row>
    <row r="659" spans="4:7" ht="14.25" customHeight="1" x14ac:dyDescent="0.3">
      <c r="D659" s="12"/>
      <c r="E659" s="12"/>
      <c r="F659" s="12"/>
      <c r="G659" s="12"/>
    </row>
    <row r="660" spans="4:7" ht="14.25" customHeight="1" x14ac:dyDescent="0.3">
      <c r="D660" s="12"/>
      <c r="E660" s="12"/>
      <c r="F660" s="12"/>
      <c r="G660" s="12"/>
    </row>
    <row r="661" spans="4:7" ht="14.25" customHeight="1" x14ac:dyDescent="0.3">
      <c r="D661" s="12"/>
      <c r="E661" s="12"/>
      <c r="F661" s="12"/>
      <c r="G661" s="12"/>
    </row>
    <row r="662" spans="4:7" ht="14.25" customHeight="1" x14ac:dyDescent="0.3">
      <c r="D662" s="12"/>
      <c r="E662" s="12"/>
      <c r="F662" s="12"/>
      <c r="G662" s="12"/>
    </row>
    <row r="663" spans="4:7" ht="14.25" customHeight="1" x14ac:dyDescent="0.3">
      <c r="D663" s="12"/>
      <c r="E663" s="12"/>
      <c r="F663" s="12"/>
      <c r="G663" s="12"/>
    </row>
    <row r="664" spans="4:7" ht="14.25" customHeight="1" x14ac:dyDescent="0.3">
      <c r="D664" s="12"/>
      <c r="E664" s="12"/>
      <c r="F664" s="12"/>
      <c r="G664" s="12"/>
    </row>
    <row r="665" spans="4:7" ht="14.25" customHeight="1" x14ac:dyDescent="0.3">
      <c r="D665" s="12"/>
      <c r="E665" s="12"/>
      <c r="F665" s="12"/>
      <c r="G665" s="12"/>
    </row>
    <row r="666" spans="4:7" ht="14.25" customHeight="1" x14ac:dyDescent="0.3">
      <c r="D666" s="12"/>
      <c r="E666" s="12"/>
      <c r="F666" s="12"/>
      <c r="G666" s="12"/>
    </row>
    <row r="667" spans="4:7" ht="14.25" customHeight="1" x14ac:dyDescent="0.3">
      <c r="D667" s="12"/>
      <c r="E667" s="12"/>
      <c r="F667" s="12"/>
      <c r="G667" s="12"/>
    </row>
    <row r="668" spans="4:7" ht="14.25" customHeight="1" x14ac:dyDescent="0.3">
      <c r="D668" s="12"/>
      <c r="E668" s="12"/>
      <c r="F668" s="12"/>
      <c r="G668" s="12"/>
    </row>
    <row r="669" spans="4:7" ht="14.25" customHeight="1" x14ac:dyDescent="0.3">
      <c r="D669" s="12"/>
      <c r="E669" s="12"/>
      <c r="F669" s="12"/>
      <c r="G669" s="12"/>
    </row>
    <row r="670" spans="4:7" ht="14.25" customHeight="1" x14ac:dyDescent="0.3">
      <c r="D670" s="12"/>
      <c r="E670" s="12"/>
      <c r="F670" s="12"/>
      <c r="G670" s="12"/>
    </row>
    <row r="671" spans="4:7" ht="14.25" customHeight="1" x14ac:dyDescent="0.3">
      <c r="D671" s="12"/>
      <c r="E671" s="12"/>
      <c r="F671" s="12"/>
      <c r="G671" s="12"/>
    </row>
    <row r="672" spans="4:7" ht="14.25" customHeight="1" x14ac:dyDescent="0.3">
      <c r="D672" s="12"/>
      <c r="E672" s="12"/>
      <c r="F672" s="12"/>
      <c r="G672" s="12"/>
    </row>
    <row r="673" spans="4:7" ht="14.25" customHeight="1" x14ac:dyDescent="0.3">
      <c r="D673" s="12"/>
      <c r="E673" s="12"/>
      <c r="F673" s="12"/>
      <c r="G673" s="12"/>
    </row>
    <row r="674" spans="4:7" ht="14.25" customHeight="1" x14ac:dyDescent="0.3">
      <c r="D674" s="12"/>
      <c r="E674" s="12"/>
      <c r="F674" s="12"/>
      <c r="G674" s="12"/>
    </row>
    <row r="675" spans="4:7" ht="14.25" customHeight="1" x14ac:dyDescent="0.3">
      <c r="D675" s="12"/>
      <c r="E675" s="12"/>
      <c r="F675" s="12"/>
      <c r="G675" s="12"/>
    </row>
    <row r="676" spans="4:7" ht="14.25" customHeight="1" x14ac:dyDescent="0.3">
      <c r="D676" s="12"/>
      <c r="E676" s="12"/>
      <c r="F676" s="12"/>
      <c r="G676" s="12"/>
    </row>
    <row r="677" spans="4:7" ht="14.25" customHeight="1" x14ac:dyDescent="0.3">
      <c r="D677" s="12"/>
      <c r="E677" s="12"/>
      <c r="F677" s="12"/>
      <c r="G677" s="12"/>
    </row>
    <row r="678" spans="4:7" ht="14.25" customHeight="1" x14ac:dyDescent="0.3">
      <c r="D678" s="12"/>
      <c r="E678" s="12"/>
      <c r="F678" s="12"/>
      <c r="G678" s="12"/>
    </row>
    <row r="679" spans="4:7" ht="14.25" customHeight="1" x14ac:dyDescent="0.3">
      <c r="D679" s="12"/>
      <c r="E679" s="12"/>
      <c r="F679" s="12"/>
      <c r="G679" s="12"/>
    </row>
    <row r="680" spans="4:7" ht="14.25" customHeight="1" x14ac:dyDescent="0.3">
      <c r="D680" s="12"/>
      <c r="E680" s="12"/>
      <c r="F680" s="12"/>
      <c r="G680" s="12"/>
    </row>
    <row r="681" spans="4:7" ht="14.25" customHeight="1" x14ac:dyDescent="0.3">
      <c r="D681" s="12"/>
      <c r="E681" s="12"/>
      <c r="F681" s="12"/>
      <c r="G681" s="12"/>
    </row>
    <row r="682" spans="4:7" ht="14.25" customHeight="1" x14ac:dyDescent="0.3">
      <c r="D682" s="12"/>
      <c r="E682" s="12"/>
      <c r="F682" s="12"/>
      <c r="G682" s="12"/>
    </row>
    <row r="683" spans="4:7" ht="14.25" customHeight="1" x14ac:dyDescent="0.3">
      <c r="D683" s="12"/>
      <c r="E683" s="12"/>
      <c r="F683" s="12"/>
      <c r="G683" s="12"/>
    </row>
    <row r="684" spans="4:7" ht="14.25" customHeight="1" x14ac:dyDescent="0.3">
      <c r="D684" s="12"/>
      <c r="E684" s="12"/>
      <c r="F684" s="12"/>
      <c r="G684" s="12"/>
    </row>
    <row r="685" spans="4:7" ht="14.25" customHeight="1" x14ac:dyDescent="0.3">
      <c r="D685" s="12"/>
      <c r="E685" s="12"/>
      <c r="F685" s="12"/>
      <c r="G685" s="12"/>
    </row>
    <row r="686" spans="4:7" ht="14.25" customHeight="1" x14ac:dyDescent="0.3">
      <c r="D686" s="12"/>
      <c r="E686" s="12"/>
      <c r="F686" s="12"/>
      <c r="G686" s="12"/>
    </row>
    <row r="687" spans="4:7" ht="14.25" customHeight="1" x14ac:dyDescent="0.3">
      <c r="D687" s="12"/>
      <c r="E687" s="12"/>
      <c r="F687" s="12"/>
      <c r="G687" s="12"/>
    </row>
    <row r="688" spans="4:7" ht="14.25" customHeight="1" x14ac:dyDescent="0.3">
      <c r="D688" s="12"/>
      <c r="E688" s="12"/>
      <c r="F688" s="12"/>
      <c r="G688" s="12"/>
    </row>
    <row r="689" spans="4:7" ht="14.25" customHeight="1" x14ac:dyDescent="0.3">
      <c r="D689" s="12"/>
      <c r="E689" s="12"/>
      <c r="F689" s="12"/>
      <c r="G689" s="12"/>
    </row>
    <row r="690" spans="4:7" ht="14.25" customHeight="1" x14ac:dyDescent="0.3">
      <c r="D690" s="12"/>
      <c r="E690" s="12"/>
      <c r="F690" s="12"/>
      <c r="G690" s="12"/>
    </row>
    <row r="691" spans="4:7" ht="14.25" customHeight="1" x14ac:dyDescent="0.3">
      <c r="D691" s="12"/>
      <c r="E691" s="12"/>
      <c r="F691" s="12"/>
      <c r="G691" s="12"/>
    </row>
    <row r="692" spans="4:7" ht="14.25" customHeight="1" x14ac:dyDescent="0.3">
      <c r="D692" s="12"/>
      <c r="E692" s="12"/>
      <c r="F692" s="12"/>
      <c r="G692" s="12"/>
    </row>
    <row r="693" spans="4:7" ht="14.25" customHeight="1" x14ac:dyDescent="0.3">
      <c r="D693" s="12"/>
      <c r="E693" s="12"/>
      <c r="F693" s="12"/>
      <c r="G693" s="12"/>
    </row>
    <row r="694" spans="4:7" ht="14.25" customHeight="1" x14ac:dyDescent="0.3">
      <c r="D694" s="12"/>
      <c r="E694" s="12"/>
      <c r="F694" s="12"/>
      <c r="G694" s="12"/>
    </row>
    <row r="695" spans="4:7" ht="14.25" customHeight="1" x14ac:dyDescent="0.3">
      <c r="D695" s="12"/>
      <c r="E695" s="12"/>
      <c r="F695" s="12"/>
      <c r="G695" s="12"/>
    </row>
    <row r="696" spans="4:7" ht="14.25" customHeight="1" x14ac:dyDescent="0.3">
      <c r="D696" s="12"/>
      <c r="E696" s="12"/>
      <c r="F696" s="12"/>
      <c r="G696" s="12"/>
    </row>
    <row r="697" spans="4:7" ht="14.25" customHeight="1" x14ac:dyDescent="0.3">
      <c r="D697" s="12"/>
      <c r="E697" s="12"/>
      <c r="F697" s="12"/>
      <c r="G697" s="12"/>
    </row>
    <row r="698" spans="4:7" ht="14.25" customHeight="1" x14ac:dyDescent="0.3">
      <c r="D698" s="12"/>
      <c r="E698" s="12"/>
      <c r="F698" s="12"/>
      <c r="G698" s="12"/>
    </row>
    <row r="699" spans="4:7" ht="14.25" customHeight="1" x14ac:dyDescent="0.3">
      <c r="D699" s="12"/>
      <c r="E699" s="12"/>
      <c r="F699" s="12"/>
      <c r="G699" s="12"/>
    </row>
    <row r="700" spans="4:7" ht="14.25" customHeight="1" x14ac:dyDescent="0.3">
      <c r="D700" s="12"/>
      <c r="E700" s="12"/>
      <c r="F700" s="12"/>
      <c r="G700" s="12"/>
    </row>
    <row r="701" spans="4:7" ht="14.25" customHeight="1" x14ac:dyDescent="0.3">
      <c r="D701" s="12"/>
      <c r="E701" s="12"/>
      <c r="F701" s="12"/>
      <c r="G701" s="12"/>
    </row>
    <row r="702" spans="4:7" ht="14.25" customHeight="1" x14ac:dyDescent="0.3">
      <c r="D702" s="12"/>
      <c r="E702" s="12"/>
      <c r="F702" s="12"/>
      <c r="G702" s="12"/>
    </row>
    <row r="703" spans="4:7" ht="14.25" customHeight="1" x14ac:dyDescent="0.3">
      <c r="D703" s="12"/>
      <c r="E703" s="12"/>
      <c r="F703" s="12"/>
      <c r="G703" s="12"/>
    </row>
    <row r="704" spans="4:7" ht="14.25" customHeight="1" x14ac:dyDescent="0.3">
      <c r="D704" s="12"/>
      <c r="E704" s="12"/>
      <c r="F704" s="12"/>
      <c r="G704" s="12"/>
    </row>
    <row r="705" spans="4:7" ht="14.25" customHeight="1" x14ac:dyDescent="0.3">
      <c r="D705" s="12"/>
      <c r="E705" s="12"/>
      <c r="F705" s="12"/>
      <c r="G705" s="12"/>
    </row>
    <row r="706" spans="4:7" ht="14.25" customHeight="1" x14ac:dyDescent="0.3">
      <c r="D706" s="12"/>
      <c r="E706" s="12"/>
      <c r="F706" s="12"/>
      <c r="G706" s="12"/>
    </row>
    <row r="707" spans="4:7" ht="14.25" customHeight="1" x14ac:dyDescent="0.3">
      <c r="D707" s="12"/>
      <c r="E707" s="12"/>
      <c r="F707" s="12"/>
      <c r="G707" s="12"/>
    </row>
    <row r="708" spans="4:7" ht="14.25" customHeight="1" x14ac:dyDescent="0.3">
      <c r="D708" s="12"/>
      <c r="E708" s="12"/>
      <c r="F708" s="12"/>
      <c r="G708" s="12"/>
    </row>
    <row r="709" spans="4:7" ht="14.25" customHeight="1" x14ac:dyDescent="0.3">
      <c r="D709" s="12"/>
      <c r="E709" s="12"/>
      <c r="F709" s="12"/>
      <c r="G709" s="12"/>
    </row>
    <row r="710" spans="4:7" ht="14.25" customHeight="1" x14ac:dyDescent="0.3">
      <c r="D710" s="12"/>
      <c r="E710" s="12"/>
      <c r="F710" s="12"/>
      <c r="G710" s="12"/>
    </row>
    <row r="711" spans="4:7" ht="14.25" customHeight="1" x14ac:dyDescent="0.3">
      <c r="D711" s="12"/>
      <c r="E711" s="12"/>
      <c r="F711" s="12"/>
      <c r="G711" s="12"/>
    </row>
    <row r="712" spans="4:7" ht="14.25" customHeight="1" x14ac:dyDescent="0.3">
      <c r="D712" s="12"/>
      <c r="E712" s="12"/>
      <c r="F712" s="12"/>
      <c r="G712" s="12"/>
    </row>
    <row r="713" spans="4:7" ht="14.25" customHeight="1" x14ac:dyDescent="0.3">
      <c r="D713" s="12"/>
      <c r="E713" s="12"/>
      <c r="F713" s="12"/>
      <c r="G713" s="12"/>
    </row>
    <row r="714" spans="4:7" ht="14.25" customHeight="1" x14ac:dyDescent="0.3">
      <c r="D714" s="12"/>
      <c r="E714" s="12"/>
      <c r="F714" s="12"/>
      <c r="G714" s="12"/>
    </row>
    <row r="715" spans="4:7" ht="14.25" customHeight="1" x14ac:dyDescent="0.3">
      <c r="D715" s="12"/>
      <c r="E715" s="12"/>
      <c r="F715" s="12"/>
      <c r="G715" s="12"/>
    </row>
    <row r="716" spans="4:7" ht="14.25" customHeight="1" x14ac:dyDescent="0.3">
      <c r="D716" s="12"/>
      <c r="E716" s="12"/>
      <c r="F716" s="12"/>
      <c r="G716" s="12"/>
    </row>
    <row r="717" spans="4:7" ht="14.25" customHeight="1" x14ac:dyDescent="0.3">
      <c r="D717" s="12"/>
      <c r="E717" s="12"/>
      <c r="F717" s="12"/>
      <c r="G717" s="12"/>
    </row>
    <row r="718" spans="4:7" ht="14.25" customHeight="1" x14ac:dyDescent="0.3">
      <c r="D718" s="12"/>
      <c r="E718" s="12"/>
      <c r="F718" s="12"/>
      <c r="G718" s="12"/>
    </row>
    <row r="719" spans="4:7" ht="14.25" customHeight="1" x14ac:dyDescent="0.3">
      <c r="D719" s="12"/>
      <c r="E719" s="12"/>
      <c r="F719" s="12"/>
      <c r="G719" s="12"/>
    </row>
    <row r="720" spans="4:7" ht="14.25" customHeight="1" x14ac:dyDescent="0.3">
      <c r="D720" s="12"/>
      <c r="E720" s="12"/>
      <c r="F720" s="12"/>
      <c r="G720" s="12"/>
    </row>
    <row r="721" spans="4:7" ht="14.25" customHeight="1" x14ac:dyDescent="0.3">
      <c r="D721" s="12"/>
      <c r="E721" s="12"/>
      <c r="F721" s="12"/>
      <c r="G721" s="12"/>
    </row>
    <row r="722" spans="4:7" ht="14.25" customHeight="1" x14ac:dyDescent="0.3">
      <c r="D722" s="12"/>
      <c r="E722" s="12"/>
      <c r="F722" s="12"/>
      <c r="G722" s="12"/>
    </row>
    <row r="723" spans="4:7" ht="14.25" customHeight="1" x14ac:dyDescent="0.3">
      <c r="D723" s="12"/>
      <c r="E723" s="12"/>
      <c r="F723" s="12"/>
      <c r="G723" s="12"/>
    </row>
    <row r="724" spans="4:7" ht="14.25" customHeight="1" x14ac:dyDescent="0.3">
      <c r="D724" s="12"/>
      <c r="E724" s="12"/>
      <c r="F724" s="12"/>
      <c r="G724" s="12"/>
    </row>
    <row r="725" spans="4:7" ht="14.25" customHeight="1" x14ac:dyDescent="0.3">
      <c r="D725" s="12"/>
      <c r="E725" s="12"/>
      <c r="F725" s="12"/>
      <c r="G725" s="12"/>
    </row>
    <row r="726" spans="4:7" ht="14.25" customHeight="1" x14ac:dyDescent="0.3">
      <c r="D726" s="12"/>
      <c r="E726" s="12"/>
      <c r="F726" s="12"/>
      <c r="G726" s="12"/>
    </row>
    <row r="727" spans="4:7" ht="14.25" customHeight="1" x14ac:dyDescent="0.3">
      <c r="D727" s="12"/>
      <c r="E727" s="12"/>
      <c r="F727" s="12"/>
      <c r="G727" s="12"/>
    </row>
    <row r="728" spans="4:7" ht="14.25" customHeight="1" x14ac:dyDescent="0.3">
      <c r="D728" s="12"/>
      <c r="E728" s="12"/>
      <c r="F728" s="12"/>
      <c r="G728" s="12"/>
    </row>
    <row r="729" spans="4:7" ht="14.25" customHeight="1" x14ac:dyDescent="0.3">
      <c r="D729" s="12"/>
      <c r="E729" s="12"/>
      <c r="F729" s="12"/>
      <c r="G729" s="12"/>
    </row>
    <row r="730" spans="4:7" ht="14.25" customHeight="1" x14ac:dyDescent="0.3">
      <c r="D730" s="12"/>
      <c r="E730" s="12"/>
      <c r="F730" s="12"/>
      <c r="G730" s="12"/>
    </row>
    <row r="731" spans="4:7" ht="14.25" customHeight="1" x14ac:dyDescent="0.3">
      <c r="D731" s="12"/>
      <c r="E731" s="12"/>
      <c r="F731" s="12"/>
      <c r="G731" s="12"/>
    </row>
    <row r="732" spans="4:7" ht="14.25" customHeight="1" x14ac:dyDescent="0.3">
      <c r="D732" s="12"/>
      <c r="E732" s="12"/>
      <c r="F732" s="12"/>
      <c r="G732" s="12"/>
    </row>
    <row r="733" spans="4:7" ht="14.25" customHeight="1" x14ac:dyDescent="0.3">
      <c r="D733" s="12"/>
      <c r="E733" s="12"/>
      <c r="F733" s="12"/>
      <c r="G733" s="12"/>
    </row>
    <row r="734" spans="4:7" ht="14.25" customHeight="1" x14ac:dyDescent="0.3">
      <c r="D734" s="12"/>
      <c r="E734" s="12"/>
      <c r="F734" s="12"/>
      <c r="G734" s="12"/>
    </row>
    <row r="735" spans="4:7" ht="14.25" customHeight="1" x14ac:dyDescent="0.3">
      <c r="D735" s="12"/>
      <c r="E735" s="12"/>
      <c r="F735" s="12"/>
      <c r="G735" s="12"/>
    </row>
    <row r="736" spans="4:7" ht="14.25" customHeight="1" x14ac:dyDescent="0.3">
      <c r="D736" s="12"/>
      <c r="E736" s="12"/>
      <c r="F736" s="12"/>
      <c r="G736" s="12"/>
    </row>
    <row r="737" spans="4:7" ht="14.25" customHeight="1" x14ac:dyDescent="0.3">
      <c r="D737" s="12"/>
      <c r="E737" s="12"/>
      <c r="F737" s="12"/>
      <c r="G737" s="12"/>
    </row>
    <row r="738" spans="4:7" ht="14.25" customHeight="1" x14ac:dyDescent="0.3">
      <c r="D738" s="12"/>
      <c r="E738" s="12"/>
      <c r="F738" s="12"/>
      <c r="G738" s="12"/>
    </row>
    <row r="739" spans="4:7" ht="14.25" customHeight="1" x14ac:dyDescent="0.3">
      <c r="D739" s="12"/>
      <c r="E739" s="12"/>
      <c r="F739" s="12"/>
      <c r="G739" s="12"/>
    </row>
    <row r="740" spans="4:7" ht="14.25" customHeight="1" x14ac:dyDescent="0.3">
      <c r="D740" s="12"/>
      <c r="E740" s="12"/>
      <c r="F740" s="12"/>
      <c r="G740" s="12"/>
    </row>
    <row r="741" spans="4:7" ht="14.25" customHeight="1" x14ac:dyDescent="0.3">
      <c r="D741" s="12"/>
      <c r="E741" s="12"/>
      <c r="F741" s="12"/>
      <c r="G741" s="12"/>
    </row>
    <row r="742" spans="4:7" ht="14.25" customHeight="1" x14ac:dyDescent="0.3">
      <c r="D742" s="12"/>
      <c r="E742" s="12"/>
      <c r="F742" s="12"/>
      <c r="G742" s="12"/>
    </row>
    <row r="743" spans="4:7" ht="14.25" customHeight="1" x14ac:dyDescent="0.3">
      <c r="D743" s="12"/>
      <c r="E743" s="12"/>
      <c r="F743" s="12"/>
      <c r="G743" s="12"/>
    </row>
    <row r="744" spans="4:7" ht="14.25" customHeight="1" x14ac:dyDescent="0.3">
      <c r="D744" s="12"/>
      <c r="E744" s="12"/>
      <c r="F744" s="12"/>
      <c r="G744" s="12"/>
    </row>
    <row r="745" spans="4:7" ht="14.25" customHeight="1" x14ac:dyDescent="0.3">
      <c r="D745" s="12"/>
      <c r="E745" s="12"/>
      <c r="F745" s="12"/>
      <c r="G745" s="12"/>
    </row>
    <row r="746" spans="4:7" ht="14.25" customHeight="1" x14ac:dyDescent="0.3">
      <c r="D746" s="12"/>
      <c r="E746" s="12"/>
      <c r="F746" s="12"/>
      <c r="G746" s="12"/>
    </row>
    <row r="747" spans="4:7" ht="14.25" customHeight="1" x14ac:dyDescent="0.3">
      <c r="D747" s="12"/>
      <c r="E747" s="12"/>
      <c r="F747" s="12"/>
      <c r="G747" s="12"/>
    </row>
    <row r="748" spans="4:7" ht="14.25" customHeight="1" x14ac:dyDescent="0.3">
      <c r="D748" s="12"/>
      <c r="E748" s="12"/>
      <c r="F748" s="12"/>
      <c r="G748" s="12"/>
    </row>
    <row r="749" spans="4:7" ht="14.25" customHeight="1" x14ac:dyDescent="0.3">
      <c r="D749" s="12"/>
      <c r="E749" s="12"/>
      <c r="F749" s="12"/>
      <c r="G749" s="12"/>
    </row>
    <row r="750" spans="4:7" ht="14.25" customHeight="1" x14ac:dyDescent="0.3">
      <c r="D750" s="12"/>
      <c r="E750" s="12"/>
      <c r="F750" s="12"/>
      <c r="G750" s="12"/>
    </row>
    <row r="751" spans="4:7" ht="14.25" customHeight="1" x14ac:dyDescent="0.3">
      <c r="D751" s="12"/>
      <c r="E751" s="12"/>
      <c r="F751" s="12"/>
      <c r="G751" s="12"/>
    </row>
    <row r="752" spans="4:7" ht="14.25" customHeight="1" x14ac:dyDescent="0.3">
      <c r="D752" s="12"/>
      <c r="E752" s="12"/>
      <c r="F752" s="12"/>
      <c r="G752" s="12"/>
    </row>
    <row r="753" spans="4:7" ht="14.25" customHeight="1" x14ac:dyDescent="0.3">
      <c r="D753" s="12"/>
      <c r="E753" s="12"/>
      <c r="F753" s="12"/>
      <c r="G753" s="12"/>
    </row>
    <row r="754" spans="4:7" ht="14.25" customHeight="1" x14ac:dyDescent="0.3">
      <c r="D754" s="12"/>
      <c r="E754" s="12"/>
      <c r="F754" s="12"/>
      <c r="G754" s="12"/>
    </row>
    <row r="755" spans="4:7" ht="14.25" customHeight="1" x14ac:dyDescent="0.3">
      <c r="D755" s="12"/>
      <c r="E755" s="12"/>
      <c r="F755" s="12"/>
      <c r="G755" s="12"/>
    </row>
    <row r="756" spans="4:7" ht="14.25" customHeight="1" x14ac:dyDescent="0.3">
      <c r="D756" s="12"/>
      <c r="E756" s="12"/>
      <c r="F756" s="12"/>
      <c r="G756" s="12"/>
    </row>
    <row r="757" spans="4:7" ht="14.25" customHeight="1" x14ac:dyDescent="0.3">
      <c r="D757" s="12"/>
      <c r="E757" s="12"/>
      <c r="F757" s="12"/>
      <c r="G757" s="12"/>
    </row>
    <row r="758" spans="4:7" ht="14.25" customHeight="1" x14ac:dyDescent="0.3">
      <c r="D758" s="12"/>
      <c r="E758" s="12"/>
      <c r="F758" s="12"/>
      <c r="G758" s="12"/>
    </row>
    <row r="759" spans="4:7" ht="14.25" customHeight="1" x14ac:dyDescent="0.3">
      <c r="D759" s="12"/>
      <c r="E759" s="12"/>
      <c r="F759" s="12"/>
      <c r="G759" s="12"/>
    </row>
    <row r="760" spans="4:7" ht="14.25" customHeight="1" x14ac:dyDescent="0.3">
      <c r="D760" s="12"/>
      <c r="E760" s="12"/>
      <c r="F760" s="12"/>
      <c r="G760" s="12"/>
    </row>
    <row r="761" spans="4:7" ht="14.25" customHeight="1" x14ac:dyDescent="0.3">
      <c r="D761" s="12"/>
      <c r="E761" s="12"/>
      <c r="F761" s="12"/>
      <c r="G761" s="12"/>
    </row>
    <row r="762" spans="4:7" ht="14.25" customHeight="1" x14ac:dyDescent="0.3">
      <c r="D762" s="12"/>
      <c r="E762" s="12"/>
      <c r="F762" s="12"/>
      <c r="G762" s="12"/>
    </row>
    <row r="763" spans="4:7" ht="14.25" customHeight="1" x14ac:dyDescent="0.3">
      <c r="D763" s="12"/>
      <c r="E763" s="12"/>
      <c r="F763" s="12"/>
      <c r="G763" s="12"/>
    </row>
    <row r="764" spans="4:7" ht="14.25" customHeight="1" x14ac:dyDescent="0.3">
      <c r="D764" s="12"/>
      <c r="E764" s="12"/>
      <c r="F764" s="12"/>
      <c r="G764" s="12"/>
    </row>
    <row r="765" spans="4:7" ht="14.25" customHeight="1" x14ac:dyDescent="0.3">
      <c r="D765" s="12"/>
      <c r="E765" s="12"/>
      <c r="F765" s="12"/>
      <c r="G765" s="12"/>
    </row>
    <row r="766" spans="4:7" ht="14.25" customHeight="1" x14ac:dyDescent="0.3">
      <c r="D766" s="12"/>
      <c r="E766" s="12"/>
      <c r="F766" s="12"/>
      <c r="G766" s="12"/>
    </row>
    <row r="767" spans="4:7" ht="14.25" customHeight="1" x14ac:dyDescent="0.3">
      <c r="D767" s="12"/>
      <c r="E767" s="12"/>
      <c r="F767" s="12"/>
      <c r="G767" s="12"/>
    </row>
    <row r="768" spans="4:7" ht="14.25" customHeight="1" x14ac:dyDescent="0.3">
      <c r="D768" s="12"/>
      <c r="E768" s="12"/>
      <c r="F768" s="12"/>
      <c r="G768" s="12"/>
    </row>
    <row r="769" spans="4:7" ht="14.25" customHeight="1" x14ac:dyDescent="0.3">
      <c r="D769" s="12"/>
      <c r="E769" s="12"/>
      <c r="F769" s="12"/>
      <c r="G769" s="12"/>
    </row>
    <row r="770" spans="4:7" ht="14.25" customHeight="1" x14ac:dyDescent="0.3">
      <c r="D770" s="12"/>
      <c r="E770" s="12"/>
      <c r="F770" s="12"/>
      <c r="G770" s="12"/>
    </row>
    <row r="771" spans="4:7" ht="14.25" customHeight="1" x14ac:dyDescent="0.3">
      <c r="D771" s="12"/>
      <c r="E771" s="12"/>
      <c r="F771" s="12"/>
      <c r="G771" s="12"/>
    </row>
    <row r="772" spans="4:7" ht="14.25" customHeight="1" x14ac:dyDescent="0.3">
      <c r="D772" s="12"/>
      <c r="E772" s="12"/>
      <c r="F772" s="12"/>
      <c r="G772" s="12"/>
    </row>
    <row r="773" spans="4:7" ht="14.25" customHeight="1" x14ac:dyDescent="0.3">
      <c r="D773" s="12"/>
      <c r="E773" s="12"/>
      <c r="F773" s="12"/>
      <c r="G773" s="12"/>
    </row>
    <row r="774" spans="4:7" ht="14.25" customHeight="1" x14ac:dyDescent="0.3">
      <c r="D774" s="12"/>
      <c r="E774" s="12"/>
      <c r="F774" s="12"/>
      <c r="G774" s="12"/>
    </row>
    <row r="775" spans="4:7" ht="14.25" customHeight="1" x14ac:dyDescent="0.3">
      <c r="D775" s="12"/>
      <c r="E775" s="12"/>
      <c r="F775" s="12"/>
      <c r="G775" s="12"/>
    </row>
    <row r="776" spans="4:7" ht="14.25" customHeight="1" x14ac:dyDescent="0.3">
      <c r="D776" s="12"/>
      <c r="E776" s="12"/>
      <c r="F776" s="12"/>
      <c r="G776" s="12"/>
    </row>
    <row r="777" spans="4:7" ht="14.25" customHeight="1" x14ac:dyDescent="0.3">
      <c r="D777" s="12"/>
      <c r="E777" s="12"/>
      <c r="F777" s="12"/>
      <c r="G777" s="12"/>
    </row>
    <row r="778" spans="4:7" ht="14.25" customHeight="1" x14ac:dyDescent="0.3">
      <c r="D778" s="12"/>
      <c r="E778" s="12"/>
      <c r="F778" s="12"/>
      <c r="G778" s="12"/>
    </row>
    <row r="779" spans="4:7" ht="14.25" customHeight="1" x14ac:dyDescent="0.3">
      <c r="D779" s="12"/>
      <c r="E779" s="12"/>
      <c r="F779" s="12"/>
      <c r="G779" s="12"/>
    </row>
    <row r="780" spans="4:7" ht="14.25" customHeight="1" x14ac:dyDescent="0.3">
      <c r="D780" s="12"/>
      <c r="E780" s="12"/>
      <c r="F780" s="12"/>
      <c r="G780" s="12"/>
    </row>
    <row r="781" spans="4:7" ht="14.25" customHeight="1" x14ac:dyDescent="0.3">
      <c r="D781" s="12"/>
      <c r="E781" s="12"/>
      <c r="F781" s="12"/>
      <c r="G781" s="12"/>
    </row>
    <row r="782" spans="4:7" ht="14.25" customHeight="1" x14ac:dyDescent="0.3">
      <c r="D782" s="12"/>
      <c r="E782" s="12"/>
      <c r="F782" s="12"/>
      <c r="G782" s="12"/>
    </row>
    <row r="783" spans="4:7" ht="14.25" customHeight="1" x14ac:dyDescent="0.3">
      <c r="D783" s="12"/>
      <c r="E783" s="12"/>
      <c r="F783" s="12"/>
      <c r="G783" s="12"/>
    </row>
    <row r="784" spans="4:7" ht="14.25" customHeight="1" x14ac:dyDescent="0.3">
      <c r="D784" s="12"/>
      <c r="E784" s="12"/>
      <c r="F784" s="12"/>
      <c r="G784" s="12"/>
    </row>
    <row r="785" spans="4:7" ht="14.25" customHeight="1" x14ac:dyDescent="0.3">
      <c r="D785" s="12"/>
      <c r="E785" s="12"/>
      <c r="F785" s="12"/>
      <c r="G785" s="12"/>
    </row>
    <row r="786" spans="4:7" ht="14.25" customHeight="1" x14ac:dyDescent="0.3">
      <c r="D786" s="12"/>
      <c r="E786" s="12"/>
      <c r="F786" s="12"/>
      <c r="G786" s="12"/>
    </row>
    <row r="787" spans="4:7" ht="14.25" customHeight="1" x14ac:dyDescent="0.3">
      <c r="D787" s="12"/>
      <c r="E787" s="12"/>
      <c r="F787" s="12"/>
      <c r="G787" s="12"/>
    </row>
    <row r="788" spans="4:7" ht="14.25" customHeight="1" x14ac:dyDescent="0.3">
      <c r="D788" s="12"/>
      <c r="E788" s="12"/>
      <c r="F788" s="12"/>
      <c r="G788" s="12"/>
    </row>
    <row r="789" spans="4:7" ht="14.25" customHeight="1" x14ac:dyDescent="0.3">
      <c r="D789" s="12"/>
      <c r="E789" s="12"/>
      <c r="F789" s="12"/>
      <c r="G789" s="12"/>
    </row>
    <row r="790" spans="4:7" ht="14.25" customHeight="1" x14ac:dyDescent="0.3">
      <c r="D790" s="12"/>
      <c r="E790" s="12"/>
      <c r="F790" s="12"/>
      <c r="G790" s="12"/>
    </row>
    <row r="791" spans="4:7" ht="14.25" customHeight="1" x14ac:dyDescent="0.3">
      <c r="D791" s="12"/>
      <c r="E791" s="12"/>
      <c r="F791" s="12"/>
      <c r="G791" s="12"/>
    </row>
    <row r="792" spans="4:7" ht="14.25" customHeight="1" x14ac:dyDescent="0.3">
      <c r="D792" s="12"/>
      <c r="E792" s="12"/>
      <c r="F792" s="12"/>
      <c r="G792" s="12"/>
    </row>
    <row r="793" spans="4:7" ht="14.25" customHeight="1" x14ac:dyDescent="0.3">
      <c r="D793" s="12"/>
      <c r="E793" s="12"/>
      <c r="F793" s="12"/>
      <c r="G793" s="12"/>
    </row>
    <row r="794" spans="4:7" ht="14.25" customHeight="1" x14ac:dyDescent="0.3">
      <c r="D794" s="12"/>
      <c r="E794" s="12"/>
      <c r="F794" s="12"/>
      <c r="G794" s="12"/>
    </row>
    <row r="795" spans="4:7" ht="14.25" customHeight="1" x14ac:dyDescent="0.3">
      <c r="D795" s="12"/>
      <c r="E795" s="12"/>
      <c r="F795" s="12"/>
      <c r="G795" s="12"/>
    </row>
    <row r="796" spans="4:7" ht="14.25" customHeight="1" x14ac:dyDescent="0.3">
      <c r="D796" s="12"/>
      <c r="E796" s="12"/>
      <c r="F796" s="12"/>
      <c r="G796" s="12"/>
    </row>
    <row r="797" spans="4:7" ht="14.25" customHeight="1" x14ac:dyDescent="0.3">
      <c r="D797" s="12"/>
      <c r="E797" s="12"/>
      <c r="F797" s="12"/>
      <c r="G797" s="12"/>
    </row>
    <row r="798" spans="4:7" ht="14.25" customHeight="1" x14ac:dyDescent="0.3">
      <c r="D798" s="12"/>
      <c r="E798" s="12"/>
      <c r="F798" s="12"/>
      <c r="G798" s="12"/>
    </row>
    <row r="799" spans="4:7" ht="14.25" customHeight="1" x14ac:dyDescent="0.3">
      <c r="D799" s="12"/>
      <c r="E799" s="12"/>
      <c r="F799" s="12"/>
      <c r="G799" s="12"/>
    </row>
    <row r="800" spans="4:7" ht="14.25" customHeight="1" x14ac:dyDescent="0.3">
      <c r="D800" s="12"/>
      <c r="E800" s="12"/>
      <c r="F800" s="12"/>
      <c r="G800" s="12"/>
    </row>
    <row r="801" spans="4:7" ht="14.25" customHeight="1" x14ac:dyDescent="0.3">
      <c r="D801" s="12"/>
      <c r="E801" s="12"/>
      <c r="F801" s="12"/>
      <c r="G801" s="12"/>
    </row>
    <row r="802" spans="4:7" ht="14.25" customHeight="1" x14ac:dyDescent="0.3">
      <c r="D802" s="12"/>
      <c r="E802" s="12"/>
      <c r="F802" s="12"/>
      <c r="G802" s="12"/>
    </row>
    <row r="803" spans="4:7" ht="14.25" customHeight="1" x14ac:dyDescent="0.3">
      <c r="D803" s="12"/>
      <c r="E803" s="12"/>
      <c r="F803" s="12"/>
      <c r="G803" s="12"/>
    </row>
    <row r="804" spans="4:7" ht="14.25" customHeight="1" x14ac:dyDescent="0.3">
      <c r="D804" s="12"/>
      <c r="E804" s="12"/>
      <c r="F804" s="12"/>
      <c r="G804" s="12"/>
    </row>
    <row r="805" spans="4:7" ht="14.25" customHeight="1" x14ac:dyDescent="0.3">
      <c r="D805" s="12"/>
      <c r="E805" s="12"/>
      <c r="F805" s="12"/>
      <c r="G805" s="12"/>
    </row>
    <row r="806" spans="4:7" ht="14.25" customHeight="1" x14ac:dyDescent="0.3">
      <c r="D806" s="12"/>
      <c r="E806" s="12"/>
      <c r="F806" s="12"/>
      <c r="G806" s="12"/>
    </row>
    <row r="807" spans="4:7" ht="14.25" customHeight="1" x14ac:dyDescent="0.3">
      <c r="D807" s="12"/>
      <c r="E807" s="12"/>
      <c r="F807" s="12"/>
      <c r="G807" s="12"/>
    </row>
    <row r="808" spans="4:7" ht="14.25" customHeight="1" x14ac:dyDescent="0.3">
      <c r="D808" s="12"/>
      <c r="E808" s="12"/>
      <c r="F808" s="12"/>
      <c r="G808" s="12"/>
    </row>
    <row r="809" spans="4:7" ht="14.25" customHeight="1" x14ac:dyDescent="0.3">
      <c r="D809" s="12"/>
      <c r="E809" s="12"/>
      <c r="F809" s="12"/>
      <c r="G809" s="12"/>
    </row>
    <row r="810" spans="4:7" ht="14.25" customHeight="1" x14ac:dyDescent="0.3">
      <c r="D810" s="12"/>
      <c r="E810" s="12"/>
      <c r="F810" s="12"/>
      <c r="G810" s="12"/>
    </row>
    <row r="811" spans="4:7" ht="14.25" customHeight="1" x14ac:dyDescent="0.3">
      <c r="D811" s="12"/>
      <c r="E811" s="12"/>
      <c r="F811" s="12"/>
      <c r="G811" s="12"/>
    </row>
    <row r="812" spans="4:7" ht="14.25" customHeight="1" x14ac:dyDescent="0.3">
      <c r="D812" s="12"/>
      <c r="E812" s="12"/>
      <c r="F812" s="12"/>
      <c r="G812" s="12"/>
    </row>
    <row r="813" spans="4:7" ht="14.25" customHeight="1" x14ac:dyDescent="0.3">
      <c r="D813" s="12"/>
      <c r="E813" s="12"/>
      <c r="F813" s="12"/>
      <c r="G813" s="12"/>
    </row>
    <row r="814" spans="4:7" ht="14.25" customHeight="1" x14ac:dyDescent="0.3">
      <c r="D814" s="12"/>
      <c r="E814" s="12"/>
      <c r="F814" s="12"/>
      <c r="G814" s="12"/>
    </row>
    <row r="815" spans="4:7" ht="14.25" customHeight="1" x14ac:dyDescent="0.3">
      <c r="D815" s="12"/>
      <c r="E815" s="12"/>
      <c r="F815" s="12"/>
      <c r="G815" s="12"/>
    </row>
    <row r="816" spans="4:7" ht="14.25" customHeight="1" x14ac:dyDescent="0.3">
      <c r="D816" s="12"/>
      <c r="E816" s="12"/>
      <c r="F816" s="12"/>
      <c r="G816" s="12"/>
    </row>
    <row r="817" spans="4:7" ht="14.25" customHeight="1" x14ac:dyDescent="0.3">
      <c r="D817" s="12"/>
      <c r="E817" s="12"/>
      <c r="F817" s="12"/>
      <c r="G817" s="12"/>
    </row>
    <row r="818" spans="4:7" ht="14.25" customHeight="1" x14ac:dyDescent="0.3">
      <c r="D818" s="12"/>
      <c r="E818" s="12"/>
      <c r="F818" s="12"/>
      <c r="G818" s="12"/>
    </row>
    <row r="819" spans="4:7" ht="14.25" customHeight="1" x14ac:dyDescent="0.3">
      <c r="D819" s="12"/>
      <c r="E819" s="12"/>
      <c r="F819" s="12"/>
      <c r="G819" s="12"/>
    </row>
    <row r="820" spans="4:7" ht="14.25" customHeight="1" x14ac:dyDescent="0.3">
      <c r="D820" s="12"/>
      <c r="E820" s="12"/>
      <c r="F820" s="12"/>
      <c r="G820" s="12"/>
    </row>
    <row r="821" spans="4:7" ht="14.25" customHeight="1" x14ac:dyDescent="0.3">
      <c r="D821" s="12"/>
      <c r="E821" s="12"/>
      <c r="F821" s="12"/>
      <c r="G821" s="12"/>
    </row>
    <row r="822" spans="4:7" ht="14.25" customHeight="1" x14ac:dyDescent="0.3">
      <c r="D822" s="12"/>
      <c r="E822" s="12"/>
      <c r="F822" s="12"/>
      <c r="G822" s="12"/>
    </row>
    <row r="823" spans="4:7" ht="14.25" customHeight="1" x14ac:dyDescent="0.3">
      <c r="D823" s="12"/>
      <c r="E823" s="12"/>
      <c r="F823" s="12"/>
      <c r="G823" s="12"/>
    </row>
    <row r="824" spans="4:7" ht="14.25" customHeight="1" x14ac:dyDescent="0.3">
      <c r="D824" s="12"/>
      <c r="E824" s="12"/>
      <c r="F824" s="12"/>
      <c r="G824" s="12"/>
    </row>
    <row r="825" spans="4:7" ht="14.25" customHeight="1" x14ac:dyDescent="0.3">
      <c r="D825" s="12"/>
      <c r="E825" s="12"/>
      <c r="F825" s="12"/>
      <c r="G825" s="12"/>
    </row>
    <row r="826" spans="4:7" ht="14.25" customHeight="1" x14ac:dyDescent="0.3">
      <c r="D826" s="12"/>
      <c r="E826" s="12"/>
      <c r="F826" s="12"/>
      <c r="G826" s="12"/>
    </row>
    <row r="827" spans="4:7" ht="14.25" customHeight="1" x14ac:dyDescent="0.3">
      <c r="D827" s="12"/>
      <c r="E827" s="12"/>
      <c r="F827" s="12"/>
      <c r="G827" s="12"/>
    </row>
    <row r="828" spans="4:7" ht="14.25" customHeight="1" x14ac:dyDescent="0.3">
      <c r="D828" s="12"/>
      <c r="E828" s="12"/>
      <c r="F828" s="12"/>
      <c r="G828" s="12"/>
    </row>
    <row r="829" spans="4:7" ht="14.25" customHeight="1" x14ac:dyDescent="0.3">
      <c r="D829" s="12"/>
      <c r="E829" s="12"/>
      <c r="F829" s="12"/>
      <c r="G829" s="12"/>
    </row>
    <row r="830" spans="4:7" ht="14.25" customHeight="1" x14ac:dyDescent="0.3">
      <c r="D830" s="12"/>
      <c r="E830" s="12"/>
      <c r="F830" s="12"/>
      <c r="G830" s="12"/>
    </row>
    <row r="831" spans="4:7" ht="14.25" customHeight="1" x14ac:dyDescent="0.3">
      <c r="D831" s="12"/>
      <c r="E831" s="12"/>
      <c r="F831" s="12"/>
      <c r="G831" s="12"/>
    </row>
    <row r="832" spans="4:7" ht="14.25" customHeight="1" x14ac:dyDescent="0.3">
      <c r="D832" s="12"/>
      <c r="E832" s="12"/>
      <c r="F832" s="12"/>
      <c r="G832" s="12"/>
    </row>
    <row r="833" spans="4:7" ht="14.25" customHeight="1" x14ac:dyDescent="0.3">
      <c r="D833" s="12"/>
      <c r="E833" s="12"/>
      <c r="F833" s="12"/>
      <c r="G833" s="12"/>
    </row>
    <row r="834" spans="4:7" ht="14.25" customHeight="1" x14ac:dyDescent="0.3">
      <c r="D834" s="12"/>
      <c r="E834" s="12"/>
      <c r="F834" s="12"/>
      <c r="G834" s="12"/>
    </row>
    <row r="835" spans="4:7" ht="14.25" customHeight="1" x14ac:dyDescent="0.3">
      <c r="D835" s="12"/>
      <c r="E835" s="12"/>
      <c r="F835" s="12"/>
      <c r="G835" s="12"/>
    </row>
    <row r="836" spans="4:7" ht="14.25" customHeight="1" x14ac:dyDescent="0.3">
      <c r="D836" s="12"/>
      <c r="E836" s="12"/>
      <c r="F836" s="12"/>
      <c r="G836" s="12"/>
    </row>
    <row r="837" spans="4:7" ht="14.25" customHeight="1" x14ac:dyDescent="0.3">
      <c r="D837" s="12"/>
      <c r="E837" s="12"/>
      <c r="F837" s="12"/>
      <c r="G837" s="12"/>
    </row>
    <row r="838" spans="4:7" ht="14.25" customHeight="1" x14ac:dyDescent="0.3">
      <c r="D838" s="12"/>
      <c r="E838" s="12"/>
      <c r="F838" s="12"/>
      <c r="G838" s="12"/>
    </row>
    <row r="839" spans="4:7" ht="14.25" customHeight="1" x14ac:dyDescent="0.3">
      <c r="D839" s="12"/>
      <c r="E839" s="12"/>
      <c r="F839" s="12"/>
      <c r="G839" s="12"/>
    </row>
    <row r="840" spans="4:7" ht="14.25" customHeight="1" x14ac:dyDescent="0.3">
      <c r="D840" s="12"/>
      <c r="E840" s="12"/>
      <c r="F840" s="12"/>
      <c r="G840" s="12"/>
    </row>
    <row r="841" spans="4:7" ht="14.25" customHeight="1" x14ac:dyDescent="0.3">
      <c r="D841" s="12"/>
      <c r="E841" s="12"/>
      <c r="F841" s="12"/>
      <c r="G841" s="12"/>
    </row>
    <row r="842" spans="4:7" ht="14.25" customHeight="1" x14ac:dyDescent="0.3">
      <c r="D842" s="12"/>
      <c r="E842" s="12"/>
      <c r="F842" s="12"/>
      <c r="G842" s="12"/>
    </row>
    <row r="843" spans="4:7" ht="14.25" customHeight="1" x14ac:dyDescent="0.3">
      <c r="D843" s="12"/>
      <c r="E843" s="12"/>
      <c r="F843" s="12"/>
      <c r="G843" s="12"/>
    </row>
    <row r="844" spans="4:7" ht="14.25" customHeight="1" x14ac:dyDescent="0.3">
      <c r="D844" s="12"/>
      <c r="E844" s="12"/>
      <c r="F844" s="12"/>
      <c r="G844" s="12"/>
    </row>
    <row r="845" spans="4:7" ht="14.25" customHeight="1" x14ac:dyDescent="0.3">
      <c r="D845" s="12"/>
      <c r="E845" s="12"/>
      <c r="F845" s="12"/>
      <c r="G845" s="12"/>
    </row>
    <row r="846" spans="4:7" ht="14.25" customHeight="1" x14ac:dyDescent="0.3">
      <c r="D846" s="12"/>
      <c r="E846" s="12"/>
      <c r="F846" s="12"/>
      <c r="G846" s="12"/>
    </row>
    <row r="847" spans="4:7" ht="14.25" customHeight="1" x14ac:dyDescent="0.3">
      <c r="D847" s="12"/>
      <c r="E847" s="12"/>
      <c r="F847" s="12"/>
      <c r="G847" s="12"/>
    </row>
    <row r="848" spans="4:7" ht="14.25" customHeight="1" x14ac:dyDescent="0.3">
      <c r="D848" s="12"/>
      <c r="E848" s="12"/>
      <c r="F848" s="12"/>
      <c r="G848" s="12"/>
    </row>
    <row r="849" spans="4:7" ht="14.25" customHeight="1" x14ac:dyDescent="0.3">
      <c r="D849" s="12"/>
      <c r="E849" s="12"/>
      <c r="F849" s="12"/>
      <c r="G849" s="12"/>
    </row>
    <row r="850" spans="4:7" ht="14.25" customHeight="1" x14ac:dyDescent="0.3">
      <c r="D850" s="12"/>
      <c r="E850" s="12"/>
      <c r="F850" s="12"/>
      <c r="G850" s="12"/>
    </row>
    <row r="851" spans="4:7" ht="14.25" customHeight="1" x14ac:dyDescent="0.3">
      <c r="D851" s="12"/>
      <c r="E851" s="12"/>
      <c r="F851" s="12"/>
      <c r="G851" s="12"/>
    </row>
    <row r="852" spans="4:7" ht="14.25" customHeight="1" x14ac:dyDescent="0.3">
      <c r="D852" s="12"/>
      <c r="E852" s="12"/>
      <c r="F852" s="12"/>
      <c r="G852" s="12"/>
    </row>
    <row r="853" spans="4:7" ht="14.25" customHeight="1" x14ac:dyDescent="0.3">
      <c r="D853" s="12"/>
      <c r="E853" s="12"/>
      <c r="F853" s="12"/>
      <c r="G853" s="12"/>
    </row>
    <row r="854" spans="4:7" ht="14.25" customHeight="1" x14ac:dyDescent="0.3">
      <c r="D854" s="12"/>
      <c r="E854" s="12"/>
      <c r="F854" s="12"/>
      <c r="G854" s="12"/>
    </row>
    <row r="855" spans="4:7" ht="14.25" customHeight="1" x14ac:dyDescent="0.3">
      <c r="D855" s="12"/>
      <c r="E855" s="12"/>
      <c r="F855" s="12"/>
      <c r="G855" s="12"/>
    </row>
    <row r="856" spans="4:7" ht="14.25" customHeight="1" x14ac:dyDescent="0.3">
      <c r="D856" s="12"/>
      <c r="E856" s="12"/>
      <c r="F856" s="12"/>
      <c r="G856" s="12"/>
    </row>
    <row r="857" spans="4:7" ht="14.25" customHeight="1" x14ac:dyDescent="0.3">
      <c r="D857" s="12"/>
      <c r="E857" s="12"/>
      <c r="F857" s="12"/>
      <c r="G857" s="12"/>
    </row>
    <row r="858" spans="4:7" ht="14.25" customHeight="1" x14ac:dyDescent="0.3">
      <c r="D858" s="12"/>
      <c r="E858" s="12"/>
      <c r="F858" s="12"/>
      <c r="G858" s="12"/>
    </row>
    <row r="859" spans="4:7" ht="14.25" customHeight="1" x14ac:dyDescent="0.3">
      <c r="D859" s="12"/>
      <c r="E859" s="12"/>
      <c r="F859" s="12"/>
      <c r="G859" s="12"/>
    </row>
    <row r="860" spans="4:7" ht="14.25" customHeight="1" x14ac:dyDescent="0.3">
      <c r="D860" s="12"/>
      <c r="E860" s="12"/>
      <c r="F860" s="12"/>
      <c r="G860" s="12"/>
    </row>
    <row r="861" spans="4:7" ht="14.25" customHeight="1" x14ac:dyDescent="0.3">
      <c r="D861" s="12"/>
      <c r="E861" s="12"/>
      <c r="F861" s="12"/>
      <c r="G861" s="12"/>
    </row>
    <row r="862" spans="4:7" ht="14.25" customHeight="1" x14ac:dyDescent="0.3">
      <c r="D862" s="12"/>
      <c r="E862" s="12"/>
      <c r="F862" s="12"/>
      <c r="G862" s="12"/>
    </row>
    <row r="863" spans="4:7" ht="14.25" customHeight="1" x14ac:dyDescent="0.3">
      <c r="D863" s="12"/>
      <c r="E863" s="12"/>
      <c r="F863" s="12"/>
      <c r="G863" s="12"/>
    </row>
    <row r="864" spans="4:7" ht="14.25" customHeight="1" x14ac:dyDescent="0.3">
      <c r="D864" s="12"/>
      <c r="E864" s="12"/>
      <c r="F864" s="12"/>
      <c r="G864" s="12"/>
    </row>
    <row r="865" spans="4:7" ht="14.25" customHeight="1" x14ac:dyDescent="0.3">
      <c r="D865" s="12"/>
      <c r="E865" s="12"/>
      <c r="F865" s="12"/>
      <c r="G865" s="12"/>
    </row>
    <row r="866" spans="4:7" ht="14.25" customHeight="1" x14ac:dyDescent="0.3">
      <c r="D866" s="12"/>
      <c r="E866" s="12"/>
      <c r="F866" s="12"/>
      <c r="G866" s="12"/>
    </row>
    <row r="867" spans="4:7" ht="14.25" customHeight="1" x14ac:dyDescent="0.3">
      <c r="D867" s="12"/>
      <c r="E867" s="12"/>
      <c r="F867" s="12"/>
      <c r="G867" s="12"/>
    </row>
    <row r="868" spans="4:7" ht="14.25" customHeight="1" x14ac:dyDescent="0.3">
      <c r="D868" s="12"/>
      <c r="E868" s="12"/>
      <c r="F868" s="12"/>
      <c r="G868" s="12"/>
    </row>
    <row r="869" spans="4:7" ht="14.25" customHeight="1" x14ac:dyDescent="0.3">
      <c r="D869" s="12"/>
      <c r="E869" s="12"/>
      <c r="F869" s="12"/>
      <c r="G869" s="12"/>
    </row>
    <row r="870" spans="4:7" ht="14.25" customHeight="1" x14ac:dyDescent="0.3">
      <c r="D870" s="12"/>
      <c r="E870" s="12"/>
      <c r="F870" s="12"/>
      <c r="G870" s="12"/>
    </row>
    <row r="871" spans="4:7" ht="14.25" customHeight="1" x14ac:dyDescent="0.3">
      <c r="D871" s="12"/>
      <c r="E871" s="12"/>
      <c r="F871" s="12"/>
      <c r="G871" s="12"/>
    </row>
    <row r="872" spans="4:7" ht="14.25" customHeight="1" x14ac:dyDescent="0.3">
      <c r="D872" s="12"/>
      <c r="E872" s="12"/>
      <c r="F872" s="12"/>
      <c r="G872" s="12"/>
    </row>
    <row r="873" spans="4:7" ht="14.25" customHeight="1" x14ac:dyDescent="0.3">
      <c r="D873" s="12"/>
      <c r="E873" s="12"/>
      <c r="F873" s="12"/>
      <c r="G873" s="12"/>
    </row>
    <row r="874" spans="4:7" ht="14.25" customHeight="1" x14ac:dyDescent="0.3">
      <c r="D874" s="12"/>
      <c r="E874" s="12"/>
      <c r="F874" s="12"/>
      <c r="G874" s="12"/>
    </row>
    <row r="875" spans="4:7" ht="14.25" customHeight="1" x14ac:dyDescent="0.3">
      <c r="D875" s="12"/>
      <c r="E875" s="12"/>
      <c r="F875" s="12"/>
      <c r="G875" s="12"/>
    </row>
    <row r="876" spans="4:7" ht="14.25" customHeight="1" x14ac:dyDescent="0.3">
      <c r="D876" s="12"/>
      <c r="E876" s="12"/>
      <c r="F876" s="12"/>
      <c r="G876" s="12"/>
    </row>
    <row r="877" spans="4:7" ht="14.25" customHeight="1" x14ac:dyDescent="0.3">
      <c r="D877" s="12"/>
      <c r="E877" s="12"/>
      <c r="F877" s="12"/>
      <c r="G877" s="12"/>
    </row>
    <row r="878" spans="4:7" ht="14.25" customHeight="1" x14ac:dyDescent="0.3">
      <c r="D878" s="12"/>
      <c r="E878" s="12"/>
      <c r="F878" s="12"/>
      <c r="G878" s="12"/>
    </row>
    <row r="879" spans="4:7" ht="14.25" customHeight="1" x14ac:dyDescent="0.3">
      <c r="D879" s="12"/>
      <c r="E879" s="12"/>
      <c r="F879" s="12"/>
      <c r="G879" s="12"/>
    </row>
    <row r="880" spans="4:7" ht="14.25" customHeight="1" x14ac:dyDescent="0.3">
      <c r="D880" s="12"/>
      <c r="E880" s="12"/>
      <c r="F880" s="12"/>
      <c r="G880" s="12"/>
    </row>
    <row r="881" spans="4:7" ht="14.25" customHeight="1" x14ac:dyDescent="0.3">
      <c r="D881" s="12"/>
      <c r="E881" s="12"/>
      <c r="F881" s="12"/>
      <c r="G881" s="12"/>
    </row>
    <row r="882" spans="4:7" ht="14.25" customHeight="1" x14ac:dyDescent="0.3">
      <c r="D882" s="12"/>
      <c r="E882" s="12"/>
      <c r="F882" s="12"/>
      <c r="G882" s="12"/>
    </row>
    <row r="883" spans="4:7" ht="14.25" customHeight="1" x14ac:dyDescent="0.3">
      <c r="D883" s="12"/>
      <c r="E883" s="12"/>
      <c r="F883" s="12"/>
      <c r="G883" s="12"/>
    </row>
    <row r="884" spans="4:7" ht="14.25" customHeight="1" x14ac:dyDescent="0.3">
      <c r="D884" s="12"/>
      <c r="E884" s="12"/>
      <c r="F884" s="12"/>
      <c r="G884" s="12"/>
    </row>
    <row r="885" spans="4:7" ht="14.25" customHeight="1" x14ac:dyDescent="0.3">
      <c r="D885" s="12"/>
      <c r="E885" s="12"/>
      <c r="F885" s="12"/>
      <c r="G885" s="12"/>
    </row>
    <row r="886" spans="4:7" ht="14.25" customHeight="1" x14ac:dyDescent="0.3">
      <c r="D886" s="12"/>
      <c r="E886" s="12"/>
      <c r="F886" s="12"/>
      <c r="G886" s="12"/>
    </row>
    <row r="887" spans="4:7" ht="14.25" customHeight="1" x14ac:dyDescent="0.3">
      <c r="D887" s="12"/>
      <c r="E887" s="12"/>
      <c r="F887" s="12"/>
      <c r="G887" s="12"/>
    </row>
    <row r="888" spans="4:7" ht="14.25" customHeight="1" x14ac:dyDescent="0.3">
      <c r="D888" s="12"/>
      <c r="E888" s="12"/>
      <c r="F888" s="12"/>
      <c r="G888" s="12"/>
    </row>
    <row r="889" spans="4:7" ht="14.25" customHeight="1" x14ac:dyDescent="0.3">
      <c r="D889" s="12"/>
      <c r="E889" s="12"/>
      <c r="F889" s="12"/>
      <c r="G889" s="12"/>
    </row>
    <row r="890" spans="4:7" ht="14.25" customHeight="1" x14ac:dyDescent="0.3">
      <c r="D890" s="12"/>
      <c r="E890" s="12"/>
      <c r="F890" s="12"/>
      <c r="G890" s="12"/>
    </row>
    <row r="891" spans="4:7" ht="14.25" customHeight="1" x14ac:dyDescent="0.3">
      <c r="D891" s="12"/>
      <c r="E891" s="12"/>
      <c r="F891" s="12"/>
      <c r="G891" s="12"/>
    </row>
    <row r="892" spans="4:7" ht="14.25" customHeight="1" x14ac:dyDescent="0.3">
      <c r="D892" s="12"/>
      <c r="E892" s="12"/>
      <c r="F892" s="12"/>
      <c r="G892" s="12"/>
    </row>
    <row r="893" spans="4:7" ht="14.25" customHeight="1" x14ac:dyDescent="0.3">
      <c r="D893" s="12"/>
      <c r="E893" s="12"/>
      <c r="F893" s="12"/>
      <c r="G893" s="12"/>
    </row>
    <row r="894" spans="4:7" ht="14.25" customHeight="1" x14ac:dyDescent="0.3">
      <c r="D894" s="12"/>
      <c r="E894" s="12"/>
      <c r="F894" s="12"/>
      <c r="G894" s="12"/>
    </row>
    <row r="895" spans="4:7" ht="14.25" customHeight="1" x14ac:dyDescent="0.3">
      <c r="D895" s="12"/>
      <c r="E895" s="12"/>
      <c r="F895" s="12"/>
      <c r="G895" s="12"/>
    </row>
    <row r="896" spans="4:7" ht="14.25" customHeight="1" x14ac:dyDescent="0.3">
      <c r="D896" s="12"/>
      <c r="E896" s="12"/>
      <c r="F896" s="12"/>
      <c r="G896" s="12"/>
    </row>
    <row r="897" spans="4:7" ht="14.25" customHeight="1" x14ac:dyDescent="0.3">
      <c r="D897" s="12"/>
      <c r="E897" s="12"/>
      <c r="F897" s="12"/>
      <c r="G897" s="12"/>
    </row>
    <row r="898" spans="4:7" ht="14.25" customHeight="1" x14ac:dyDescent="0.3">
      <c r="D898" s="12"/>
      <c r="E898" s="12"/>
      <c r="F898" s="12"/>
      <c r="G898" s="12"/>
    </row>
    <row r="899" spans="4:7" ht="14.25" customHeight="1" x14ac:dyDescent="0.3">
      <c r="D899" s="12"/>
      <c r="E899" s="12"/>
      <c r="F899" s="12"/>
      <c r="G899" s="12"/>
    </row>
    <row r="900" spans="4:7" ht="14.25" customHeight="1" x14ac:dyDescent="0.3">
      <c r="D900" s="12"/>
      <c r="E900" s="12"/>
      <c r="F900" s="12"/>
      <c r="G900" s="12"/>
    </row>
    <row r="901" spans="4:7" ht="14.25" customHeight="1" x14ac:dyDescent="0.3">
      <c r="D901" s="12"/>
      <c r="E901" s="12"/>
      <c r="F901" s="12"/>
      <c r="G901" s="12"/>
    </row>
    <row r="902" spans="4:7" ht="14.25" customHeight="1" x14ac:dyDescent="0.3">
      <c r="D902" s="12"/>
      <c r="E902" s="12"/>
      <c r="F902" s="12"/>
      <c r="G902" s="12"/>
    </row>
    <row r="903" spans="4:7" ht="14.25" customHeight="1" x14ac:dyDescent="0.3">
      <c r="D903" s="12"/>
      <c r="E903" s="12"/>
      <c r="F903" s="12"/>
      <c r="G903" s="12"/>
    </row>
    <row r="904" spans="4:7" ht="14.25" customHeight="1" x14ac:dyDescent="0.3">
      <c r="D904" s="12"/>
      <c r="E904" s="12"/>
      <c r="F904" s="12"/>
      <c r="G904" s="12"/>
    </row>
    <row r="905" spans="4:7" ht="14.25" customHeight="1" x14ac:dyDescent="0.3">
      <c r="D905" s="12"/>
      <c r="E905" s="12"/>
      <c r="F905" s="12"/>
      <c r="G905" s="12"/>
    </row>
    <row r="906" spans="4:7" ht="14.25" customHeight="1" x14ac:dyDescent="0.3">
      <c r="D906" s="12"/>
      <c r="E906" s="12"/>
      <c r="F906" s="12"/>
      <c r="G906" s="12"/>
    </row>
    <row r="907" spans="4:7" ht="14.25" customHeight="1" x14ac:dyDescent="0.3">
      <c r="D907" s="12"/>
      <c r="E907" s="12"/>
      <c r="F907" s="12"/>
      <c r="G907" s="12"/>
    </row>
    <row r="908" spans="4:7" ht="14.25" customHeight="1" x14ac:dyDescent="0.3">
      <c r="D908" s="12"/>
      <c r="E908" s="12"/>
      <c r="F908" s="12"/>
      <c r="G908" s="12"/>
    </row>
    <row r="909" spans="4:7" ht="14.25" customHeight="1" x14ac:dyDescent="0.3">
      <c r="D909" s="12"/>
      <c r="E909" s="12"/>
      <c r="F909" s="12"/>
      <c r="G909" s="12"/>
    </row>
    <row r="910" spans="4:7" ht="14.25" customHeight="1" x14ac:dyDescent="0.3">
      <c r="D910" s="12"/>
      <c r="E910" s="12"/>
      <c r="F910" s="12"/>
      <c r="G910" s="12"/>
    </row>
    <row r="911" spans="4:7" ht="14.25" customHeight="1" x14ac:dyDescent="0.3">
      <c r="D911" s="12"/>
      <c r="E911" s="12"/>
      <c r="F911" s="12"/>
      <c r="G911" s="12"/>
    </row>
    <row r="912" spans="4:7" ht="14.25" customHeight="1" x14ac:dyDescent="0.3">
      <c r="D912" s="12"/>
      <c r="E912" s="12"/>
      <c r="F912" s="12"/>
      <c r="G912" s="12"/>
    </row>
    <row r="913" spans="4:7" ht="14.25" customHeight="1" x14ac:dyDescent="0.3">
      <c r="D913" s="12"/>
      <c r="E913" s="12"/>
      <c r="F913" s="12"/>
      <c r="G913" s="12"/>
    </row>
    <row r="914" spans="4:7" ht="14.25" customHeight="1" x14ac:dyDescent="0.3">
      <c r="D914" s="12"/>
      <c r="E914" s="12"/>
      <c r="F914" s="12"/>
      <c r="G914" s="12"/>
    </row>
    <row r="915" spans="4:7" ht="14.25" customHeight="1" x14ac:dyDescent="0.3">
      <c r="D915" s="12"/>
      <c r="E915" s="12"/>
      <c r="F915" s="12"/>
      <c r="G915" s="12"/>
    </row>
    <row r="916" spans="4:7" ht="14.25" customHeight="1" x14ac:dyDescent="0.3">
      <c r="D916" s="12"/>
      <c r="E916" s="12"/>
      <c r="F916" s="12"/>
      <c r="G916" s="12"/>
    </row>
    <row r="917" spans="4:7" ht="14.25" customHeight="1" x14ac:dyDescent="0.3">
      <c r="D917" s="12"/>
      <c r="E917" s="12"/>
      <c r="F917" s="12"/>
      <c r="G917" s="12"/>
    </row>
    <row r="918" spans="4:7" ht="14.25" customHeight="1" x14ac:dyDescent="0.3">
      <c r="D918" s="12"/>
      <c r="E918" s="12"/>
      <c r="F918" s="12"/>
      <c r="G918" s="12"/>
    </row>
    <row r="919" spans="4:7" ht="14.25" customHeight="1" x14ac:dyDescent="0.3">
      <c r="D919" s="12"/>
      <c r="E919" s="12"/>
      <c r="F919" s="12"/>
      <c r="G919" s="12"/>
    </row>
    <row r="920" spans="4:7" ht="14.25" customHeight="1" x14ac:dyDescent="0.3">
      <c r="D920" s="12"/>
      <c r="E920" s="12"/>
      <c r="F920" s="12"/>
      <c r="G920" s="12"/>
    </row>
    <row r="921" spans="4:7" ht="14.25" customHeight="1" x14ac:dyDescent="0.3">
      <c r="D921" s="12"/>
      <c r="E921" s="12"/>
      <c r="F921" s="12"/>
      <c r="G921" s="12"/>
    </row>
    <row r="922" spans="4:7" ht="14.25" customHeight="1" x14ac:dyDescent="0.3">
      <c r="D922" s="12"/>
      <c r="E922" s="12"/>
      <c r="F922" s="12"/>
      <c r="G922" s="12"/>
    </row>
    <row r="923" spans="4:7" ht="14.25" customHeight="1" x14ac:dyDescent="0.3">
      <c r="D923" s="12"/>
      <c r="E923" s="12"/>
      <c r="F923" s="12"/>
      <c r="G923" s="12"/>
    </row>
    <row r="924" spans="4:7" ht="14.25" customHeight="1" x14ac:dyDescent="0.3">
      <c r="D924" s="12"/>
      <c r="E924" s="12"/>
      <c r="F924" s="12"/>
      <c r="G924" s="12"/>
    </row>
    <row r="925" spans="4:7" ht="14.25" customHeight="1" x14ac:dyDescent="0.3">
      <c r="D925" s="12"/>
      <c r="E925" s="12"/>
      <c r="F925" s="12"/>
      <c r="G925" s="12"/>
    </row>
    <row r="926" spans="4:7" ht="14.25" customHeight="1" x14ac:dyDescent="0.3">
      <c r="D926" s="12"/>
      <c r="E926" s="12"/>
      <c r="F926" s="12"/>
      <c r="G926" s="12"/>
    </row>
    <row r="927" spans="4:7" ht="14.25" customHeight="1" x14ac:dyDescent="0.3">
      <c r="D927" s="12"/>
      <c r="E927" s="12"/>
      <c r="F927" s="12"/>
      <c r="G927" s="12"/>
    </row>
    <row r="928" spans="4:7" ht="14.25" customHeight="1" x14ac:dyDescent="0.3">
      <c r="D928" s="12"/>
      <c r="E928" s="12"/>
      <c r="F928" s="12"/>
      <c r="G928" s="12"/>
    </row>
    <row r="929" spans="4:7" ht="14.25" customHeight="1" x14ac:dyDescent="0.3">
      <c r="D929" s="12"/>
      <c r="E929" s="12"/>
      <c r="F929" s="12"/>
      <c r="G929" s="12"/>
    </row>
    <row r="930" spans="4:7" ht="14.25" customHeight="1" x14ac:dyDescent="0.3">
      <c r="D930" s="12"/>
      <c r="E930" s="12"/>
      <c r="F930" s="12"/>
      <c r="G930" s="12"/>
    </row>
    <row r="931" spans="4:7" ht="14.25" customHeight="1" x14ac:dyDescent="0.3">
      <c r="D931" s="12"/>
      <c r="E931" s="12"/>
      <c r="F931" s="12"/>
      <c r="G931" s="12"/>
    </row>
    <row r="932" spans="4:7" ht="14.25" customHeight="1" x14ac:dyDescent="0.3">
      <c r="D932" s="12"/>
      <c r="E932" s="12"/>
      <c r="F932" s="12"/>
      <c r="G932" s="12"/>
    </row>
    <row r="933" spans="4:7" ht="14.25" customHeight="1" x14ac:dyDescent="0.3">
      <c r="D933" s="12"/>
      <c r="E933" s="12"/>
      <c r="F933" s="12"/>
      <c r="G933" s="12"/>
    </row>
    <row r="934" spans="4:7" ht="14.25" customHeight="1" x14ac:dyDescent="0.3">
      <c r="D934" s="12"/>
      <c r="E934" s="12"/>
      <c r="F934" s="12"/>
      <c r="G934" s="12"/>
    </row>
    <row r="935" spans="4:7" ht="14.25" customHeight="1" x14ac:dyDescent="0.3">
      <c r="D935" s="12"/>
      <c r="E935" s="12"/>
      <c r="F935" s="12"/>
      <c r="G935" s="12"/>
    </row>
    <row r="936" spans="4:7" ht="14.25" customHeight="1" x14ac:dyDescent="0.3">
      <c r="D936" s="12"/>
      <c r="E936" s="12"/>
      <c r="F936" s="12"/>
      <c r="G936" s="12"/>
    </row>
    <row r="937" spans="4:7" ht="14.25" customHeight="1" x14ac:dyDescent="0.3">
      <c r="D937" s="12"/>
      <c r="E937" s="12"/>
      <c r="F937" s="12"/>
      <c r="G937" s="12"/>
    </row>
    <row r="938" spans="4:7" ht="14.25" customHeight="1" x14ac:dyDescent="0.3">
      <c r="D938" s="12"/>
      <c r="E938" s="12"/>
      <c r="F938" s="12"/>
      <c r="G938" s="12"/>
    </row>
    <row r="939" spans="4:7" ht="14.25" customHeight="1" x14ac:dyDescent="0.3">
      <c r="D939" s="12"/>
      <c r="E939" s="12"/>
      <c r="F939" s="12"/>
      <c r="G939" s="12"/>
    </row>
    <row r="940" spans="4:7" ht="14.25" customHeight="1" x14ac:dyDescent="0.3">
      <c r="D940" s="12"/>
      <c r="E940" s="12"/>
      <c r="F940" s="12"/>
      <c r="G940" s="12"/>
    </row>
    <row r="941" spans="4:7" ht="14.25" customHeight="1" x14ac:dyDescent="0.3">
      <c r="D941" s="12"/>
      <c r="E941" s="12"/>
      <c r="F941" s="12"/>
      <c r="G941" s="12"/>
    </row>
    <row r="942" spans="4:7" ht="14.25" customHeight="1" x14ac:dyDescent="0.3">
      <c r="D942" s="12"/>
      <c r="E942" s="12"/>
      <c r="F942" s="12"/>
      <c r="G942" s="12"/>
    </row>
    <row r="943" spans="4:7" ht="14.25" customHeight="1" x14ac:dyDescent="0.3">
      <c r="D943" s="12"/>
      <c r="E943" s="12"/>
      <c r="F943" s="12"/>
      <c r="G943" s="12"/>
    </row>
    <row r="944" spans="4:7" ht="14.25" customHeight="1" x14ac:dyDescent="0.3">
      <c r="D944" s="12"/>
      <c r="E944" s="12"/>
      <c r="F944" s="12"/>
      <c r="G944" s="12"/>
    </row>
    <row r="945" spans="4:7" ht="14.25" customHeight="1" x14ac:dyDescent="0.3">
      <c r="D945" s="12"/>
      <c r="E945" s="12"/>
      <c r="F945" s="12"/>
      <c r="G945" s="12"/>
    </row>
    <row r="946" spans="4:7" ht="14.25" customHeight="1" x14ac:dyDescent="0.3">
      <c r="D946" s="12"/>
      <c r="E946" s="12"/>
      <c r="F946" s="12"/>
      <c r="G946" s="12"/>
    </row>
    <row r="947" spans="4:7" ht="14.25" customHeight="1" x14ac:dyDescent="0.3">
      <c r="D947" s="12"/>
      <c r="E947" s="12"/>
      <c r="F947" s="12"/>
      <c r="G947" s="12"/>
    </row>
    <row r="948" spans="4:7" ht="14.25" customHeight="1" x14ac:dyDescent="0.3">
      <c r="D948" s="12"/>
      <c r="E948" s="12"/>
      <c r="F948" s="12"/>
      <c r="G948" s="12"/>
    </row>
    <row r="949" spans="4:7" ht="14.25" customHeight="1" x14ac:dyDescent="0.3">
      <c r="D949" s="12"/>
      <c r="E949" s="12"/>
      <c r="F949" s="12"/>
      <c r="G949" s="12"/>
    </row>
    <row r="950" spans="4:7" ht="14.25" customHeight="1" x14ac:dyDescent="0.3">
      <c r="D950" s="12"/>
      <c r="E950" s="12"/>
      <c r="F950" s="12"/>
      <c r="G950" s="12"/>
    </row>
    <row r="951" spans="4:7" ht="14.25" customHeight="1" x14ac:dyDescent="0.3">
      <c r="D951" s="12"/>
      <c r="E951" s="12"/>
      <c r="F951" s="12"/>
      <c r="G951" s="12"/>
    </row>
    <row r="952" spans="4:7" ht="14.25" customHeight="1" x14ac:dyDescent="0.3">
      <c r="D952" s="12"/>
      <c r="E952" s="12"/>
      <c r="F952" s="12"/>
      <c r="G952" s="12"/>
    </row>
    <row r="953" spans="4:7" ht="14.25" customHeight="1" x14ac:dyDescent="0.3">
      <c r="D953" s="12"/>
      <c r="E953" s="12"/>
      <c r="F953" s="12"/>
      <c r="G953" s="12"/>
    </row>
    <row r="954" spans="4:7" ht="14.25" customHeight="1" x14ac:dyDescent="0.3">
      <c r="D954" s="12"/>
      <c r="E954" s="12"/>
      <c r="F954" s="12"/>
      <c r="G954" s="12"/>
    </row>
    <row r="955" spans="4:7" ht="14.25" customHeight="1" x14ac:dyDescent="0.3">
      <c r="D955" s="12"/>
      <c r="E955" s="12"/>
      <c r="F955" s="12"/>
      <c r="G955" s="12"/>
    </row>
    <row r="956" spans="4:7" ht="14.25" customHeight="1" x14ac:dyDescent="0.3">
      <c r="D956" s="12"/>
      <c r="E956" s="12"/>
      <c r="F956" s="12"/>
      <c r="G956" s="12"/>
    </row>
    <row r="957" spans="4:7" ht="14.25" customHeight="1" x14ac:dyDescent="0.3">
      <c r="D957" s="12"/>
      <c r="E957" s="12"/>
      <c r="F957" s="12"/>
      <c r="G957" s="12"/>
    </row>
    <row r="958" spans="4:7" ht="14.25" customHeight="1" x14ac:dyDescent="0.3">
      <c r="D958" s="12"/>
      <c r="E958" s="12"/>
      <c r="F958" s="12"/>
      <c r="G958" s="12"/>
    </row>
    <row r="959" spans="4:7" ht="14.25" customHeight="1" x14ac:dyDescent="0.3">
      <c r="D959" s="12"/>
      <c r="E959" s="12"/>
      <c r="F959" s="12"/>
      <c r="G959" s="12"/>
    </row>
    <row r="960" spans="4:7" ht="14.25" customHeight="1" x14ac:dyDescent="0.3">
      <c r="D960" s="12"/>
      <c r="E960" s="12"/>
      <c r="F960" s="12"/>
      <c r="G960" s="12"/>
    </row>
    <row r="961" spans="4:7" ht="14.25" customHeight="1" x14ac:dyDescent="0.3">
      <c r="D961" s="12"/>
      <c r="E961" s="12"/>
      <c r="F961" s="12"/>
      <c r="G961" s="12"/>
    </row>
    <row r="962" spans="4:7" ht="14.25" customHeight="1" x14ac:dyDescent="0.3">
      <c r="D962" s="12"/>
      <c r="E962" s="12"/>
      <c r="F962" s="12"/>
      <c r="G962" s="12"/>
    </row>
    <row r="963" spans="4:7" ht="14.25" customHeight="1" x14ac:dyDescent="0.3">
      <c r="D963" s="12"/>
      <c r="E963" s="12"/>
      <c r="F963" s="12"/>
      <c r="G963" s="12"/>
    </row>
    <row r="964" spans="4:7" ht="14.25" customHeight="1" x14ac:dyDescent="0.3">
      <c r="D964" s="12"/>
      <c r="E964" s="12"/>
      <c r="F964" s="12"/>
      <c r="G964" s="12"/>
    </row>
    <row r="965" spans="4:7" ht="14.25" customHeight="1" x14ac:dyDescent="0.3">
      <c r="D965" s="12"/>
      <c r="E965" s="12"/>
      <c r="F965" s="12"/>
      <c r="G965" s="12"/>
    </row>
    <row r="966" spans="4:7" ht="14.25" customHeight="1" x14ac:dyDescent="0.3">
      <c r="D966" s="12"/>
      <c r="E966" s="12"/>
      <c r="F966" s="12"/>
      <c r="G966" s="12"/>
    </row>
    <row r="967" spans="4:7" ht="14.25" customHeight="1" x14ac:dyDescent="0.3">
      <c r="D967" s="12"/>
      <c r="E967" s="12"/>
      <c r="F967" s="12"/>
      <c r="G967" s="12"/>
    </row>
    <row r="968" spans="4:7" ht="14.25" customHeight="1" x14ac:dyDescent="0.3">
      <c r="D968" s="12"/>
      <c r="E968" s="12"/>
      <c r="F968" s="12"/>
      <c r="G968" s="12"/>
    </row>
    <row r="969" spans="4:7" ht="14.25" customHeight="1" x14ac:dyDescent="0.3">
      <c r="D969" s="12"/>
      <c r="E969" s="12"/>
      <c r="F969" s="12"/>
      <c r="G969" s="12"/>
    </row>
    <row r="970" spans="4:7" ht="14.25" customHeight="1" x14ac:dyDescent="0.3">
      <c r="D970" s="12"/>
      <c r="E970" s="12"/>
      <c r="F970" s="12"/>
      <c r="G970" s="12"/>
    </row>
    <row r="971" spans="4:7" ht="14.25" customHeight="1" x14ac:dyDescent="0.3">
      <c r="D971" s="12"/>
      <c r="E971" s="12"/>
      <c r="F971" s="12"/>
      <c r="G971" s="12"/>
    </row>
    <row r="972" spans="4:7" ht="14.25" customHeight="1" x14ac:dyDescent="0.3">
      <c r="D972" s="12"/>
      <c r="E972" s="12"/>
      <c r="F972" s="12"/>
      <c r="G972" s="12"/>
    </row>
    <row r="973" spans="4:7" ht="14.25" customHeight="1" x14ac:dyDescent="0.3">
      <c r="D973" s="12"/>
      <c r="E973" s="12"/>
      <c r="F973" s="12"/>
      <c r="G973" s="12"/>
    </row>
    <row r="974" spans="4:7" ht="14.25" customHeight="1" x14ac:dyDescent="0.3">
      <c r="D974" s="12"/>
      <c r="E974" s="12"/>
      <c r="F974" s="12"/>
      <c r="G974" s="12"/>
    </row>
    <row r="975" spans="4:7" ht="14.25" customHeight="1" x14ac:dyDescent="0.3">
      <c r="D975" s="12"/>
      <c r="E975" s="12"/>
      <c r="F975" s="12"/>
      <c r="G975" s="12"/>
    </row>
    <row r="976" spans="4:7" ht="14.25" customHeight="1" x14ac:dyDescent="0.3">
      <c r="D976" s="12"/>
      <c r="E976" s="12"/>
      <c r="F976" s="12"/>
      <c r="G976" s="12"/>
    </row>
    <row r="977" spans="4:7" ht="14.25" customHeight="1" x14ac:dyDescent="0.3">
      <c r="D977" s="12"/>
      <c r="E977" s="12"/>
      <c r="F977" s="12"/>
      <c r="G977" s="12"/>
    </row>
    <row r="978" spans="4:7" ht="14.25" customHeight="1" x14ac:dyDescent="0.3">
      <c r="D978" s="12"/>
      <c r="E978" s="12"/>
      <c r="F978" s="12"/>
      <c r="G978" s="12"/>
    </row>
    <row r="979" spans="4:7" ht="14.25" customHeight="1" x14ac:dyDescent="0.3">
      <c r="D979" s="12"/>
      <c r="E979" s="12"/>
      <c r="F979" s="12"/>
      <c r="G979" s="12"/>
    </row>
    <row r="980" spans="4:7" ht="14.25" customHeight="1" x14ac:dyDescent="0.3">
      <c r="D980" s="12"/>
      <c r="E980" s="12"/>
      <c r="F980" s="12"/>
      <c r="G980" s="12"/>
    </row>
    <row r="981" spans="4:7" ht="14.25" customHeight="1" x14ac:dyDescent="0.3">
      <c r="D981" s="12"/>
      <c r="E981" s="12"/>
      <c r="F981" s="12"/>
      <c r="G981" s="12"/>
    </row>
    <row r="982" spans="4:7" ht="14.25" customHeight="1" x14ac:dyDescent="0.3">
      <c r="D982" s="12"/>
      <c r="E982" s="12"/>
      <c r="F982" s="12"/>
      <c r="G982" s="12"/>
    </row>
    <row r="983" spans="4:7" ht="14.25" customHeight="1" x14ac:dyDescent="0.3">
      <c r="D983" s="12"/>
      <c r="E983" s="12"/>
      <c r="F983" s="12"/>
      <c r="G983" s="12"/>
    </row>
    <row r="984" spans="4:7" ht="14.25" customHeight="1" x14ac:dyDescent="0.3">
      <c r="D984" s="12"/>
      <c r="E984" s="12"/>
      <c r="F984" s="12"/>
      <c r="G984" s="12"/>
    </row>
    <row r="985" spans="4:7" ht="14.25" customHeight="1" x14ac:dyDescent="0.3">
      <c r="D985" s="12"/>
      <c r="E985" s="12"/>
      <c r="F985" s="12"/>
      <c r="G985" s="12"/>
    </row>
    <row r="986" spans="4:7" ht="14.25" customHeight="1" x14ac:dyDescent="0.3">
      <c r="D986" s="12"/>
      <c r="E986" s="12"/>
      <c r="F986" s="12"/>
      <c r="G986" s="12"/>
    </row>
    <row r="987" spans="4:7" ht="14.25" customHeight="1" x14ac:dyDescent="0.3">
      <c r="D987" s="12"/>
      <c r="E987" s="12"/>
      <c r="F987" s="12"/>
      <c r="G987" s="12"/>
    </row>
    <row r="988" spans="4:7" ht="14.25" customHeight="1" x14ac:dyDescent="0.3">
      <c r="D988" s="12"/>
      <c r="E988" s="12"/>
      <c r="F988" s="12"/>
      <c r="G988" s="12"/>
    </row>
    <row r="989" spans="4:7" ht="14.25" customHeight="1" x14ac:dyDescent="0.3">
      <c r="D989" s="12"/>
      <c r="E989" s="12"/>
      <c r="F989" s="12"/>
      <c r="G989" s="12"/>
    </row>
    <row r="990" spans="4:7" ht="14.25" customHeight="1" x14ac:dyDescent="0.3">
      <c r="D990" s="12"/>
      <c r="E990" s="12"/>
      <c r="F990" s="12"/>
      <c r="G990" s="12"/>
    </row>
    <row r="991" spans="4:7" ht="14.25" customHeight="1" x14ac:dyDescent="0.3">
      <c r="D991" s="12"/>
      <c r="E991" s="12"/>
      <c r="F991" s="12"/>
      <c r="G991" s="12"/>
    </row>
    <row r="992" spans="4:7" ht="14.25" customHeight="1" x14ac:dyDescent="0.3">
      <c r="D992" s="12"/>
      <c r="E992" s="12"/>
      <c r="F992" s="12"/>
      <c r="G992" s="12"/>
    </row>
    <row r="993" spans="4:7" ht="14.25" customHeight="1" x14ac:dyDescent="0.3">
      <c r="D993" s="12"/>
      <c r="E993" s="12"/>
      <c r="F993" s="12"/>
      <c r="G993" s="12"/>
    </row>
    <row r="994" spans="4:7" ht="14.25" customHeight="1" x14ac:dyDescent="0.3">
      <c r="D994" s="12"/>
      <c r="E994" s="12"/>
      <c r="F994" s="12"/>
      <c r="G994" s="12"/>
    </row>
    <row r="995" spans="4:7" ht="14.25" customHeight="1" x14ac:dyDescent="0.3">
      <c r="D995" s="12"/>
      <c r="E995" s="12"/>
      <c r="F995" s="12"/>
      <c r="G995" s="12"/>
    </row>
    <row r="996" spans="4:7" ht="14.25" customHeight="1" x14ac:dyDescent="0.3">
      <c r="D996" s="12"/>
      <c r="E996" s="12"/>
      <c r="F996" s="12"/>
      <c r="G996" s="12"/>
    </row>
    <row r="997" spans="4:7" ht="14.25" customHeight="1" x14ac:dyDescent="0.3">
      <c r="D997" s="12"/>
      <c r="E997" s="12"/>
      <c r="F997" s="12"/>
      <c r="G997" s="12"/>
    </row>
    <row r="998" spans="4:7" ht="14.25" customHeight="1" x14ac:dyDescent="0.3">
      <c r="D998" s="12"/>
      <c r="E998" s="12"/>
      <c r="F998" s="12"/>
      <c r="G998" s="12"/>
    </row>
    <row r="999" spans="4:7" ht="14.25" customHeight="1" x14ac:dyDescent="0.3">
      <c r="D999" s="12"/>
      <c r="E999" s="12"/>
      <c r="F999" s="12"/>
      <c r="G999" s="12"/>
    </row>
    <row r="1000" spans="4:7" ht="14.25" customHeight="1" x14ac:dyDescent="0.3">
      <c r="D1000" s="12"/>
      <c r="E1000" s="12"/>
      <c r="F1000" s="12"/>
      <c r="G1000" s="12"/>
    </row>
    <row r="1001" spans="4:7" ht="14.25" customHeight="1" x14ac:dyDescent="0.3">
      <c r="D1001" s="12"/>
      <c r="E1001" s="12"/>
      <c r="F1001" s="12"/>
      <c r="G1001" s="12"/>
    </row>
    <row r="1002" spans="4:7" ht="14.25" customHeight="1" x14ac:dyDescent="0.3">
      <c r="D1002" s="12"/>
      <c r="E1002" s="12"/>
      <c r="F1002" s="12"/>
      <c r="G1002" s="12"/>
    </row>
    <row r="1003" spans="4:7" ht="14.25" customHeight="1" x14ac:dyDescent="0.3">
      <c r="D1003" s="12"/>
      <c r="E1003" s="12"/>
      <c r="F1003" s="12"/>
      <c r="G1003" s="12"/>
    </row>
    <row r="1004" spans="4:7" ht="14.25" customHeight="1" x14ac:dyDescent="0.3">
      <c r="D1004" s="12"/>
      <c r="E1004" s="12"/>
      <c r="F1004" s="12"/>
      <c r="G1004" s="12"/>
    </row>
    <row r="1005" spans="4:7" ht="14.25" customHeight="1" x14ac:dyDescent="0.3">
      <c r="D1005" s="12"/>
      <c r="E1005" s="12"/>
      <c r="F1005" s="12"/>
      <c r="G1005" s="12"/>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topLeftCell="A7" workbookViewId="0">
      <selection activeCell="C31" sqref="C31"/>
    </sheetView>
  </sheetViews>
  <sheetFormatPr defaultColWidth="18.5546875" defaultRowHeight="15.6" x14ac:dyDescent="0.3"/>
  <cols>
    <col min="1" max="1" width="8" style="5" customWidth="1"/>
    <col min="2" max="2" width="26.88671875" style="5" customWidth="1"/>
    <col min="3" max="5" width="18.5546875" style="5"/>
    <col min="6" max="6" width="22.109375" style="5" customWidth="1"/>
    <col min="7" max="7" width="36.21875" style="5" customWidth="1"/>
    <col min="8" max="16384" width="18.5546875" style="5"/>
  </cols>
  <sheetData>
    <row r="1" spans="1:7" ht="14.25" customHeight="1" x14ac:dyDescent="0.3">
      <c r="A1" s="121" t="s">
        <v>112</v>
      </c>
      <c r="B1" s="122"/>
      <c r="C1" s="122"/>
      <c r="D1" s="122"/>
      <c r="E1" s="122"/>
      <c r="F1" s="122"/>
      <c r="G1" s="122"/>
    </row>
    <row r="2" spans="1:7" ht="14.25" customHeight="1" x14ac:dyDescent="0.3">
      <c r="A2" s="93"/>
      <c r="B2" s="93"/>
      <c r="C2" s="93"/>
      <c r="D2" s="93"/>
      <c r="E2" s="93"/>
      <c r="F2" s="93"/>
      <c r="G2" s="93"/>
    </row>
    <row r="3" spans="1:7" ht="14.25" customHeight="1" x14ac:dyDescent="0.3">
      <c r="A3" s="20" t="s">
        <v>113</v>
      </c>
      <c r="B3" s="20" t="s">
        <v>1</v>
      </c>
      <c r="C3" s="20" t="s">
        <v>114</v>
      </c>
      <c r="D3" s="17" t="s">
        <v>115</v>
      </c>
      <c r="E3" s="20" t="s">
        <v>116</v>
      </c>
      <c r="F3" s="20" t="s">
        <v>117</v>
      </c>
      <c r="G3" s="20" t="s">
        <v>118</v>
      </c>
    </row>
    <row r="4" spans="1:7" ht="42.45" customHeight="1" x14ac:dyDescent="0.3">
      <c r="A4" s="17">
        <v>1</v>
      </c>
      <c r="B4" s="18" t="s">
        <v>119</v>
      </c>
      <c r="C4" s="18"/>
      <c r="D4" s="17"/>
      <c r="E4" s="94"/>
      <c r="F4" s="95">
        <f>SUM(F5:F11)</f>
        <v>5356593.0068181828</v>
      </c>
      <c r="G4" s="16" t="s">
        <v>120</v>
      </c>
    </row>
    <row r="5" spans="1:7" ht="14.25" customHeight="1" x14ac:dyDescent="0.3">
      <c r="A5" s="16"/>
      <c r="B5" s="3" t="s">
        <v>121</v>
      </c>
      <c r="C5" s="16" t="s">
        <v>122</v>
      </c>
      <c r="D5" s="16">
        <v>12</v>
      </c>
      <c r="E5" s="96">
        <f>3*1490000/22*1.235</f>
        <v>250929.54545454547</v>
      </c>
      <c r="F5" s="22">
        <f t="shared" ref="F5:F11" si="0">D5*E5</f>
        <v>3011154.5454545459</v>
      </c>
      <c r="G5" s="97" t="s">
        <v>123</v>
      </c>
    </row>
    <row r="6" spans="1:7" ht="14.25" customHeight="1" x14ac:dyDescent="0.3">
      <c r="A6" s="16"/>
      <c r="B6" s="3" t="s">
        <v>124</v>
      </c>
      <c r="C6" s="16" t="s">
        <v>122</v>
      </c>
      <c r="D6" s="16">
        <v>1.0900000000000001</v>
      </c>
      <c r="E6" s="96">
        <f>3.99*1490000/22*1.235</f>
        <v>333736.29545454547</v>
      </c>
      <c r="F6" s="22">
        <f t="shared" si="0"/>
        <v>363772.56204545457</v>
      </c>
      <c r="G6" s="97" t="s">
        <v>123</v>
      </c>
    </row>
    <row r="7" spans="1:7" ht="14.25" customHeight="1" x14ac:dyDescent="0.3">
      <c r="A7" s="16"/>
      <c r="B7" s="3" t="s">
        <v>125</v>
      </c>
      <c r="C7" s="16" t="s">
        <v>122</v>
      </c>
      <c r="D7" s="16">
        <v>0.22</v>
      </c>
      <c r="E7" s="96">
        <f>4.65*1490000/22*1.235</f>
        <v>388940.79545454553</v>
      </c>
      <c r="F7" s="22">
        <f t="shared" si="0"/>
        <v>85566.97500000002</v>
      </c>
      <c r="G7" s="97" t="s">
        <v>123</v>
      </c>
    </row>
    <row r="8" spans="1:7" ht="14.25" customHeight="1" x14ac:dyDescent="0.3">
      <c r="A8" s="16"/>
      <c r="B8" s="3" t="s">
        <v>126</v>
      </c>
      <c r="C8" s="16" t="s">
        <v>122</v>
      </c>
      <c r="D8" s="16">
        <v>0.56000000000000005</v>
      </c>
      <c r="E8" s="96">
        <f>3*1490000/22*1.235</f>
        <v>250929.54545454547</v>
      </c>
      <c r="F8" s="22">
        <f t="shared" si="0"/>
        <v>140520.54545454547</v>
      </c>
      <c r="G8" s="97" t="s">
        <v>123</v>
      </c>
    </row>
    <row r="9" spans="1:7" ht="14.25" customHeight="1" x14ac:dyDescent="0.3">
      <c r="A9" s="16"/>
      <c r="B9" s="3" t="s">
        <v>127</v>
      </c>
      <c r="C9" s="16" t="s">
        <v>122</v>
      </c>
      <c r="D9" s="16">
        <v>0.11</v>
      </c>
      <c r="E9" s="96">
        <f>3.99*1490000/22*1.235</f>
        <v>333736.29545454547</v>
      </c>
      <c r="F9" s="22">
        <f t="shared" si="0"/>
        <v>36710.9925</v>
      </c>
      <c r="G9" s="97" t="s">
        <v>123</v>
      </c>
    </row>
    <row r="10" spans="1:7" ht="14.25" customHeight="1" x14ac:dyDescent="0.3">
      <c r="A10" s="16"/>
      <c r="B10" s="3" t="s">
        <v>128</v>
      </c>
      <c r="C10" s="16" t="s">
        <v>122</v>
      </c>
      <c r="D10" s="16">
        <v>3</v>
      </c>
      <c r="E10" s="96">
        <f>3.66*1490000/22*1.235</f>
        <v>306134.04545454547</v>
      </c>
      <c r="F10" s="22">
        <f t="shared" si="0"/>
        <v>918402.13636363647</v>
      </c>
      <c r="G10" s="97" t="s">
        <v>123</v>
      </c>
    </row>
    <row r="11" spans="1:7" ht="14.25" customHeight="1" x14ac:dyDescent="0.3">
      <c r="A11" s="16"/>
      <c r="B11" s="3" t="s">
        <v>129</v>
      </c>
      <c r="C11" s="16" t="s">
        <v>122</v>
      </c>
      <c r="D11" s="16">
        <v>3.19</v>
      </c>
      <c r="E11" s="96">
        <f>3*1490000/22*1.235</f>
        <v>250929.54545454547</v>
      </c>
      <c r="F11" s="22">
        <f t="shared" si="0"/>
        <v>800465.25</v>
      </c>
      <c r="G11" s="97" t="s">
        <v>123</v>
      </c>
    </row>
    <row r="12" spans="1:7" ht="14.25" customHeight="1" x14ac:dyDescent="0.3">
      <c r="A12" s="17">
        <v>2</v>
      </c>
      <c r="B12" s="18" t="s">
        <v>130</v>
      </c>
      <c r="C12" s="18"/>
      <c r="D12" s="17"/>
      <c r="E12" s="94"/>
      <c r="F12" s="95">
        <f>SUM(F13:F16)</f>
        <v>16413150</v>
      </c>
      <c r="G12" s="17"/>
    </row>
    <row r="13" spans="1:7" ht="14.25" customHeight="1" x14ac:dyDescent="0.3">
      <c r="A13" s="16"/>
      <c r="B13" s="3" t="s">
        <v>131</v>
      </c>
      <c r="C13" s="16" t="s">
        <v>132</v>
      </c>
      <c r="D13" s="16">
        <v>23.05</v>
      </c>
      <c r="E13" s="96">
        <v>280000</v>
      </c>
      <c r="F13" s="22">
        <f t="shared" ref="F13:F16" si="1">D13*E13</f>
        <v>6454000</v>
      </c>
      <c r="G13" s="97" t="s">
        <v>133</v>
      </c>
    </row>
    <row r="14" spans="1:7" ht="14.25" customHeight="1" x14ac:dyDescent="0.3">
      <c r="A14" s="16"/>
      <c r="B14" s="3" t="s">
        <v>134</v>
      </c>
      <c r="C14" s="16" t="s">
        <v>132</v>
      </c>
      <c r="D14" s="16">
        <v>0.11</v>
      </c>
      <c r="E14" s="98">
        <v>15000</v>
      </c>
      <c r="F14" s="22">
        <f t="shared" si="1"/>
        <v>1650</v>
      </c>
      <c r="G14" s="97" t="s">
        <v>133</v>
      </c>
    </row>
    <row r="15" spans="1:7" ht="14.25" customHeight="1" x14ac:dyDescent="0.3">
      <c r="A15" s="16"/>
      <c r="B15" s="3" t="s">
        <v>135</v>
      </c>
      <c r="C15" s="16" t="s">
        <v>132</v>
      </c>
      <c r="D15" s="16">
        <v>24</v>
      </c>
      <c r="E15" s="96">
        <v>350000</v>
      </c>
      <c r="F15" s="22">
        <f t="shared" si="1"/>
        <v>8400000</v>
      </c>
      <c r="G15" s="97" t="s">
        <v>133</v>
      </c>
    </row>
    <row r="16" spans="1:7" ht="14.25" customHeight="1" x14ac:dyDescent="0.3">
      <c r="A16" s="16"/>
      <c r="B16" s="3" t="s">
        <v>136</v>
      </c>
      <c r="C16" s="16" t="s">
        <v>132</v>
      </c>
      <c r="D16" s="16">
        <v>62.3</v>
      </c>
      <c r="E16" s="98">
        <v>25000</v>
      </c>
      <c r="F16" s="22">
        <f t="shared" si="1"/>
        <v>1557500</v>
      </c>
      <c r="G16" s="97" t="s">
        <v>133</v>
      </c>
    </row>
    <row r="17" spans="1:7" ht="14.25" customHeight="1" x14ac:dyDescent="0.3">
      <c r="A17" s="17">
        <v>3</v>
      </c>
      <c r="B17" s="18" t="s">
        <v>137</v>
      </c>
      <c r="C17" s="17"/>
      <c r="D17" s="17"/>
      <c r="E17" s="94"/>
      <c r="F17" s="95">
        <f>SUM(F18:F19)</f>
        <v>78700</v>
      </c>
      <c r="G17" s="17"/>
    </row>
    <row r="18" spans="1:7" ht="14.25" customHeight="1" x14ac:dyDescent="0.3">
      <c r="A18" s="16"/>
      <c r="B18" s="3" t="s">
        <v>138</v>
      </c>
      <c r="C18" s="16" t="s">
        <v>139</v>
      </c>
      <c r="D18" s="16">
        <v>0.14000000000000001</v>
      </c>
      <c r="E18" s="98">
        <v>80000</v>
      </c>
      <c r="F18" s="22">
        <f t="shared" ref="F18:F19" si="2">D18*E18</f>
        <v>11200.000000000002</v>
      </c>
      <c r="G18" s="97" t="s">
        <v>133</v>
      </c>
    </row>
    <row r="19" spans="1:7" ht="14.25" customHeight="1" x14ac:dyDescent="0.3">
      <c r="A19" s="16"/>
      <c r="B19" s="3" t="s">
        <v>140</v>
      </c>
      <c r="C19" s="16" t="s">
        <v>141</v>
      </c>
      <c r="D19" s="16">
        <v>0.05</v>
      </c>
      <c r="E19" s="98">
        <v>1350000</v>
      </c>
      <c r="F19" s="22">
        <f t="shared" si="2"/>
        <v>67500</v>
      </c>
      <c r="G19" s="97" t="s">
        <v>133</v>
      </c>
    </row>
    <row r="20" spans="1:7" ht="14.25" customHeight="1" x14ac:dyDescent="0.3">
      <c r="A20" s="17">
        <v>4</v>
      </c>
      <c r="B20" s="18" t="s">
        <v>142</v>
      </c>
      <c r="C20" s="18"/>
      <c r="D20" s="17"/>
      <c r="E20" s="94"/>
      <c r="F20" s="95">
        <f>SUM(F21:F22)</f>
        <v>2000000</v>
      </c>
      <c r="G20" s="17"/>
    </row>
    <row r="21" spans="1:7" ht="14.25" customHeight="1" x14ac:dyDescent="0.3">
      <c r="A21" s="16"/>
      <c r="B21" s="3" t="s">
        <v>143</v>
      </c>
      <c r="C21" s="16" t="s">
        <v>144</v>
      </c>
      <c r="D21" s="16">
        <v>1</v>
      </c>
      <c r="E21" s="96">
        <v>1000000</v>
      </c>
      <c r="F21" s="22">
        <f t="shared" ref="F21:F22" si="3">D21*E21</f>
        <v>1000000</v>
      </c>
      <c r="G21" s="99" t="s">
        <v>145</v>
      </c>
    </row>
    <row r="22" spans="1:7" ht="14.25" customHeight="1" x14ac:dyDescent="0.3">
      <c r="A22" s="16"/>
      <c r="B22" s="3" t="s">
        <v>146</v>
      </c>
      <c r="C22" s="16" t="s">
        <v>147</v>
      </c>
      <c r="D22" s="16">
        <v>1</v>
      </c>
      <c r="E22" s="98">
        <v>1000000</v>
      </c>
      <c r="F22" s="22">
        <f t="shared" si="3"/>
        <v>1000000</v>
      </c>
      <c r="G22" s="100" t="s">
        <v>148</v>
      </c>
    </row>
    <row r="23" spans="1:7" ht="14.25" customHeight="1" x14ac:dyDescent="0.3">
      <c r="A23" s="17">
        <v>5</v>
      </c>
      <c r="B23" s="18" t="s">
        <v>46</v>
      </c>
      <c r="C23" s="18"/>
      <c r="D23" s="17"/>
      <c r="E23" s="98"/>
      <c r="F23" s="95">
        <f>F24</f>
        <v>1192422.1503409091</v>
      </c>
      <c r="G23" s="17"/>
    </row>
    <row r="24" spans="1:7" ht="14.25" customHeight="1" x14ac:dyDescent="0.3">
      <c r="A24" s="16"/>
      <c r="B24" s="3" t="s">
        <v>46</v>
      </c>
      <c r="C24" s="16"/>
      <c r="D24" s="16"/>
      <c r="E24" s="101">
        <v>0.05</v>
      </c>
      <c r="F24" s="22">
        <f>E24*(F4+F12+F17+F20)</f>
        <v>1192422.1503409091</v>
      </c>
      <c r="G24" s="99" t="s">
        <v>149</v>
      </c>
    </row>
    <row r="25" spans="1:7" ht="14.25" customHeight="1" x14ac:dyDescent="0.3">
      <c r="A25" s="93"/>
      <c r="B25" s="18" t="s">
        <v>109</v>
      </c>
      <c r="C25" s="93"/>
      <c r="D25" s="93"/>
      <c r="E25" s="100"/>
      <c r="F25" s="19">
        <f>+F23+F20+F17+F12+F4</f>
        <v>25040865.15715909</v>
      </c>
      <c r="G25" s="93"/>
    </row>
    <row r="26" spans="1:7" ht="14.25" customHeight="1" x14ac:dyDescent="0.3">
      <c r="A26" s="93"/>
      <c r="B26" s="102" t="s">
        <v>150</v>
      </c>
      <c r="C26" s="93"/>
      <c r="D26" s="93"/>
      <c r="E26" s="102"/>
      <c r="F26" s="103">
        <f>F25*10%</f>
        <v>2504086.5157159092</v>
      </c>
      <c r="G26" s="93"/>
    </row>
    <row r="27" spans="1:7" ht="14.25" customHeight="1" x14ac:dyDescent="0.3">
      <c r="A27" s="93"/>
      <c r="B27" s="18" t="s">
        <v>151</v>
      </c>
      <c r="C27" s="93"/>
      <c r="D27" s="93"/>
      <c r="E27" s="18"/>
      <c r="F27" s="19">
        <f>F26+F25</f>
        <v>27544951.672874998</v>
      </c>
      <c r="G27" s="93"/>
    </row>
    <row r="28" spans="1:7" ht="14.25" customHeight="1" x14ac:dyDescent="0.3"/>
    <row r="29" spans="1:7" ht="14.25" customHeight="1" x14ac:dyDescent="0.3"/>
    <row r="30" spans="1:7" ht="14.25" customHeight="1" x14ac:dyDescent="0.3"/>
    <row r="31" spans="1:7" ht="14.25" customHeight="1" x14ac:dyDescent="0.3"/>
    <row r="32" spans="1:7"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Tổng hợp</vt:lpstr>
      <vt:lpstr>ND1</vt:lpstr>
      <vt:lpstr>ND2</vt:lpstr>
      <vt:lpstr>PL1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ELITE</cp:lastModifiedBy>
  <dcterms:created xsi:type="dcterms:W3CDTF">2023-05-31T08:46:05Z</dcterms:created>
  <dcterms:modified xsi:type="dcterms:W3CDTF">2023-07-20T09:20:02Z</dcterms:modified>
</cp:coreProperties>
</file>