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activeTab="1"/>
  </bookViews>
  <sheets>
    <sheet name="Sheet1" sheetId="1" r:id="rId1"/>
    <sheet name="Sheet2" sheetId="2" r:id="rId2"/>
    <sheet name="Sheet3" sheetId="3" r:id="rId3"/>
  </sheets>
  <definedNames>
    <definedName name="_xlnm.Print_Titles" localSheetId="0">Sheet1!$6:$6</definedName>
    <definedName name="_xlnm.Print_Titles" localSheetId="1">Sheet2!$5:$5</definedName>
  </definedNames>
  <calcPr calcId="144525"/>
</workbook>
</file>

<file path=xl/sharedStrings.xml><?xml version="1.0" encoding="utf-8"?>
<sst xmlns="http://schemas.openxmlformats.org/spreadsheetml/2006/main" count="273" uniqueCount="145">
  <si>
    <t>SỞ KHOA HỌC VÀ CÔNG NGHỆ TỈNH HẢI DƯƠNG</t>
  </si>
  <si>
    <t>PHÒNG KẾ HOẠCH TÀI CHÍNH</t>
  </si>
  <si>
    <r>
      <rPr>
        <b/>
        <sz val="14"/>
        <color theme="1"/>
        <rFont val="Times New Roman"/>
        <charset val="134"/>
      </rPr>
      <t>BÁO CÁO VỀ SỬA ĐỔI, ĐIỀU CHỈNH</t>
    </r>
    <r>
      <rPr>
        <b/>
        <sz val="11"/>
        <color theme="1"/>
        <rFont val="Times New Roman"/>
        <charset val="134"/>
      </rPr>
      <t xml:space="preserve">
</t>
    </r>
    <r>
      <rPr>
        <b/>
        <i/>
        <sz val="11"/>
        <color theme="1"/>
        <rFont val="Times New Roman"/>
        <charset val="134"/>
      </rPr>
      <t>Một số điều trong Quyết định số 20/2015/QĐ-UBND ngày 19/11/2015 của UBND tỉnh Hải Dương</t>
    </r>
  </si>
  <si>
    <t>Chương III: Định mức xây dựng dự toán kinh phí cho hoạt động quản lý và thực hiện nhiệm vụ khoa học và công nghệ</t>
  </si>
  <si>
    <t>STT</t>
  </si>
  <si>
    <t>Nội dung</t>
  </si>
  <si>
    <t>Quyết định số 20/2015</t>
  </si>
  <si>
    <t>Thông tư số 03/2023</t>
  </si>
  <si>
    <t>Chênh lệch TT30-QĐ20</t>
  </si>
  <si>
    <t>Số người</t>
  </si>
  <si>
    <t>Số tiền tăng</t>
  </si>
  <si>
    <t>Số cuộc</t>
  </si>
  <si>
    <t>Tổng số tiền</t>
  </si>
  <si>
    <t>Ghi chú</t>
  </si>
  <si>
    <t>I</t>
  </si>
  <si>
    <t>Các yếu tố đầu vào cấu thành dự toán kinh phí thực hiện nhiệm vụ khoa học và công nghệ</t>
  </si>
  <si>
    <r>
      <rPr>
        <b/>
        <sz val="11"/>
        <color theme="1"/>
        <rFont val="Times New Roman"/>
        <charset val="134"/>
      </rPr>
      <t>Điều 3- Thông tư 03</t>
    </r>
    <r>
      <rPr>
        <sz val="11"/>
        <color theme="1"/>
        <rFont val="Times New Roman"/>
        <charset val="134"/>
      </rPr>
      <t xml:space="preserve">
1. Tiền thù lao tham gia nhiệm vụ khoa học và công nghệ, gồm: tiền thù lao cho các thành viên tham gia thực hiện nhiệm vụ khoa học và công nghệ; tiền công lao động phổ thông hỗ trợ các công việc trong nội dung nghiên cứu; tiền thuê chuyên gia trong nước và chuyên gia ngoài nước phối hợp trong quá trình nghiên cứu và thực hiện nhiệm vụ khoa học và công nghệ.
Các chức danh tham gia thực hiện nhiệm vụ khoa học và công nghệ; tiêu chí xác định chuyên gia trong nước và ngoài nước phối hợp trong quá trình nghiên cứu, thực hiện nhiệm vụ khoa học và công nghệ thực hiện theo hướng dẫn của Bộ Khoa học và Công nghệ.
2. Chi mua nguyên liệu, nhiên liệu, vật liệu, mẫu vật, dụng cụ, phụ tùng, vật rẻ tiền mau hỏng, năng lượng, tài liệu, số liệu, sách, báo, tạp chí tham khảo, quyền sở hữu và sử dụng đối tượng của quyền sở hữu trí tuệ phục vụ hoạt động nghiên cứu.
3. Chi sửa chữa, mua sắm, thuê tài sản (hoặc cơ sở vật chất, trang thiết bị) phục vụ trực tiếp cho hoạt động nghiên cứu khoa học của nhiệm vụ khoa học và công nghệ.
4. Chi hội nghị, hội thảo khoa học, diễn đàn, tọa đàm khoa học, công tác phí trong nước, hợp tác quốc tế (đoàn ra, đoàn vào) phục vụ hoạt động nghiên cứu.
5. Chi trả dịch vụ thuê ngoài phục vụ hoạt động nghiên cứu.
6. Chi điều tra, khảo sát thu thập số liệu.
7. Chi văn phòng phẩm, thông tin liên lạc, in ấn phục vụ hoạt động nghiên cứu.
8. Chi tự đánh giá kết quả thực hiện nhiệm vụ khoa học và công nghệ (nếu có).
9. Chi quản lý chung nhiệm vụ khoa học và công nghệ nhằm đảm bảo yêu cầu quản lý trong triển khai thực hiện nhiệm vụ khoa học và công nghệ.
10. Chi khác có liên quan trực tiếp đến triển khai thực hiện nhiệm vụ khoa học và công nghệ.</t>
    </r>
  </si>
  <si>
    <t>Theo Điều 22 Quyết định số 20</t>
  </si>
  <si>
    <r>
      <rPr>
        <b/>
        <sz val="11"/>
        <color theme="1"/>
        <rFont val="Times New Roman"/>
        <charset val="134"/>
      </rPr>
      <t>Điều 22</t>
    </r>
    <r>
      <rPr>
        <sz val="11"/>
        <color theme="1"/>
        <rFont val="Times New Roman"/>
        <charset val="134"/>
      </rPr>
      <t xml:space="preserve">
'- Công cán bộ địa phương hỗ trựo thực hiện nhiệm vụ KH&amp;CN.
'- Chi hỗ trợ thuốc bảo vệ thực vật, phân bón, thuốc thú y, thuốc thủy sản, chế phẩm sinh học,...
- Chi hỗ trợ về giống cây trồng vật nuôi đưa vào nghiên cứu, sản xuất thử, sản xuất trình diễn, mô hình sản xuất mở rộng.
- In ấn, xuất bản và phát hành các sản phẩm nghiên cứu.
- Chi hội thảo đánh giá tiến độ thực hiện.
- Tuyên truyền, xăng xe phục vụ hoạt động nghiên cứu.
- Chi khác có liên quan trực tiếp đến triển khai thực hiện nhiệm vụ KH&amp;CN.
</t>
    </r>
  </si>
  <si>
    <t>II</t>
  </si>
  <si>
    <t>Khung định mức làm căn cứ xây dựng dự toán ngân sách nhà nước thực hiện nhiệm vụ khoa học và công nghệ</t>
  </si>
  <si>
    <t>1. Dự toán chi thù lao tham gia nhiệm vụ khoa học và công nghệ</t>
  </si>
  <si>
    <t>Theo QĐ 20</t>
  </si>
  <si>
    <t>2. Dự toán thuê chuyên gia trong nước và ngoài nước phối hợp nghiên cứu</t>
  </si>
  <si>
    <t>3. Dự toán chi mau vật tư, nguyên, nhiên, vật liệu…</t>
  </si>
  <si>
    <t>4. Dự toán chi hội nghị, hội thảo, diễn đàn, toạ đạm khoa học, công tác phí trong nước, hợp tác quốc tế (đoàn ra, đoàn vào) phục vụ hoạt động nghiên cứu</t>
  </si>
  <si>
    <t>Theo thông tư 03</t>
  </si>
  <si>
    <t>4.1. Hội thảo khoa học</t>
  </si>
  <si>
    <t>Người chủ trì/buổi</t>
  </si>
  <si>
    <t>Thư ký/buổi</t>
  </si>
  <si>
    <t>Báo cáo trình bày tại hội thảo, diễn đàn, toạ đàm khoa học</t>
  </si>
  <si>
    <t>Báo cáo không trình bày tại hội thảo</t>
  </si>
  <si>
    <t>Thành viên tham gia/buổi</t>
  </si>
  <si>
    <t>4.2. Hội thảo đánh giá tiến độ/buổi</t>
  </si>
  <si>
    <t>Chủ trì hội thảo</t>
  </si>
  <si>
    <t>Thư ký hội thảo</t>
  </si>
  <si>
    <t xml:space="preserve">4.3. Dự toán điều tra, khảo sát thu thập số liệu </t>
  </si>
  <si>
    <t>4.4. Chi họp tự đánh gái kết quả  thực hiện nhiệm vụ khoa học và công nghệ</t>
  </si>
  <si>
    <t>4.5. Dự toán chi quản lý nhiệm vụ khoa học và công nghệ</t>
  </si>
  <si>
    <t>4.6. Các định mức hỗ trợ xây dựng mô hình nhiệm vụ khoa học và công nghệ</t>
  </si>
  <si>
    <t>Khoản 5, Điều 23
5. Các định mức hỗ trợ xây dựng mô hình của nhiệm vụ KH&amp;CN
a) Đối với giống cây trồng, vật nuôi đưa vào khảo nghiệm, áp dụng sản xuất thử lần đầu trên địa bàn tỉnh:
- Hỗ trợ 100% kinh phí mua giống cây trồng, vật nuôi.
- Hỗ trợ 100% phân bón, chế phẩm sinh học, thuốc bảo vệ thực vật: là loại đặc chủng hoặc theo yêu cầu khoa học.
- Hỗ trợ 100% thuốc thú y, thuốc thủy sản.
b) Đối với giống cây, giống con đưa vào mô hình sản xuất trình diễn, mô hình sản xuất mở rộng:
- Hỗ trợ 50% kinh phí mua giống cây, con.
- Hỗ trợ 50% phân bón, chế phẩm sinh học, thuốc bảo vệ thực vật: là loại đặc chủng hoặc theo yêu cầu khoa học.
- Hỗ trợ 50% thuốc thú y, thuốc thủy sản.</t>
  </si>
  <si>
    <t>Khoản 3, Điều 4
3. Dự toán chi mua vật tư, nguyên, nhiên, vật liệu; chi sửa chữa, mua sắm tài sản cố định được xây dựng trên cơ sở thuyết minh dự kiến khối lượng công việc, chế độ và định mức chi tiêu ngân sách nhà nước (nếu có). Việc mua sắm phải phù hợp với tiến độ của nhiệm vụ khoa học và công nghệ và trong phạm vi dự toán hàng năm. Trong đó:
a) Việc quản lý và sử dụng kinh phí mua sắm thực hiện theo quy định của pháp luật về mua sắm tài sản từ ngân sách nhà nước và pháp luật về đấu thầu; thanh toán theo hợp đồng và thực tế phát sinh trong phạm vi dự toán được cấp có thẩm quyền phê duyệt, đảm bảo tiết kiệm, hiệu quả;
b) Việc quản lý, thanh toán kinh phí thực hiện bảo dưỡng, sửa chữa tài sản phục vụ nhiệm vụ khoa học và công nghệ thực hiện theo quy định tại Thông tư số 65/2021/TT-BTC ngày 29 tháng 7 năm 2021 của Bộ Tài chính quy định về lập dự toán, quản lý, sử dụng và quyết toán kinh phí bảo dưỡng, sửa chữa tài sản công.</t>
  </si>
  <si>
    <t>III</t>
  </si>
  <si>
    <t>Các nội dung chi cho công tác quản lý nhiệm vụ khoa học</t>
  </si>
  <si>
    <t>1. Chi hoạt động của các Hội đồng tư vấn xác định nhiệm vụ khoa học và công nghệ, Hội đồng tư vấn tuyển chọn, giao trực tiếp tổ chức, cá nhân chủ trì nhiệm vụ khoa học và công nghệ, Hội đồng tư vấn đánh giá nghiệm thu kết quả thực hiện nhiệm vụ khoa học và công nghệ và các Hội đồng tư vấn khác được quy định tại Thông tư quản lý nhiệm vụ khoa học và công nghệ của Bộ Khoa học và Công nghệ (nếu có):</t>
  </si>
  <si>
    <t>a) Chi tiền thù lao, công tác phí cho các thành viên Hội đồng;</t>
  </si>
  <si>
    <t>b) Chi văn phòng phẩm, thông tin liên lạc phục vụ Hội đồng;</t>
  </si>
  <si>
    <t>c) Chi hậu cần phục vụ họp Hội đồng, thuê dịch vụ khoa học và công nghệ liên quan đến việc đánh giá của Hội đồng, thuê cơ sở vật chất phục vụ Hội đồng (nếu có).</t>
  </si>
  <si>
    <t>2. Chi hoạt động của tổ thẩm định kinh phí thực hiện nhiệm vụ khoa học và công nghệ được thành lập theo hướng dẫn của Bộ Khoa học và Công nghệ.</t>
  </si>
  <si>
    <t>3. Chi thù lao, công tác phí của chuyên gia xử lý các vấn đề kỹ thuật hỗ trợ cho hoạt động của Hội đồng (nếu có).</t>
  </si>
  <si>
    <t>4. Chi thuê chuyên gia tư vấn độc lập (nếu có).</t>
  </si>
  <si>
    <t>5. Chi thông báo tuyển chọn trên các phương tiện truyền thông.</t>
  </si>
  <si>
    <t>6. Chi công tác kiểm tra, đánh giá trong quá trình thực hiện nhiệm vụ khoa học và công nghệ; kiểm tra, đánh giá sau khi giao quyền sở hữu, quyền sử dụng kết quả nghiên cứu khoa học và phát triển công nghệ, bao gồm:</t>
  </si>
  <si>
    <t>a) Chi công tác phí cho đoàn kiểm tra;</t>
  </si>
  <si>
    <t>b) Chi họp hội đồng đánh giá trong quá trình thực hiện nhiệm vụ khoa học và công nghệ (trong trường hợp cần thiết cần có Hội đồng đánh giá).</t>
  </si>
  <si>
    <t>7. Các khoản chi khác liên quan trực tiếp đến hoạt động quản lý nhiệm vụ khoa học và công nghệ.</t>
  </si>
  <si>
    <t>Bổ sung theo QĐ 20</t>
  </si>
  <si>
    <t>- Chi tiền công thực hiện nhiệm vụ của thành viên Tổ thẩm định nội dung, dự toán kinh phí thực hiện nhiệm vụ KH&amp;CN.</t>
  </si>
  <si>
    <t>- Hội trường, nước uống, khánh tiết... phục vụ các Hội đồng tư vấn, hội thảo khoa học, Hội nghị nghiệm thu, tổng kết,...</t>
  </si>
  <si>
    <t>- Chi tổng kết đánh giá kết quả thực hiện nhiệm vụ KH&amp;CN hoặc đánh giá kết quả 1 năm thực hiện nhiệm vụ vụ KH&amp;CN.</t>
  </si>
  <si>
    <t>- Chi họp Hội đồng khoa học và công nghệ tỉnh.</t>
  </si>
  <si>
    <t>- Văn phòng phẩm, điện, nước, xăng xe và các khoản chi khác liên quan trực tiếp đến hoạt động quản lý nhiệm vụ KH&amp;CN.</t>
  </si>
  <si>
    <t>IV</t>
  </si>
  <si>
    <t>Một số định mức chi quản lý nhiệm vụ khoa học và công nghệ</t>
  </si>
  <si>
    <t>Chi hoạt động của các Hội đồng tư vấn khoa học và công nghệ</t>
  </si>
  <si>
    <t>a</t>
  </si>
  <si>
    <t>Tiền thù lao</t>
  </si>
  <si>
    <t>1. Chi tư vấn xác định nhiệm vụ khoa học</t>
  </si>
  <si>
    <t>a. Chi họp Hội đồng tư vấn xác định nhiệm vụ khoa học và công nghệ</t>
  </si>
  <si>
    <t>Hội đồng</t>
  </si>
  <si>
    <t>Chủ tịch hội đồng</t>
  </si>
  <si>
    <t>Phó chủ tịch hội đồng; thành viên hội đồng</t>
  </si>
  <si>
    <t>Thư ký khoa học</t>
  </si>
  <si>
    <t>Thư ký hành chính</t>
  </si>
  <si>
    <t>Đại biểu được mời tham dự</t>
  </si>
  <si>
    <t>b. Chi nhận xét đánh giá</t>
  </si>
  <si>
    <t>01 phiếu nhận xét đánh giá</t>
  </si>
  <si>
    <t>Nhận xét đánh giá của ủy viên Hội đồng</t>
  </si>
  <si>
    <t>Nhận xét đánh giá của ủy viên phản biện trong Hội đồng</t>
  </si>
  <si>
    <t>c. Chi thù lao xây dựng yêu cầu đặt hàng đối với các nhiệm vụ đề xuất thực hiện</t>
  </si>
  <si>
    <t>Nhiệm vụ</t>
  </si>
  <si>
    <t>2. Chi về tư vấn tuyển chọn, giao trực tiếp tổ chức, cá nhân chủ trì nhiệm vụ khoa học và công nghệ</t>
  </si>
  <si>
    <t>a. Chi họp Hội đồng tư vấn tuyển chọn, giao trực tiếp tổ chức, cá nhân chủ trì nhiệm vụ khoa học và công nghệ</t>
  </si>
  <si>
    <t>Chủ tịch Hội đồng</t>
  </si>
  <si>
    <t>Phó chủ tịch hội đồng; thành viên Hội đồng</t>
  </si>
  <si>
    <t>3. Chi tư vấn đánh giá nghiệm thu chính thức nhiệm vụ khoa học và công nghệ</t>
  </si>
  <si>
    <t>a. Chi họp Hội đồng nghiệm thu</t>
  </si>
  <si>
    <t>4. Chi thù lao chuyên gia xử lý các vấn đề kỹ thuật hỗ trợ cho hoạt động của Hội đồng.</t>
  </si>
  <si>
    <t>Chuyên gia</t>
  </si>
  <si>
    <t>5. Hội thảo khoa học, tổng kết, đánh giá kết quả 1 năm thực hiện nhiệm vụ KH&amp;CN</t>
  </si>
  <si>
    <t>Buổi/Nhiệm vụ</t>
  </si>
  <si>
    <t>Chủ trì</t>
  </si>
  <si>
    <t>Thư ký</t>
  </si>
  <si>
    <t>6. Họp Hội đồng Khoa học và Công nghệ tỉnh</t>
  </si>
  <si>
    <t>Buổi</t>
  </si>
  <si>
    <t>Chi hoạt động của tổ thẩm định kinh phí thực hiện nhiệm vụ khoa học và công nghệ</t>
  </si>
  <si>
    <t>Chi thù lao</t>
  </si>
  <si>
    <t>1. Tổ trưởng tổ thẩm định</t>
  </si>
  <si>
    <t>2. Thành viên tổ thẩm định</t>
  </si>
  <si>
    <t>3. Thư ký hành chính</t>
  </si>
  <si>
    <t>4. Đại biểu mời tham dự</t>
  </si>
  <si>
    <t>b</t>
  </si>
  <si>
    <t>Chi hậu cần phục vụ hoạt động….</t>
  </si>
  <si>
    <t>Định mức xây dựng dự toán chi thuê chuyên gia tư vấn độc lập</t>
  </si>
  <si>
    <t>Chi thông báo tuyển chọn…</t>
  </si>
  <si>
    <t>Dự toán chi công tác kiểm tra…</t>
  </si>
  <si>
    <t>Chi hội nghị, hội thảo</t>
  </si>
  <si>
    <t>Các khoản chi khác liên quan…</t>
  </si>
  <si>
    <t>Chi nghiệp vụ quản lý ( nguồn 12)</t>
  </si>
  <si>
    <t>Tổng</t>
  </si>
  <si>
    <t>SỞ KHOA HỌC VÀ CÔNG NGHỆ</t>
  </si>
  <si>
    <t>BIỂU DỰ KIẾN KINH PHÍ TĂNG THÊM DO THỰC HIỆN CHÍNH SÁCH MỚI</t>
  </si>
  <si>
    <t>(Kèm theo Báo cáo số       /BC-SKHCN ngày      tháng     năm 2023 của Sở Khoa học và Công nghệ)</t>
  </si>
  <si>
    <t>Đơn vị tính: đồng</t>
  </si>
  <si>
    <t>Đơn vị tính</t>
  </si>
  <si>
    <t xml:space="preserve">Thông tư số 03/2023 </t>
  </si>
  <si>
    <t>Chênh lệch giữa TT 03 và QĐ số 20/2015/QĐ-UBND</t>
  </si>
  <si>
    <t>Số tiền tăng thêm do thực hiện Chính sách mới</t>
  </si>
  <si>
    <t>Số hội đồng/
buổi/
nhiệm vụ</t>
  </si>
  <si>
    <t>Tổng số tiền tăng thêm</t>
  </si>
  <si>
    <t>Tổng A+B</t>
  </si>
  <si>
    <t>A</t>
  </si>
  <si>
    <r>
      <rPr>
        <b/>
        <sz val="11"/>
        <color theme="1"/>
        <rFont val="Times New Roman"/>
        <charset val="134"/>
      </rPr>
      <t>Nhiệm vụ khoa học và công nghệ</t>
    </r>
    <r>
      <rPr>
        <sz val="11"/>
        <color theme="1"/>
        <rFont val="Times New Roman"/>
        <charset val="134"/>
      </rPr>
      <t xml:space="preserve"> (thời gian thực hiện là 1 năm; 01 chủ nhiệm, 01 thư ký, 03 thành viên chính, 03 thành viên, 03 nhân viên kỹ thuật/hỗ trợ; nội dung thực hiện: 03 nội dung)</t>
    </r>
  </si>
  <si>
    <t>Trả công lao động</t>
  </si>
  <si>
    <t>Chủ nhiệm đề tài</t>
  </si>
  <si>
    <t>Thành viên chính (03)</t>
  </si>
  <si>
    <t>Thành viên (03)</t>
  </si>
  <si>
    <t>Nhân viên hỗ trợ (03)</t>
  </si>
  <si>
    <t>Nguyên vật liệu, năng lượng</t>
  </si>
  <si>
    <t>Hỗ trợ 50% tiền mua giống ngô đường Thái Ngọt số 2 (20ha x 10kg/ha x900.000đ/kg)</t>
  </si>
  <si>
    <t>Hỗ trợ bằng tiền thuốc BVTV</t>
  </si>
  <si>
    <t>Chi khác</t>
  </si>
  <si>
    <t>Quản lý chung</t>
  </si>
  <si>
    <t>Nghiệm thu cấp cơ sở</t>
  </si>
  <si>
    <t>Tập huấn</t>
  </si>
  <si>
    <t>Hội thảo đầu bờ</t>
  </si>
  <si>
    <t>Hội thảo lựa chọn địa điểm</t>
  </si>
  <si>
    <t>Hội thảo tiến độ</t>
  </si>
  <si>
    <t>Hội thảo khoa học hoàn thiện quy trình</t>
  </si>
  <si>
    <t>Tuyên truyền</t>
  </si>
  <si>
    <t>Xăng xe, thuê xe</t>
  </si>
  <si>
    <t>Văn phòng phẩm, phô tô, in ấn</t>
  </si>
  <si>
    <t>Thẩm định giá, tư vấn đấu thầu</t>
  </si>
  <si>
    <t>B</t>
  </si>
  <si>
    <t>Buổi/
Nhiệm vụ</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</si>
</sst>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43" formatCode="_(* #,##0.00_);_(* \(#,##0.00\);_(* &quot;-&quot;??_);_(@_)"/>
    <numFmt numFmtId="42" formatCode="_(&quot;$&quot;* #,##0_);_(&quot;$&quot;* \(#,##0\);_(&quot;$&quot;* &quot;-&quot;_);_(@_)"/>
    <numFmt numFmtId="177" formatCode="_(* #,##0_);_(* \(#,##0\);_(* &quot;-&quot;??_);_(@_)"/>
  </numFmts>
  <fonts count="32">
    <font>
      <sz val="11"/>
      <color theme="1"/>
      <name val="Calibri"/>
      <charset val="134"/>
      <scheme val="minor"/>
    </font>
    <font>
      <b/>
      <sz val="11"/>
      <color theme="1"/>
      <name val="Times New Roman"/>
      <charset val="134"/>
    </font>
    <font>
      <sz val="11"/>
      <color theme="1"/>
      <name val="Times New Roman"/>
      <charset val="134"/>
    </font>
    <font>
      <i/>
      <sz val="11"/>
      <color theme="1"/>
      <name val="Times New Roman"/>
      <charset val="134"/>
    </font>
    <font>
      <b/>
      <u/>
      <sz val="11"/>
      <color theme="1"/>
      <name val="Times New Roman"/>
      <charset val="134"/>
    </font>
    <font>
      <b/>
      <sz val="10"/>
      <color theme="1"/>
      <name val="Times New Roman"/>
      <charset val="134"/>
    </font>
    <font>
      <sz val="10"/>
      <color theme="1"/>
      <name val="Times New Roman"/>
      <charset val="134"/>
    </font>
    <font>
      <sz val="11"/>
      <color rgb="FF000000"/>
      <name val="Times New Roman"/>
      <charset val="134"/>
    </font>
    <font>
      <b/>
      <i/>
      <sz val="11"/>
      <color rgb="FF000000"/>
      <name val="Times New Roman"/>
      <charset val="134"/>
    </font>
    <font>
      <b/>
      <i/>
      <sz val="11"/>
      <color theme="1"/>
      <name val="Times New Roman"/>
      <charset val="134"/>
    </font>
    <font>
      <b/>
      <sz val="11"/>
      <color rgb="FF000000"/>
      <name val="Times New Roman"/>
      <charset val="134"/>
    </font>
    <font>
      <sz val="11"/>
      <color rgb="FF3F3F76"/>
      <name val="Calibri"/>
      <charset val="0"/>
      <scheme val="minor"/>
    </font>
    <font>
      <sz val="11"/>
      <color theme="1"/>
      <name val="Calibri"/>
      <charset val="134"/>
      <scheme val="minor"/>
    </font>
    <font>
      <b/>
      <sz val="15"/>
      <color theme="3"/>
      <name val="Calibri"/>
      <charset val="134"/>
      <scheme val="minor"/>
    </font>
    <font>
      <sz val="11"/>
      <color theme="1"/>
      <name val="Calibri"/>
      <charset val="0"/>
      <scheme val="minor"/>
    </font>
    <font>
      <sz val="11"/>
      <color rgb="FFFF0000"/>
      <name val="Calibri"/>
      <charset val="0"/>
      <scheme val="minor"/>
    </font>
    <font>
      <u/>
      <sz val="11"/>
      <color rgb="FF0000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sz val="11"/>
      <color rgb="FF9C0006"/>
      <name val="Calibri"/>
      <charset val="0"/>
      <scheme val="minor"/>
    </font>
    <font>
      <b/>
      <sz val="11"/>
      <color rgb="FFFA7D00"/>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
      <b/>
      <sz val="14"/>
      <color theme="1"/>
      <name val="Times New Roman"/>
      <charset val="134"/>
    </font>
  </fonts>
  <fills count="34">
    <fill>
      <patternFill patternType="none"/>
    </fill>
    <fill>
      <patternFill patternType="gray125"/>
    </fill>
    <fill>
      <patternFill patternType="solid">
        <fgColor rgb="FFFFFFFF"/>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4" fillId="5" borderId="0" applyNumberFormat="0" applyBorder="0" applyAlignment="0" applyProtection="0">
      <alignment vertical="center"/>
    </xf>
    <xf numFmtId="43" fontId="0" fillId="0" borderId="0" applyFont="0" applyFill="0" applyBorder="0" applyAlignment="0" applyProtection="0"/>
    <xf numFmtId="176"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20" fillId="9" borderId="0" applyNumberFormat="0" applyBorder="0" applyAlignment="0" applyProtection="0">
      <alignment vertical="center"/>
    </xf>
    <xf numFmtId="0" fontId="19" fillId="0" borderId="0" applyNumberFormat="0" applyFill="0" applyBorder="0" applyAlignment="0" applyProtection="0">
      <alignment vertical="center"/>
    </xf>
    <xf numFmtId="0" fontId="23" fillId="13" borderId="12" applyNumberFormat="0" applyAlignment="0" applyProtection="0">
      <alignment vertical="center"/>
    </xf>
    <xf numFmtId="0" fontId="25" fillId="0" borderId="9" applyNumberFormat="0" applyFill="0" applyAlignment="0" applyProtection="0">
      <alignment vertical="center"/>
    </xf>
    <xf numFmtId="0" fontId="12" fillId="6" borderId="11" applyNumberFormat="0" applyFont="0" applyAlignment="0" applyProtection="0">
      <alignment vertical="center"/>
    </xf>
    <xf numFmtId="0" fontId="14" fillId="4" borderId="0" applyNumberFormat="0" applyBorder="0" applyAlignment="0" applyProtection="0">
      <alignment vertical="center"/>
    </xf>
    <xf numFmtId="0" fontId="15" fillId="0" borderId="0" applyNumberFormat="0" applyFill="0" applyBorder="0" applyAlignment="0" applyProtection="0">
      <alignment vertical="center"/>
    </xf>
    <xf numFmtId="0" fontId="14" fillId="8"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1" fillId="3" borderId="8" applyNumberFormat="0" applyAlignment="0" applyProtection="0">
      <alignment vertical="center"/>
    </xf>
    <xf numFmtId="0" fontId="20" fillId="15" borderId="0" applyNumberFormat="0" applyBorder="0" applyAlignment="0" applyProtection="0">
      <alignment vertical="center"/>
    </xf>
    <xf numFmtId="0" fontId="27" fillId="17" borderId="0" applyNumberFormat="0" applyBorder="0" applyAlignment="0" applyProtection="0">
      <alignment vertical="center"/>
    </xf>
    <xf numFmtId="0" fontId="28" fillId="12" borderId="13" applyNumberFormat="0" applyAlignment="0" applyProtection="0">
      <alignment vertical="center"/>
    </xf>
    <xf numFmtId="0" fontId="14" fillId="19" borderId="0" applyNumberFormat="0" applyBorder="0" applyAlignment="0" applyProtection="0">
      <alignment vertical="center"/>
    </xf>
    <xf numFmtId="0" fontId="22" fillId="12" borderId="8" applyNumberFormat="0" applyAlignment="0" applyProtection="0">
      <alignment vertical="center"/>
    </xf>
    <xf numFmtId="0" fontId="30" fillId="0" borderId="15" applyNumberFormat="0" applyFill="0" applyAlignment="0" applyProtection="0">
      <alignment vertical="center"/>
    </xf>
    <xf numFmtId="0" fontId="29" fillId="0" borderId="14" applyNumberFormat="0" applyFill="0" applyAlignment="0" applyProtection="0">
      <alignment vertical="center"/>
    </xf>
    <xf numFmtId="0" fontId="21" fillId="11" borderId="0" applyNumberFormat="0" applyBorder="0" applyAlignment="0" applyProtection="0">
      <alignment vertical="center"/>
    </xf>
    <xf numFmtId="0" fontId="26" fillId="16" borderId="0" applyNumberFormat="0" applyBorder="0" applyAlignment="0" applyProtection="0">
      <alignment vertical="center"/>
    </xf>
    <xf numFmtId="0" fontId="20" fillId="18" borderId="0" applyNumberFormat="0" applyBorder="0" applyAlignment="0" applyProtection="0">
      <alignment vertical="center"/>
    </xf>
    <xf numFmtId="0" fontId="14" fillId="7" borderId="0" applyNumberFormat="0" applyBorder="0" applyAlignment="0" applyProtection="0">
      <alignment vertical="center"/>
    </xf>
    <xf numFmtId="0" fontId="20" fillId="14" borderId="0" applyNumberFormat="0" applyBorder="0" applyAlignment="0" applyProtection="0">
      <alignment vertical="center"/>
    </xf>
    <xf numFmtId="0" fontId="20"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20" fillId="26" borderId="0" applyNumberFormat="0" applyBorder="0" applyAlignment="0" applyProtection="0">
      <alignment vertical="center"/>
    </xf>
    <xf numFmtId="0" fontId="20" fillId="28" borderId="0" applyNumberFormat="0" applyBorder="0" applyAlignment="0" applyProtection="0">
      <alignment vertical="center"/>
    </xf>
    <xf numFmtId="0" fontId="14" fillId="25" borderId="0" applyNumberFormat="0" applyBorder="0" applyAlignment="0" applyProtection="0">
      <alignment vertical="center"/>
    </xf>
    <xf numFmtId="0" fontId="20" fillId="20" borderId="0" applyNumberFormat="0" applyBorder="0" applyAlignment="0" applyProtection="0">
      <alignment vertical="center"/>
    </xf>
    <xf numFmtId="0" fontId="14" fillId="24" borderId="0" applyNumberFormat="0" applyBorder="0" applyAlignment="0" applyProtection="0">
      <alignment vertical="center"/>
    </xf>
    <xf numFmtId="0" fontId="14" fillId="10" borderId="0" applyNumberFormat="0" applyBorder="0" applyAlignment="0" applyProtection="0">
      <alignment vertical="center"/>
    </xf>
    <xf numFmtId="0" fontId="20" fillId="27" borderId="0" applyNumberFormat="0" applyBorder="0" applyAlignment="0" applyProtection="0">
      <alignment vertical="center"/>
    </xf>
    <xf numFmtId="0" fontId="14"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4" fillId="32" borderId="0" applyNumberFormat="0" applyBorder="0" applyAlignment="0" applyProtection="0">
      <alignment vertical="center"/>
    </xf>
    <xf numFmtId="0" fontId="20" fillId="33" borderId="0" applyNumberFormat="0" applyBorder="0" applyAlignment="0" applyProtection="0">
      <alignment vertical="center"/>
    </xf>
  </cellStyleXfs>
  <cellXfs count="94">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xf>
    <xf numFmtId="2" fontId="1" fillId="0" borderId="2" xfId="0" applyNumberFormat="1" applyFont="1" applyBorder="1" applyAlignment="1">
      <alignment horizontal="center" vertical="center" wrapText="1"/>
    </xf>
    <xf numFmtId="2" fontId="2" fillId="0" borderId="2" xfId="0" applyNumberFormat="1" applyFont="1" applyBorder="1" applyAlignment="1">
      <alignment vertical="center" wrapText="1"/>
    </xf>
    <xf numFmtId="2" fontId="4" fillId="0" borderId="2" xfId="0" applyNumberFormat="1" applyFont="1" applyBorder="1" applyAlignment="1">
      <alignment horizontal="center" vertical="center" wrapText="1"/>
    </xf>
    <xf numFmtId="2" fontId="4" fillId="0" borderId="2" xfId="0" applyNumberFormat="1" applyFont="1" applyBorder="1" applyAlignment="1">
      <alignment vertical="center" wrapText="1"/>
    </xf>
    <xf numFmtId="2" fontId="2" fillId="0" borderId="2" xfId="0" applyNumberFormat="1" applyFont="1" applyBorder="1" applyAlignment="1">
      <alignment horizontal="justify" vertical="center" wrapText="1"/>
    </xf>
    <xf numFmtId="3" fontId="2" fillId="0" borderId="2" xfId="0" applyNumberFormat="1" applyFont="1" applyBorder="1" applyAlignment="1">
      <alignment vertical="center" wrapText="1"/>
    </xf>
    <xf numFmtId="3" fontId="1" fillId="0" borderId="2" xfId="0" applyNumberFormat="1" applyFont="1" applyBorder="1" applyAlignment="1">
      <alignment horizontal="right" vertical="center" wrapText="1"/>
    </xf>
    <xf numFmtId="0" fontId="5" fillId="0" borderId="2" xfId="0" applyFont="1" applyBorder="1" applyAlignment="1">
      <alignment horizontal="center" vertical="center"/>
    </xf>
    <xf numFmtId="0" fontId="5" fillId="0" borderId="2" xfId="0" applyFont="1" applyBorder="1" applyAlignment="1">
      <alignment horizontal="justify" vertical="center" wrapText="1"/>
    </xf>
    <xf numFmtId="3" fontId="2" fillId="0" borderId="2" xfId="0" applyNumberFormat="1" applyFont="1" applyBorder="1" applyAlignment="1">
      <alignment horizontal="right" vertical="center" wrapText="1"/>
    </xf>
    <xf numFmtId="0" fontId="6" fillId="0" borderId="2" xfId="0" applyFont="1" applyBorder="1" applyAlignment="1">
      <alignment horizontal="center" vertical="center"/>
    </xf>
    <xf numFmtId="0" fontId="6" fillId="0" borderId="2" xfId="0" applyFont="1" applyBorder="1" applyAlignment="1">
      <alignment horizontal="justify" vertical="center" wrapText="1"/>
    </xf>
    <xf numFmtId="3" fontId="2" fillId="0" borderId="2" xfId="2" applyNumberFormat="1" applyFont="1" applyBorder="1" applyAlignment="1">
      <alignment vertical="center" wrapText="1"/>
    </xf>
    <xf numFmtId="3" fontId="2" fillId="0" borderId="2" xfId="2" applyNumberFormat="1" applyFont="1" applyBorder="1" applyAlignment="1">
      <alignment horizontal="right" vertical="center" wrapText="1"/>
    </xf>
    <xf numFmtId="3" fontId="5" fillId="0" borderId="2" xfId="2" applyNumberFormat="1" applyFont="1" applyFill="1" applyBorder="1" applyAlignment="1">
      <alignment horizontal="right" vertical="center"/>
    </xf>
    <xf numFmtId="3" fontId="1" fillId="0" borderId="2" xfId="2" applyNumberFormat="1" applyFont="1" applyBorder="1" applyAlignment="1">
      <alignment horizontal="right" vertical="center" wrapText="1"/>
    </xf>
    <xf numFmtId="0" fontId="1" fillId="0" borderId="2" xfId="0" applyFont="1" applyBorder="1" applyAlignment="1">
      <alignment horizontal="center" vertical="center"/>
    </xf>
    <xf numFmtId="0" fontId="1" fillId="0" borderId="2" xfId="0" applyFont="1" applyBorder="1" applyAlignment="1">
      <alignment horizontal="justify" vertical="center" wrapText="1"/>
    </xf>
    <xf numFmtId="3" fontId="2" fillId="0" borderId="2" xfId="0" applyNumberFormat="1" applyFont="1" applyBorder="1" applyAlignment="1">
      <alignment horizontal="right" vertical="center"/>
    </xf>
    <xf numFmtId="0" fontId="2" fillId="0" borderId="2" xfId="0" applyFont="1" applyBorder="1" applyAlignment="1">
      <alignment horizontal="center" vertical="center"/>
    </xf>
    <xf numFmtId="0" fontId="2" fillId="0" borderId="2" xfId="0" applyFont="1" applyBorder="1" applyAlignment="1">
      <alignment horizontal="justify" vertical="center" wrapText="1"/>
    </xf>
    <xf numFmtId="0" fontId="2" fillId="0" borderId="2" xfId="0" applyFont="1" applyBorder="1" applyAlignment="1">
      <alignment vertical="center" wrapText="1"/>
    </xf>
    <xf numFmtId="177" fontId="2" fillId="0" borderId="2" xfId="0" applyNumberFormat="1" applyFont="1" applyBorder="1" applyAlignment="1">
      <alignment horizontal="right" vertical="center"/>
    </xf>
    <xf numFmtId="0" fontId="2" fillId="0" borderId="2" xfId="0" applyFont="1" applyBorder="1" applyAlignment="1">
      <alignment horizontal="right" vertical="center"/>
    </xf>
    <xf numFmtId="0" fontId="1" fillId="0" borderId="2" xfId="0" applyFont="1" applyBorder="1" applyAlignment="1">
      <alignment vertical="center" wrapText="1"/>
    </xf>
    <xf numFmtId="0" fontId="1" fillId="0" borderId="2" xfId="0" applyFont="1" applyBorder="1" applyAlignment="1">
      <alignment horizontal="right" vertical="center"/>
    </xf>
    <xf numFmtId="3" fontId="1" fillId="0" borderId="2" xfId="0" applyNumberFormat="1" applyFont="1" applyBorder="1" applyAlignment="1">
      <alignment horizontal="right" vertical="center"/>
    </xf>
    <xf numFmtId="0" fontId="7" fillId="2" borderId="2" xfId="0" applyFont="1" applyFill="1" applyBorder="1" applyAlignment="1">
      <alignment horizontal="center" vertical="center" wrapText="1"/>
    </xf>
    <xf numFmtId="0" fontId="8" fillId="2" borderId="2" xfId="0" applyFont="1" applyFill="1" applyBorder="1" applyAlignment="1">
      <alignment horizontal="justify" vertical="center" wrapText="1"/>
    </xf>
    <xf numFmtId="0" fontId="8" fillId="2" borderId="2" xfId="0" applyFont="1" applyFill="1" applyBorder="1" applyAlignment="1">
      <alignment horizontal="center" vertical="center" wrapText="1"/>
    </xf>
    <xf numFmtId="3" fontId="8" fillId="2" borderId="2" xfId="0" applyNumberFormat="1" applyFont="1" applyFill="1" applyBorder="1" applyAlignment="1">
      <alignment horizontal="right" vertical="center" wrapText="1"/>
    </xf>
    <xf numFmtId="0" fontId="9" fillId="0" borderId="2" xfId="0" applyFont="1" applyBorder="1" applyAlignment="1">
      <alignment horizontal="right" vertical="center"/>
    </xf>
    <xf numFmtId="3" fontId="9" fillId="0" borderId="2" xfId="0" applyNumberFormat="1" applyFont="1" applyBorder="1" applyAlignment="1">
      <alignment horizontal="right" vertical="center"/>
    </xf>
    <xf numFmtId="0" fontId="7" fillId="2" borderId="2" xfId="0" applyFont="1" applyFill="1" applyBorder="1" applyAlignment="1">
      <alignment horizontal="justify" vertical="center" wrapText="1"/>
    </xf>
    <xf numFmtId="3" fontId="7" fillId="2" borderId="2" xfId="0" applyNumberFormat="1" applyFont="1" applyFill="1" applyBorder="1" applyAlignment="1">
      <alignment horizontal="right" vertical="center" wrapText="1"/>
    </xf>
    <xf numFmtId="0" fontId="10" fillId="2" borderId="2" xfId="0" applyFont="1" applyFill="1" applyBorder="1" applyAlignment="1">
      <alignment horizontal="center" vertical="center" wrapText="1"/>
    </xf>
    <xf numFmtId="0" fontId="10" fillId="2" borderId="2" xfId="0" applyFont="1" applyFill="1" applyBorder="1" applyAlignment="1">
      <alignment horizontal="justify" vertical="center" wrapText="1"/>
    </xf>
    <xf numFmtId="3" fontId="10" fillId="2" borderId="2" xfId="0" applyNumberFormat="1" applyFont="1" applyFill="1" applyBorder="1" applyAlignment="1">
      <alignment horizontal="right" vertical="center" wrapText="1"/>
    </xf>
    <xf numFmtId="2" fontId="5"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3" fontId="4" fillId="0" borderId="2" xfId="0" applyNumberFormat="1" applyFont="1" applyBorder="1" applyAlignment="1">
      <alignment vertical="center" wrapText="1"/>
    </xf>
    <xf numFmtId="3" fontId="1" fillId="0" borderId="2" xfId="0" applyNumberFormat="1" applyFont="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0" xfId="0" applyNumberFormat="1" applyFont="1" applyAlignment="1">
      <alignment vertical="center"/>
    </xf>
    <xf numFmtId="3" fontId="2" fillId="0" borderId="2" xfId="0" applyNumberFormat="1" applyFont="1" applyBorder="1" applyAlignment="1">
      <alignment horizontal="center" vertical="center"/>
    </xf>
    <xf numFmtId="3" fontId="9" fillId="0" borderId="2" xfId="0" applyNumberFormat="1" applyFont="1" applyBorder="1" applyAlignment="1">
      <alignment horizontal="center" vertical="center"/>
    </xf>
    <xf numFmtId="3" fontId="1" fillId="0" borderId="2" xfId="0" applyNumberFormat="1" applyFont="1" applyBorder="1" applyAlignment="1">
      <alignment horizontal="center" vertical="center"/>
    </xf>
    <xf numFmtId="177" fontId="2" fillId="0" borderId="2" xfId="2" applyNumberFormat="1" applyFont="1" applyBorder="1" applyAlignment="1">
      <alignment horizontal="right" vertical="center"/>
    </xf>
    <xf numFmtId="177" fontId="1" fillId="0" borderId="2" xfId="2" applyNumberFormat="1" applyFont="1" applyBorder="1" applyAlignment="1">
      <alignment horizontal="right" vertical="center"/>
    </xf>
    <xf numFmtId="177" fontId="1" fillId="0" borderId="2" xfId="0" applyNumberFormat="1" applyFont="1" applyBorder="1" applyAlignment="1">
      <alignment horizontal="right" vertical="center"/>
    </xf>
    <xf numFmtId="0" fontId="9" fillId="0" borderId="2" xfId="0" applyFont="1" applyBorder="1" applyAlignment="1">
      <alignment horizontal="center" vertical="center"/>
    </xf>
    <xf numFmtId="0" fontId="9" fillId="0" borderId="2" xfId="0" applyFont="1" applyBorder="1" applyAlignment="1">
      <alignment horizontal="justify" vertical="center" wrapText="1"/>
    </xf>
    <xf numFmtId="0" fontId="9" fillId="0" borderId="2" xfId="0" applyFont="1" applyBorder="1" applyAlignment="1">
      <alignment vertical="center" wrapText="1"/>
    </xf>
    <xf numFmtId="177" fontId="9" fillId="0" borderId="2" xfId="2" applyNumberFormat="1" applyFont="1" applyBorder="1" applyAlignment="1">
      <alignment horizontal="right" vertical="center"/>
    </xf>
    <xf numFmtId="177" fontId="9" fillId="0" borderId="2" xfId="0" applyNumberFormat="1" applyFont="1" applyBorder="1" applyAlignment="1">
      <alignment horizontal="right" vertical="center"/>
    </xf>
    <xf numFmtId="177" fontId="1" fillId="0" borderId="2" xfId="2" applyNumberFormat="1" applyFont="1" applyBorder="1" applyAlignment="1">
      <alignment vertical="center"/>
    </xf>
    <xf numFmtId="177" fontId="9" fillId="0" borderId="2" xfId="0" applyNumberFormat="1" applyFont="1" applyBorder="1" applyAlignment="1">
      <alignment horizontal="center" vertical="center"/>
    </xf>
    <xf numFmtId="177" fontId="2" fillId="0" borderId="2" xfId="0" applyNumberFormat="1" applyFont="1" applyBorder="1" applyAlignment="1">
      <alignment horizontal="center" vertical="center"/>
    </xf>
    <xf numFmtId="0" fontId="1" fillId="0" borderId="0" xfId="0" applyFont="1" applyAlignment="1">
      <alignment horizontal="center" vertical="center" wrapText="1"/>
    </xf>
    <xf numFmtId="0" fontId="2" fillId="0" borderId="0" xfId="0" applyFont="1" applyAlignment="1">
      <alignment vertical="center" wrapText="1"/>
    </xf>
    <xf numFmtId="0" fontId="4" fillId="0" borderId="0" xfId="0" applyFont="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2" xfId="0" applyFont="1" applyBorder="1" applyAlignment="1">
      <alignment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177" fontId="1" fillId="0" borderId="2" xfId="0" applyNumberFormat="1" applyFont="1" applyBorder="1" applyAlignment="1">
      <alignment vertical="center"/>
    </xf>
    <xf numFmtId="177" fontId="2" fillId="0" borderId="2" xfId="2" applyNumberFormat="1" applyFont="1" applyBorder="1" applyAlignment="1">
      <alignment vertical="center"/>
    </xf>
    <xf numFmtId="177" fontId="2" fillId="0" borderId="2" xfId="0" applyNumberFormat="1" applyFont="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1" fillId="0" borderId="2" xfId="0" applyFont="1" applyBorder="1" applyAlignment="1">
      <alignment vertical="center"/>
    </xf>
    <xf numFmtId="0" fontId="7" fillId="0" borderId="2" xfId="0" applyFont="1" applyBorder="1" applyAlignment="1">
      <alignment horizontal="justify" vertical="center" wrapText="1"/>
    </xf>
    <xf numFmtId="0" fontId="2" fillId="0" borderId="3" xfId="0" applyFont="1" applyBorder="1" applyAlignment="1">
      <alignment vertical="center"/>
    </xf>
    <xf numFmtId="0" fontId="7" fillId="2" borderId="2" xfId="0" applyFont="1" applyFill="1" applyBorder="1" applyAlignment="1">
      <alignment vertical="center" wrapText="1"/>
    </xf>
    <xf numFmtId="0" fontId="7" fillId="2" borderId="2" xfId="0" applyFont="1" applyFill="1" applyBorder="1" applyAlignment="1">
      <alignment horizontal="right" vertical="center" wrapText="1"/>
    </xf>
    <xf numFmtId="3" fontId="1" fillId="0" borderId="2" xfId="0" applyNumberFormat="1" applyFont="1" applyBorder="1" applyAlignment="1">
      <alignment vertical="center"/>
    </xf>
    <xf numFmtId="3" fontId="2" fillId="0" borderId="2" xfId="0" applyNumberFormat="1" applyFont="1" applyBorder="1" applyAlignment="1">
      <alignment vertical="center"/>
    </xf>
    <xf numFmtId="0" fontId="8" fillId="2" borderId="2" xfId="0" applyFont="1" applyFill="1" applyBorder="1" applyAlignment="1">
      <alignment vertical="center" wrapText="1"/>
    </xf>
    <xf numFmtId="0" fontId="2" fillId="0" borderId="3" xfId="0" applyFont="1" applyBorder="1" applyAlignment="1">
      <alignment vertical="center" wrapText="1"/>
    </xf>
    <xf numFmtId="3" fontId="1" fillId="0" borderId="0" xfId="0" applyNumberFormat="1" applyFont="1" applyAlignment="1">
      <alignment vertical="center"/>
    </xf>
    <xf numFmtId="0" fontId="2" fillId="0" borderId="2" xfId="0" applyFont="1" applyBorder="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400050</xdr:colOff>
      <xdr:row>2</xdr:row>
      <xdr:rowOff>257175</xdr:rowOff>
    </xdr:from>
    <xdr:to>
      <xdr:col>5</xdr:col>
      <xdr:colOff>219075</xdr:colOff>
      <xdr:row>2</xdr:row>
      <xdr:rowOff>257175</xdr:rowOff>
    </xdr:to>
    <xdr:cxnSp>
      <xdr:nvCxnSpPr>
        <xdr:cNvPr id="3" name="Straight Connector 2"/>
        <xdr:cNvCxnSpPr/>
      </xdr:nvCxnSpPr>
      <xdr:spPr>
        <a:xfrm>
          <a:off x="3037205" y="742950"/>
          <a:ext cx="219646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85" zoomScaleNormal="85" topLeftCell="A4" workbookViewId="0">
      <selection activeCell="C8" sqref="C8"/>
    </sheetView>
  </sheetViews>
  <sheetFormatPr defaultColWidth="9.1047619047619" defaultRowHeight="15"/>
  <cols>
    <col min="1" max="1" width="10.4380952380952" style="3" customWidth="1"/>
    <col min="2" max="2" width="40" style="67" customWidth="1"/>
    <col min="3" max="3" width="12.552380952381" style="67" customWidth="1"/>
    <col min="4" max="4" width="47.3333333333333" style="2" customWidth="1"/>
    <col min="5" max="5" width="42.4380952380952" style="2" customWidth="1"/>
    <col min="6" max="7" width="10.552380952381" style="2" customWidth="1"/>
    <col min="8" max="10" width="11.8857142857143" style="2" customWidth="1"/>
    <col min="11" max="11" width="17.3333333333333" style="67" customWidth="1"/>
    <col min="12" max="16384" width="9.1047619047619" style="2"/>
  </cols>
  <sheetData>
    <row r="1" spans="1:3">
      <c r="A1" s="3" t="s">
        <v>0</v>
      </c>
      <c r="B1" s="3"/>
      <c r="C1" s="3"/>
    </row>
    <row r="2" spans="1:3">
      <c r="A2" s="68" t="s">
        <v>1</v>
      </c>
      <c r="B2" s="68"/>
      <c r="C2" s="68"/>
    </row>
    <row r="4" ht="51" customHeight="1" spans="1:11">
      <c r="A4" s="66" t="s">
        <v>2</v>
      </c>
      <c r="B4" s="66"/>
      <c r="C4" s="66"/>
      <c r="D4" s="66"/>
      <c r="E4" s="66"/>
      <c r="F4" s="66"/>
      <c r="G4" s="66"/>
      <c r="H4" s="66"/>
      <c r="I4" s="66"/>
      <c r="J4" s="66"/>
      <c r="K4" s="66"/>
    </row>
    <row r="5" ht="24" customHeight="1" spans="2:2">
      <c r="B5" s="2" t="s">
        <v>3</v>
      </c>
    </row>
    <row r="6" s="66" customFormat="1" ht="37.5" customHeight="1" spans="1:11">
      <c r="A6" s="47" t="s">
        <v>4</v>
      </c>
      <c r="B6" s="47" t="s">
        <v>5</v>
      </c>
      <c r="C6" s="47"/>
      <c r="D6" s="47" t="s">
        <v>6</v>
      </c>
      <c r="E6" s="47" t="s">
        <v>7</v>
      </c>
      <c r="F6" s="47" t="s">
        <v>8</v>
      </c>
      <c r="G6" s="47" t="s">
        <v>9</v>
      </c>
      <c r="H6" s="47" t="s">
        <v>10</v>
      </c>
      <c r="I6" s="47" t="s">
        <v>11</v>
      </c>
      <c r="J6" s="47" t="s">
        <v>12</v>
      </c>
      <c r="K6" s="47" t="s">
        <v>13</v>
      </c>
    </row>
    <row r="7" ht="329.25" customHeight="1" spans="1:11">
      <c r="A7" s="69" t="s">
        <v>14</v>
      </c>
      <c r="B7" s="70" t="s">
        <v>15</v>
      </c>
      <c r="C7" s="71"/>
      <c r="D7" s="72" t="s">
        <v>16</v>
      </c>
      <c r="E7" s="73"/>
      <c r="F7" s="74"/>
      <c r="G7" s="74"/>
      <c r="H7" s="74"/>
      <c r="I7" s="74"/>
      <c r="J7" s="74"/>
      <c r="K7" s="29" t="s">
        <v>17</v>
      </c>
    </row>
    <row r="8" ht="225" spans="1:11">
      <c r="A8" s="75"/>
      <c r="B8" s="76"/>
      <c r="C8" s="29"/>
      <c r="D8" s="94" t="s">
        <v>18</v>
      </c>
      <c r="E8" s="74"/>
      <c r="F8" s="74"/>
      <c r="G8" s="74"/>
      <c r="H8" s="74"/>
      <c r="I8" s="74"/>
      <c r="J8" s="74"/>
      <c r="K8" s="29"/>
    </row>
    <row r="9" ht="42.75" spans="1:11">
      <c r="A9" s="24" t="s">
        <v>19</v>
      </c>
      <c r="B9" s="32" t="s">
        <v>20</v>
      </c>
      <c r="C9" s="29"/>
      <c r="D9" s="74"/>
      <c r="E9" s="74"/>
      <c r="F9" s="74"/>
      <c r="G9" s="74"/>
      <c r="H9" s="74"/>
      <c r="I9" s="74"/>
      <c r="J9" s="74"/>
      <c r="K9" s="29"/>
    </row>
    <row r="10" ht="30" spans="1:11">
      <c r="A10" s="27"/>
      <c r="B10" s="29" t="s">
        <v>21</v>
      </c>
      <c r="C10" s="29"/>
      <c r="D10" s="74"/>
      <c r="E10" s="74"/>
      <c r="F10" s="74"/>
      <c r="G10" s="74"/>
      <c r="H10" s="74"/>
      <c r="I10" s="74"/>
      <c r="J10" s="74"/>
      <c r="K10" s="29" t="s">
        <v>22</v>
      </c>
    </row>
    <row r="11" ht="30" spans="1:11">
      <c r="A11" s="27"/>
      <c r="B11" s="29" t="s">
        <v>23</v>
      </c>
      <c r="C11" s="29"/>
      <c r="D11" s="74"/>
      <c r="E11" s="74"/>
      <c r="F11" s="74"/>
      <c r="G11" s="74"/>
      <c r="H11" s="74"/>
      <c r="I11" s="74"/>
      <c r="J11" s="74"/>
      <c r="K11" s="29" t="s">
        <v>22</v>
      </c>
    </row>
    <row r="12" ht="30" spans="1:11">
      <c r="A12" s="27"/>
      <c r="B12" s="29" t="s">
        <v>24</v>
      </c>
      <c r="C12" s="29"/>
      <c r="D12" s="74"/>
      <c r="E12" s="74"/>
      <c r="F12" s="74"/>
      <c r="G12" s="74"/>
      <c r="H12" s="74"/>
      <c r="I12" s="74"/>
      <c r="J12" s="74"/>
      <c r="K12" s="29" t="s">
        <v>22</v>
      </c>
    </row>
    <row r="13" ht="60" spans="1:11">
      <c r="A13" s="27"/>
      <c r="B13" s="29" t="s">
        <v>25</v>
      </c>
      <c r="C13" s="29"/>
      <c r="D13" s="74"/>
      <c r="E13" s="74"/>
      <c r="F13" s="74"/>
      <c r="G13" s="74"/>
      <c r="H13" s="74"/>
      <c r="I13" s="74"/>
      <c r="J13" s="74"/>
      <c r="K13" s="29" t="s">
        <v>26</v>
      </c>
    </row>
    <row r="14" spans="1:11">
      <c r="A14" s="27"/>
      <c r="B14" s="29" t="s">
        <v>27</v>
      </c>
      <c r="C14" s="29"/>
      <c r="D14" s="74"/>
      <c r="E14" s="74"/>
      <c r="F14" s="74"/>
      <c r="G14" s="74"/>
      <c r="H14" s="77">
        <f>SUM(H15:H19)</f>
        <v>14500000</v>
      </c>
      <c r="I14" s="77"/>
      <c r="J14" s="77"/>
      <c r="K14" s="29"/>
    </row>
    <row r="15" spans="1:11">
      <c r="A15" s="27"/>
      <c r="B15" s="29" t="s">
        <v>28</v>
      </c>
      <c r="C15" s="29"/>
      <c r="D15" s="78">
        <v>600000</v>
      </c>
      <c r="E15" s="78">
        <v>2000000</v>
      </c>
      <c r="F15" s="79">
        <f>E15-D15</f>
        <v>1400000</v>
      </c>
      <c r="G15" s="79">
        <v>1</v>
      </c>
      <c r="H15" s="79">
        <f>F15*G15</f>
        <v>1400000</v>
      </c>
      <c r="I15" s="79"/>
      <c r="J15" s="79"/>
      <c r="K15" s="29" t="s">
        <v>26</v>
      </c>
    </row>
    <row r="16" spans="1:11">
      <c r="A16" s="27"/>
      <c r="B16" s="29" t="s">
        <v>29</v>
      </c>
      <c r="C16" s="29"/>
      <c r="D16" s="78">
        <v>300000</v>
      </c>
      <c r="E16" s="78">
        <v>500000</v>
      </c>
      <c r="F16" s="79">
        <f t="shared" ref="F16:F19" si="0">E16-D16</f>
        <v>200000</v>
      </c>
      <c r="G16" s="79">
        <v>1</v>
      </c>
      <c r="H16" s="79">
        <f t="shared" ref="H16:H19" si="1">F16*G16</f>
        <v>200000</v>
      </c>
      <c r="I16" s="79"/>
      <c r="J16" s="79"/>
      <c r="K16" s="29"/>
    </row>
    <row r="17" ht="30" spans="1:11">
      <c r="A17" s="27"/>
      <c r="B17" s="29" t="s">
        <v>30</v>
      </c>
      <c r="C17" s="29"/>
      <c r="D17" s="78">
        <v>1200000</v>
      </c>
      <c r="E17" s="78">
        <v>3000000</v>
      </c>
      <c r="F17" s="79">
        <f t="shared" si="0"/>
        <v>1800000</v>
      </c>
      <c r="G17" s="79">
        <v>3</v>
      </c>
      <c r="H17" s="79">
        <f t="shared" si="1"/>
        <v>5400000</v>
      </c>
      <c r="I17" s="79"/>
      <c r="J17" s="79"/>
      <c r="K17" s="29"/>
    </row>
    <row r="18" spans="1:11">
      <c r="A18" s="27"/>
      <c r="B18" s="29" t="s">
        <v>31</v>
      </c>
      <c r="C18" s="29"/>
      <c r="D18" s="78">
        <v>800000</v>
      </c>
      <c r="E18" s="78">
        <v>1500000</v>
      </c>
      <c r="F18" s="79">
        <f t="shared" si="0"/>
        <v>700000</v>
      </c>
      <c r="G18" s="79">
        <v>3</v>
      </c>
      <c r="H18" s="79"/>
      <c r="I18" s="79"/>
      <c r="J18" s="79"/>
      <c r="K18" s="29"/>
    </row>
    <row r="19" spans="1:11">
      <c r="A19" s="27"/>
      <c r="B19" s="29" t="s">
        <v>32</v>
      </c>
      <c r="C19" s="29"/>
      <c r="D19" s="78">
        <v>150000</v>
      </c>
      <c r="E19" s="78">
        <v>300000</v>
      </c>
      <c r="F19" s="79">
        <f t="shared" si="0"/>
        <v>150000</v>
      </c>
      <c r="G19" s="79">
        <v>50</v>
      </c>
      <c r="H19" s="79">
        <f t="shared" si="1"/>
        <v>7500000</v>
      </c>
      <c r="I19" s="79"/>
      <c r="J19" s="79"/>
      <c r="K19" s="29"/>
    </row>
    <row r="20" spans="1:11">
      <c r="A20" s="27"/>
      <c r="B20" s="29" t="s">
        <v>33</v>
      </c>
      <c r="C20" s="29"/>
      <c r="D20" s="74"/>
      <c r="E20" s="74"/>
      <c r="F20" s="74"/>
      <c r="G20" s="74"/>
      <c r="H20" s="74"/>
      <c r="I20" s="74"/>
      <c r="J20" s="74"/>
      <c r="K20" s="29" t="s">
        <v>22</v>
      </c>
    </row>
    <row r="21" spans="1:11">
      <c r="A21" s="27"/>
      <c r="B21" s="29" t="s">
        <v>34</v>
      </c>
      <c r="C21" s="29"/>
      <c r="D21" s="78">
        <v>300000</v>
      </c>
      <c r="E21" s="74"/>
      <c r="F21" s="74"/>
      <c r="G21" s="74"/>
      <c r="H21" s="74"/>
      <c r="I21" s="74"/>
      <c r="J21" s="74"/>
      <c r="K21" s="29"/>
    </row>
    <row r="22" spans="1:11">
      <c r="A22" s="27"/>
      <c r="B22" s="29" t="s">
        <v>35</v>
      </c>
      <c r="C22" s="29"/>
      <c r="D22" s="78">
        <v>200000</v>
      </c>
      <c r="E22" s="74"/>
      <c r="F22" s="74"/>
      <c r="G22" s="74"/>
      <c r="H22" s="74"/>
      <c r="I22" s="74"/>
      <c r="J22" s="74"/>
      <c r="K22" s="29"/>
    </row>
    <row r="23" spans="1:11">
      <c r="A23" s="27"/>
      <c r="B23" s="29" t="s">
        <v>32</v>
      </c>
      <c r="C23" s="29"/>
      <c r="D23" s="78">
        <v>150000</v>
      </c>
      <c r="E23" s="74"/>
      <c r="F23" s="74"/>
      <c r="G23" s="74"/>
      <c r="H23" s="74"/>
      <c r="I23" s="74"/>
      <c r="J23" s="74"/>
      <c r="K23" s="29"/>
    </row>
    <row r="24" spans="1:11">
      <c r="A24" s="27"/>
      <c r="B24" s="29" t="s">
        <v>36</v>
      </c>
      <c r="C24" s="29"/>
      <c r="D24" s="74"/>
      <c r="E24" s="74"/>
      <c r="F24" s="74"/>
      <c r="G24" s="74"/>
      <c r="H24" s="74"/>
      <c r="I24" s="74"/>
      <c r="J24" s="74"/>
      <c r="K24" s="29" t="s">
        <v>26</v>
      </c>
    </row>
    <row r="25" ht="30" spans="1:11">
      <c r="A25" s="27"/>
      <c r="B25" s="29" t="s">
        <v>37</v>
      </c>
      <c r="C25" s="29"/>
      <c r="D25" s="74"/>
      <c r="E25" s="74"/>
      <c r="F25" s="74"/>
      <c r="G25" s="74"/>
      <c r="H25" s="74"/>
      <c r="I25" s="74"/>
      <c r="J25" s="74"/>
      <c r="K25" s="29" t="s">
        <v>26</v>
      </c>
    </row>
    <row r="26" ht="30" spans="1:11">
      <c r="A26" s="27"/>
      <c r="B26" s="29" t="s">
        <v>38</v>
      </c>
      <c r="C26" s="29"/>
      <c r="D26" s="74"/>
      <c r="E26" s="74"/>
      <c r="F26" s="74"/>
      <c r="G26" s="74"/>
      <c r="H26" s="74"/>
      <c r="I26" s="74"/>
      <c r="J26" s="74"/>
      <c r="K26" s="29" t="s">
        <v>26</v>
      </c>
    </row>
    <row r="27" ht="357" customHeight="1" spans="1:11">
      <c r="A27" s="27"/>
      <c r="B27" s="29" t="s">
        <v>39</v>
      </c>
      <c r="C27" s="29"/>
      <c r="D27" s="29" t="s">
        <v>40</v>
      </c>
      <c r="E27" s="29" t="s">
        <v>41</v>
      </c>
      <c r="F27" s="74"/>
      <c r="G27" s="74"/>
      <c r="H27" s="74"/>
      <c r="I27" s="74"/>
      <c r="J27" s="74"/>
      <c r="K27" s="29" t="s">
        <v>22</v>
      </c>
    </row>
    <row r="28" ht="30" customHeight="1" spans="1:11">
      <c r="A28" s="69" t="s">
        <v>42</v>
      </c>
      <c r="B28" s="70" t="s">
        <v>43</v>
      </c>
      <c r="C28" s="29"/>
      <c r="D28" s="74"/>
      <c r="E28" s="74"/>
      <c r="F28" s="74"/>
      <c r="G28" s="74"/>
      <c r="H28" s="74"/>
      <c r="I28" s="74"/>
      <c r="J28" s="74"/>
      <c r="K28" s="29" t="s">
        <v>22</v>
      </c>
    </row>
    <row r="29" ht="71.25" customHeight="1" spans="1:11">
      <c r="A29" s="80"/>
      <c r="B29" s="81"/>
      <c r="C29" s="29"/>
      <c r="D29" s="82" t="s">
        <v>44</v>
      </c>
      <c r="E29" s="83"/>
      <c r="F29" s="74"/>
      <c r="G29" s="74"/>
      <c r="H29" s="74"/>
      <c r="I29" s="74"/>
      <c r="J29" s="74"/>
      <c r="K29" s="29"/>
    </row>
    <row r="30" ht="21.75" customHeight="1" spans="1:11">
      <c r="A30" s="80"/>
      <c r="B30" s="81"/>
      <c r="C30" s="29"/>
      <c r="D30" s="82" t="s">
        <v>45</v>
      </c>
      <c r="E30" s="83"/>
      <c r="F30" s="74"/>
      <c r="G30" s="74"/>
      <c r="H30" s="74"/>
      <c r="I30" s="74"/>
      <c r="J30" s="74"/>
      <c r="K30" s="29"/>
    </row>
    <row r="31" ht="23.25" customHeight="1" spans="1:11">
      <c r="A31" s="80"/>
      <c r="B31" s="81"/>
      <c r="C31" s="29"/>
      <c r="D31" s="82" t="s">
        <v>46</v>
      </c>
      <c r="E31" s="83"/>
      <c r="F31" s="74"/>
      <c r="G31" s="74"/>
      <c r="H31" s="74"/>
      <c r="I31" s="74"/>
      <c r="J31" s="74"/>
      <c r="K31" s="29"/>
    </row>
    <row r="32" ht="38.25" customHeight="1" spans="1:11">
      <c r="A32" s="80"/>
      <c r="B32" s="81"/>
      <c r="C32" s="29"/>
      <c r="D32" s="82" t="s">
        <v>47</v>
      </c>
      <c r="E32" s="83"/>
      <c r="F32" s="74"/>
      <c r="G32" s="74"/>
      <c r="H32" s="74"/>
      <c r="I32" s="74"/>
      <c r="J32" s="74"/>
      <c r="K32" s="29"/>
    </row>
    <row r="33" ht="36" customHeight="1" spans="1:11">
      <c r="A33" s="80"/>
      <c r="B33" s="81"/>
      <c r="C33" s="29"/>
      <c r="D33" s="82" t="s">
        <v>48</v>
      </c>
      <c r="E33" s="83"/>
      <c r="F33" s="74"/>
      <c r="G33" s="74"/>
      <c r="H33" s="74"/>
      <c r="I33" s="74"/>
      <c r="J33" s="74"/>
      <c r="K33" s="29"/>
    </row>
    <row r="34" ht="33" customHeight="1" spans="1:11">
      <c r="A34" s="80"/>
      <c r="B34" s="81"/>
      <c r="C34" s="29"/>
      <c r="D34" s="82" t="s">
        <v>49</v>
      </c>
      <c r="E34" s="83"/>
      <c r="F34" s="74"/>
      <c r="G34" s="74"/>
      <c r="H34" s="74"/>
      <c r="I34" s="74"/>
      <c r="J34" s="74"/>
      <c r="K34" s="29"/>
    </row>
    <row r="35" spans="1:11">
      <c r="A35" s="80"/>
      <c r="B35" s="81"/>
      <c r="C35" s="29"/>
      <c r="D35" s="82" t="s">
        <v>50</v>
      </c>
      <c r="E35" s="83"/>
      <c r="F35" s="74"/>
      <c r="G35" s="74"/>
      <c r="H35" s="74"/>
      <c r="I35" s="74"/>
      <c r="J35" s="74"/>
      <c r="K35" s="29"/>
    </row>
    <row r="36" ht="24" customHeight="1" spans="1:11">
      <c r="A36" s="80"/>
      <c r="B36" s="81"/>
      <c r="C36" s="29"/>
      <c r="D36" s="82" t="s">
        <v>51</v>
      </c>
      <c r="E36" s="83"/>
      <c r="F36" s="74"/>
      <c r="G36" s="74"/>
      <c r="H36" s="74"/>
      <c r="I36" s="74"/>
      <c r="J36" s="74"/>
      <c r="K36" s="29"/>
    </row>
    <row r="37" ht="40.5" customHeight="1" spans="1:11">
      <c r="A37" s="80"/>
      <c r="B37" s="81"/>
      <c r="C37" s="29"/>
      <c r="D37" s="82" t="s">
        <v>52</v>
      </c>
      <c r="E37" s="83"/>
      <c r="F37" s="74"/>
      <c r="G37" s="74"/>
      <c r="H37" s="74"/>
      <c r="I37" s="74"/>
      <c r="J37" s="74"/>
      <c r="K37" s="29"/>
    </row>
    <row r="38" spans="1:11">
      <c r="A38" s="80"/>
      <c r="B38" s="81"/>
      <c r="C38" s="29"/>
      <c r="D38" s="82" t="s">
        <v>53</v>
      </c>
      <c r="E38" s="83"/>
      <c r="F38" s="74"/>
      <c r="G38" s="74"/>
      <c r="H38" s="74"/>
      <c r="I38" s="74"/>
      <c r="J38" s="74"/>
      <c r="K38" s="29"/>
    </row>
    <row r="39" ht="33" customHeight="1" spans="1:11">
      <c r="A39" s="80"/>
      <c r="B39" s="81"/>
      <c r="C39" s="29"/>
      <c r="D39" s="82" t="s">
        <v>54</v>
      </c>
      <c r="E39" s="83"/>
      <c r="F39" s="74"/>
      <c r="G39" s="74"/>
      <c r="H39" s="74"/>
      <c r="I39" s="74"/>
      <c r="J39" s="74"/>
      <c r="K39" s="29"/>
    </row>
    <row r="40" ht="24.75" customHeight="1" spans="1:11">
      <c r="A40" s="80"/>
      <c r="B40" s="81"/>
      <c r="C40" s="29"/>
      <c r="D40" s="82" t="s">
        <v>55</v>
      </c>
      <c r="E40" s="83"/>
      <c r="F40" s="74"/>
      <c r="G40" s="74"/>
      <c r="H40" s="74"/>
      <c r="I40" s="74"/>
      <c r="J40" s="74"/>
      <c r="K40" s="29"/>
    </row>
    <row r="41" ht="25.5" customHeight="1" spans="1:11">
      <c r="A41" s="80"/>
      <c r="B41" s="81"/>
      <c r="C41" s="29"/>
      <c r="D41" s="84" t="s">
        <v>56</v>
      </c>
      <c r="E41" s="74"/>
      <c r="F41" s="74"/>
      <c r="G41" s="74"/>
      <c r="H41" s="74"/>
      <c r="I41" s="74"/>
      <c r="J41" s="74"/>
      <c r="K41" s="29"/>
    </row>
    <row r="42" ht="45" spans="1:11">
      <c r="A42" s="80"/>
      <c r="B42" s="81"/>
      <c r="C42" s="29"/>
      <c r="D42" s="85" t="s">
        <v>57</v>
      </c>
      <c r="E42" s="74"/>
      <c r="F42" s="74"/>
      <c r="G42" s="74"/>
      <c r="H42" s="74"/>
      <c r="I42" s="74"/>
      <c r="J42" s="74"/>
      <c r="K42" s="29"/>
    </row>
    <row r="43" ht="45" spans="1:11">
      <c r="A43" s="80"/>
      <c r="B43" s="81"/>
      <c r="C43" s="29"/>
      <c r="D43" s="85" t="s">
        <v>58</v>
      </c>
      <c r="E43" s="74"/>
      <c r="F43" s="74"/>
      <c r="G43" s="74"/>
      <c r="H43" s="74"/>
      <c r="I43" s="74"/>
      <c r="J43" s="74"/>
      <c r="K43" s="29"/>
    </row>
    <row r="44" ht="45" spans="1:11">
      <c r="A44" s="80"/>
      <c r="B44" s="81"/>
      <c r="C44" s="29"/>
      <c r="D44" s="85" t="s">
        <v>59</v>
      </c>
      <c r="E44" s="74"/>
      <c r="F44" s="74"/>
      <c r="G44" s="86"/>
      <c r="H44" s="86"/>
      <c r="I44" s="86"/>
      <c r="J44" s="86"/>
      <c r="K44" s="92"/>
    </row>
    <row r="45" ht="30.75" customHeight="1" spans="1:11">
      <c r="A45" s="80"/>
      <c r="B45" s="81"/>
      <c r="C45" s="29"/>
      <c r="D45" s="85" t="s">
        <v>60</v>
      </c>
      <c r="E45" s="74"/>
      <c r="F45" s="74"/>
      <c r="G45" s="74"/>
      <c r="H45" s="74"/>
      <c r="I45" s="74"/>
      <c r="J45" s="74"/>
      <c r="K45" s="29"/>
    </row>
    <row r="46" ht="51" customHeight="1" spans="1:11">
      <c r="A46" s="75"/>
      <c r="B46" s="76"/>
      <c r="C46" s="29"/>
      <c r="D46" s="85" t="s">
        <v>61</v>
      </c>
      <c r="E46" s="74"/>
      <c r="F46" s="74"/>
      <c r="G46" s="74"/>
      <c r="H46" s="74"/>
      <c r="I46" s="74"/>
      <c r="J46" s="74"/>
      <c r="K46" s="29"/>
    </row>
    <row r="47" ht="28.5" spans="1:11">
      <c r="A47" s="24" t="s">
        <v>62</v>
      </c>
      <c r="B47" s="32" t="s">
        <v>63</v>
      </c>
      <c r="C47" s="29"/>
      <c r="D47" s="74"/>
      <c r="E47" s="74"/>
      <c r="F47" s="74"/>
      <c r="G47" s="74"/>
      <c r="H47" s="74"/>
      <c r="I47" s="74"/>
      <c r="J47" s="74"/>
      <c r="K47" s="29" t="s">
        <v>26</v>
      </c>
    </row>
    <row r="48" ht="28.5" spans="1:11">
      <c r="A48" s="24">
        <v>1</v>
      </c>
      <c r="B48" s="32" t="s">
        <v>64</v>
      </c>
      <c r="C48" s="29"/>
      <c r="D48" s="74"/>
      <c r="E48" s="74"/>
      <c r="F48" s="74"/>
      <c r="G48" s="74"/>
      <c r="H48" s="74"/>
      <c r="I48" s="74"/>
      <c r="J48" s="74"/>
      <c r="K48" s="29"/>
    </row>
    <row r="49" ht="16.5" customHeight="1" spans="1:11">
      <c r="A49" s="27" t="s">
        <v>65</v>
      </c>
      <c r="B49" s="29" t="s">
        <v>66</v>
      </c>
      <c r="C49" s="29"/>
      <c r="D49" s="74"/>
      <c r="E49" s="74"/>
      <c r="F49" s="74"/>
      <c r="G49" s="74"/>
      <c r="H49" s="74"/>
      <c r="I49" s="74"/>
      <c r="J49" s="74"/>
      <c r="K49" s="29"/>
    </row>
    <row r="50" ht="16.5" customHeight="1" spans="1:11">
      <c r="A50" s="27"/>
      <c r="B50" s="60" t="s">
        <v>67</v>
      </c>
      <c r="C50" s="29"/>
      <c r="D50" s="74"/>
      <c r="E50" s="74"/>
      <c r="F50" s="74"/>
      <c r="G50" s="74"/>
      <c r="H50" s="74"/>
      <c r="I50" s="74"/>
      <c r="J50" s="74"/>
      <c r="K50" s="29"/>
    </row>
    <row r="51" ht="30" spans="1:11">
      <c r="A51" s="35"/>
      <c r="B51" s="87" t="s">
        <v>68</v>
      </c>
      <c r="C51" s="35" t="s">
        <v>69</v>
      </c>
      <c r="D51" s="88"/>
      <c r="E51" s="74"/>
      <c r="F51" s="74"/>
      <c r="G51" s="74"/>
      <c r="H51" s="89">
        <f>SUM(H52:H59)</f>
        <v>4500000</v>
      </c>
      <c r="I51" s="89">
        <v>20</v>
      </c>
      <c r="J51" s="89">
        <f>H51*I51</f>
        <v>90000000</v>
      </c>
      <c r="K51" s="29"/>
    </row>
    <row r="52" ht="19.5" customHeight="1" spans="1:11">
      <c r="A52" s="35"/>
      <c r="B52" s="87" t="s">
        <v>70</v>
      </c>
      <c r="C52" s="35"/>
      <c r="D52" s="42">
        <v>800000</v>
      </c>
      <c r="E52" s="90">
        <v>1500000</v>
      </c>
      <c r="F52" s="90">
        <f>E52-D52</f>
        <v>700000</v>
      </c>
      <c r="G52" s="90">
        <v>1</v>
      </c>
      <c r="H52" s="90">
        <f>F52*G52</f>
        <v>700000</v>
      </c>
      <c r="I52" s="90"/>
      <c r="J52" s="90"/>
      <c r="K52" s="29"/>
    </row>
    <row r="53" ht="19.5" customHeight="1" spans="1:11">
      <c r="A53" s="35"/>
      <c r="B53" s="87" t="s">
        <v>71</v>
      </c>
      <c r="C53" s="35"/>
      <c r="D53" s="42">
        <v>600000</v>
      </c>
      <c r="E53" s="90">
        <v>1000000</v>
      </c>
      <c r="F53" s="90">
        <f t="shared" ref="F53:F83" si="2">E53-D53</f>
        <v>400000</v>
      </c>
      <c r="G53" s="90">
        <v>1</v>
      </c>
      <c r="H53" s="90">
        <f t="shared" ref="H53:H56" si="3">F53*G53</f>
        <v>400000</v>
      </c>
      <c r="I53" s="90"/>
      <c r="J53" s="90"/>
      <c r="K53" s="29"/>
    </row>
    <row r="54" ht="19.5" customHeight="1" spans="1:11">
      <c r="A54" s="35"/>
      <c r="B54" s="87" t="s">
        <v>72</v>
      </c>
      <c r="C54" s="35"/>
      <c r="D54" s="42"/>
      <c r="E54" s="90">
        <v>300000</v>
      </c>
      <c r="F54" s="90">
        <f t="shared" si="2"/>
        <v>300000</v>
      </c>
      <c r="G54" s="90">
        <v>1</v>
      </c>
      <c r="H54" s="90">
        <f t="shared" si="3"/>
        <v>300000</v>
      </c>
      <c r="I54" s="90"/>
      <c r="J54" s="90"/>
      <c r="K54" s="29"/>
    </row>
    <row r="55" ht="19.5" customHeight="1" spans="1:11">
      <c r="A55" s="35"/>
      <c r="B55" s="87" t="s">
        <v>73</v>
      </c>
      <c r="C55" s="35"/>
      <c r="D55" s="42">
        <v>250000</v>
      </c>
      <c r="E55" s="90">
        <v>300000</v>
      </c>
      <c r="F55" s="90">
        <f t="shared" si="2"/>
        <v>50000</v>
      </c>
      <c r="G55" s="90">
        <v>1</v>
      </c>
      <c r="H55" s="90">
        <f t="shared" si="3"/>
        <v>50000</v>
      </c>
      <c r="I55" s="90"/>
      <c r="J55" s="90"/>
      <c r="K55" s="29"/>
    </row>
    <row r="56" ht="19.5" customHeight="1" spans="1:11">
      <c r="A56" s="35"/>
      <c r="B56" s="87" t="s">
        <v>74</v>
      </c>
      <c r="C56" s="35"/>
      <c r="D56" s="42">
        <v>150000</v>
      </c>
      <c r="E56" s="90">
        <v>200000</v>
      </c>
      <c r="F56" s="90">
        <f t="shared" si="2"/>
        <v>50000</v>
      </c>
      <c r="G56" s="90">
        <v>15</v>
      </c>
      <c r="H56" s="90">
        <f t="shared" si="3"/>
        <v>750000</v>
      </c>
      <c r="I56" s="90"/>
      <c r="J56" s="90"/>
      <c r="K56" s="29"/>
    </row>
    <row r="57" ht="33.75" customHeight="1" spans="1:11">
      <c r="A57" s="35"/>
      <c r="B57" s="87" t="s">
        <v>75</v>
      </c>
      <c r="C57" s="35" t="s">
        <v>76</v>
      </c>
      <c r="D57" s="42"/>
      <c r="E57" s="90"/>
      <c r="F57" s="90">
        <f t="shared" si="2"/>
        <v>0</v>
      </c>
      <c r="G57" s="90"/>
      <c r="H57" s="90"/>
      <c r="I57" s="90"/>
      <c r="J57" s="90"/>
      <c r="K57" s="29"/>
    </row>
    <row r="58" spans="1:11">
      <c r="A58" s="35"/>
      <c r="B58" s="87" t="s">
        <v>77</v>
      </c>
      <c r="C58" s="35"/>
      <c r="D58" s="42">
        <v>200000</v>
      </c>
      <c r="E58" s="90">
        <v>500000</v>
      </c>
      <c r="F58" s="90">
        <f t="shared" si="2"/>
        <v>300000</v>
      </c>
      <c r="G58" s="90">
        <v>5</v>
      </c>
      <c r="H58" s="90">
        <f>F58*G58</f>
        <v>1500000</v>
      </c>
      <c r="I58" s="90"/>
      <c r="J58" s="90"/>
      <c r="K58" s="29"/>
    </row>
    <row r="59" ht="30" spans="1:11">
      <c r="A59" s="35"/>
      <c r="B59" s="87" t="s">
        <v>78</v>
      </c>
      <c r="C59" s="35"/>
      <c r="D59" s="42">
        <v>300000</v>
      </c>
      <c r="E59" s="90">
        <v>700000</v>
      </c>
      <c r="F59" s="90">
        <f t="shared" si="2"/>
        <v>400000</v>
      </c>
      <c r="G59" s="90">
        <v>2</v>
      </c>
      <c r="H59" s="90">
        <f>F59*G59</f>
        <v>800000</v>
      </c>
      <c r="I59" s="90"/>
      <c r="J59" s="90"/>
      <c r="K59" s="29"/>
    </row>
    <row r="60" ht="30" spans="1:11">
      <c r="A60" s="35"/>
      <c r="B60" s="87" t="s">
        <v>79</v>
      </c>
      <c r="C60" s="35" t="s">
        <v>80</v>
      </c>
      <c r="D60" s="42"/>
      <c r="E60" s="90"/>
      <c r="F60" s="90">
        <f t="shared" si="2"/>
        <v>0</v>
      </c>
      <c r="G60" s="90"/>
      <c r="H60" s="90"/>
      <c r="I60" s="90"/>
      <c r="J60" s="90"/>
      <c r="K60" s="29"/>
    </row>
    <row r="61" ht="19.5" customHeight="1" spans="1:11">
      <c r="A61" s="35"/>
      <c r="B61" s="87" t="s">
        <v>70</v>
      </c>
      <c r="C61" s="35"/>
      <c r="D61" s="42"/>
      <c r="E61" s="90">
        <v>700000</v>
      </c>
      <c r="F61" s="90">
        <f t="shared" si="2"/>
        <v>700000</v>
      </c>
      <c r="G61" s="90"/>
      <c r="H61" s="90"/>
      <c r="I61" s="90"/>
      <c r="J61" s="90"/>
      <c r="K61" s="29"/>
    </row>
    <row r="62" ht="19.5" customHeight="1" spans="1:11">
      <c r="A62" s="35"/>
      <c r="B62" s="87" t="s">
        <v>71</v>
      </c>
      <c r="C62" s="35"/>
      <c r="D62" s="42"/>
      <c r="E62" s="90">
        <v>500000</v>
      </c>
      <c r="F62" s="90">
        <f t="shared" si="2"/>
        <v>500000</v>
      </c>
      <c r="G62" s="90"/>
      <c r="H62" s="90"/>
      <c r="I62" s="90"/>
      <c r="J62" s="90"/>
      <c r="K62" s="29"/>
    </row>
    <row r="63" ht="47.25" customHeight="1" spans="1:11">
      <c r="A63" s="43"/>
      <c r="B63" s="91" t="s">
        <v>81</v>
      </c>
      <c r="C63" s="35"/>
      <c r="D63" s="42"/>
      <c r="E63" s="90"/>
      <c r="F63" s="90">
        <f t="shared" si="2"/>
        <v>0</v>
      </c>
      <c r="G63" s="90"/>
      <c r="H63" s="90"/>
      <c r="I63" s="90"/>
      <c r="J63" s="90"/>
      <c r="K63" s="29" t="s">
        <v>26</v>
      </c>
    </row>
    <row r="64" ht="49.5" customHeight="1" spans="1:11">
      <c r="A64" s="35"/>
      <c r="B64" s="87" t="s">
        <v>82</v>
      </c>
      <c r="C64" s="35" t="s">
        <v>69</v>
      </c>
      <c r="D64" s="42"/>
      <c r="E64" s="90"/>
      <c r="F64" s="90">
        <f t="shared" si="2"/>
        <v>0</v>
      </c>
      <c r="G64" s="90"/>
      <c r="H64" s="89">
        <f>SUM(H65:H72)</f>
        <v>4700000</v>
      </c>
      <c r="I64" s="89">
        <v>36</v>
      </c>
      <c r="J64" s="89">
        <f>H64*I64</f>
        <v>169200000</v>
      </c>
      <c r="K64" s="29"/>
    </row>
    <row r="65" spans="1:11">
      <c r="A65" s="35"/>
      <c r="B65" s="87" t="s">
        <v>83</v>
      </c>
      <c r="C65" s="35"/>
      <c r="D65" s="42">
        <v>1200000</v>
      </c>
      <c r="E65" s="90">
        <v>1800000</v>
      </c>
      <c r="F65" s="90">
        <f t="shared" si="2"/>
        <v>600000</v>
      </c>
      <c r="G65" s="90">
        <v>1</v>
      </c>
      <c r="H65" s="90">
        <f>F65*G65</f>
        <v>600000</v>
      </c>
      <c r="I65" s="90"/>
      <c r="J65" s="90"/>
      <c r="K65" s="29"/>
    </row>
    <row r="66" spans="1:11">
      <c r="A66" s="35"/>
      <c r="B66" s="87" t="s">
        <v>84</v>
      </c>
      <c r="C66" s="35"/>
      <c r="D66" s="42">
        <v>800000</v>
      </c>
      <c r="E66" s="90">
        <v>1500000</v>
      </c>
      <c r="F66" s="90">
        <f t="shared" si="2"/>
        <v>700000</v>
      </c>
      <c r="G66" s="90">
        <v>1</v>
      </c>
      <c r="H66" s="90">
        <f t="shared" ref="H66:H72" si="4">F66*G66</f>
        <v>700000</v>
      </c>
      <c r="I66" s="90"/>
      <c r="J66" s="90"/>
      <c r="K66" s="29"/>
    </row>
    <row r="67" spans="1:11">
      <c r="A67" s="35"/>
      <c r="B67" s="87" t="s">
        <v>72</v>
      </c>
      <c r="C67" s="35"/>
      <c r="D67" s="42"/>
      <c r="E67" s="90">
        <v>300000</v>
      </c>
      <c r="F67" s="90">
        <f t="shared" si="2"/>
        <v>300000</v>
      </c>
      <c r="G67" s="90">
        <v>1</v>
      </c>
      <c r="H67" s="90">
        <f t="shared" si="4"/>
        <v>300000</v>
      </c>
      <c r="I67" s="90"/>
      <c r="J67" s="90"/>
      <c r="K67" s="29"/>
    </row>
    <row r="68" spans="1:11">
      <c r="A68" s="35"/>
      <c r="B68" s="87" t="s">
        <v>73</v>
      </c>
      <c r="C68" s="35"/>
      <c r="D68" s="42">
        <v>250000</v>
      </c>
      <c r="E68" s="90">
        <v>300000</v>
      </c>
      <c r="F68" s="90">
        <f t="shared" si="2"/>
        <v>50000</v>
      </c>
      <c r="G68" s="90">
        <v>1</v>
      </c>
      <c r="H68" s="90">
        <f t="shared" si="4"/>
        <v>50000</v>
      </c>
      <c r="I68" s="90"/>
      <c r="J68" s="90"/>
      <c r="K68" s="29"/>
    </row>
    <row r="69" spans="1:11">
      <c r="A69" s="35"/>
      <c r="B69" s="87" t="s">
        <v>74</v>
      </c>
      <c r="C69" s="35"/>
      <c r="D69" s="42">
        <v>150000</v>
      </c>
      <c r="E69" s="90">
        <v>200000</v>
      </c>
      <c r="F69" s="90">
        <f t="shared" si="2"/>
        <v>50000</v>
      </c>
      <c r="G69" s="90">
        <v>15</v>
      </c>
      <c r="H69" s="90">
        <f t="shared" si="4"/>
        <v>750000</v>
      </c>
      <c r="I69" s="90"/>
      <c r="J69" s="90"/>
      <c r="K69" s="29"/>
    </row>
    <row r="70" ht="40.5" customHeight="1" spans="1:11">
      <c r="A70" s="35"/>
      <c r="B70" s="87" t="s">
        <v>75</v>
      </c>
      <c r="C70" s="35" t="s">
        <v>76</v>
      </c>
      <c r="D70" s="42"/>
      <c r="E70" s="90"/>
      <c r="F70" s="90">
        <f t="shared" si="2"/>
        <v>0</v>
      </c>
      <c r="G70" s="90"/>
      <c r="H70" s="90">
        <f t="shared" si="4"/>
        <v>0</v>
      </c>
      <c r="I70" s="90"/>
      <c r="J70" s="90"/>
      <c r="K70" s="29"/>
    </row>
    <row r="71" ht="19.5" customHeight="1" spans="1:11">
      <c r="A71" s="35"/>
      <c r="B71" s="87" t="s">
        <v>77</v>
      </c>
      <c r="C71" s="35"/>
      <c r="D71" s="42">
        <v>400000</v>
      </c>
      <c r="E71" s="90">
        <v>700000</v>
      </c>
      <c r="F71" s="90">
        <f t="shared" si="2"/>
        <v>300000</v>
      </c>
      <c r="G71" s="90">
        <v>5</v>
      </c>
      <c r="H71" s="90">
        <f t="shared" si="4"/>
        <v>1500000</v>
      </c>
      <c r="I71" s="90"/>
      <c r="J71" s="90"/>
      <c r="K71" s="29"/>
    </row>
    <row r="72" ht="30" spans="1:11">
      <c r="A72" s="35"/>
      <c r="B72" s="87" t="s">
        <v>78</v>
      </c>
      <c r="C72" s="35"/>
      <c r="D72" s="42">
        <v>600000</v>
      </c>
      <c r="E72" s="90">
        <v>1000000</v>
      </c>
      <c r="F72" s="90">
        <f t="shared" si="2"/>
        <v>400000</v>
      </c>
      <c r="G72" s="90">
        <v>2</v>
      </c>
      <c r="H72" s="90">
        <f t="shared" si="4"/>
        <v>800000</v>
      </c>
      <c r="I72" s="90"/>
      <c r="J72" s="90"/>
      <c r="K72" s="29"/>
    </row>
    <row r="73" ht="28.5" spans="1:11">
      <c r="A73" s="43"/>
      <c r="B73" s="91" t="s">
        <v>85</v>
      </c>
      <c r="C73" s="35"/>
      <c r="D73" s="42"/>
      <c r="E73" s="90"/>
      <c r="F73" s="90">
        <f t="shared" si="2"/>
        <v>0</v>
      </c>
      <c r="G73" s="90"/>
      <c r="H73" s="90"/>
      <c r="I73" s="90"/>
      <c r="J73" s="90"/>
      <c r="K73" s="29" t="s">
        <v>26</v>
      </c>
    </row>
    <row r="74" spans="1:11">
      <c r="A74" s="35"/>
      <c r="B74" s="87" t="s">
        <v>86</v>
      </c>
      <c r="C74" s="35" t="s">
        <v>80</v>
      </c>
      <c r="D74" s="42"/>
      <c r="E74" s="90"/>
      <c r="F74" s="90">
        <f t="shared" si="2"/>
        <v>0</v>
      </c>
      <c r="G74" s="90"/>
      <c r="H74" s="89">
        <f>SUM(H75:H82)</f>
        <v>4950000</v>
      </c>
      <c r="I74" s="89">
        <v>20</v>
      </c>
      <c r="J74" s="89">
        <f>H74*I74</f>
        <v>99000000</v>
      </c>
      <c r="K74" s="29"/>
    </row>
    <row r="75" spans="1:11">
      <c r="A75" s="35"/>
      <c r="B75" s="87" t="s">
        <v>70</v>
      </c>
      <c r="C75" s="35"/>
      <c r="D75" s="42">
        <v>1200000</v>
      </c>
      <c r="E75" s="90">
        <v>1800000</v>
      </c>
      <c r="F75" s="90">
        <f t="shared" si="2"/>
        <v>600000</v>
      </c>
      <c r="G75" s="90">
        <v>1</v>
      </c>
      <c r="H75" s="90">
        <f>F75*G75</f>
        <v>600000</v>
      </c>
      <c r="I75" s="90"/>
      <c r="J75" s="90"/>
      <c r="K75" s="29"/>
    </row>
    <row r="76" spans="1:11">
      <c r="A76" s="35"/>
      <c r="B76" s="87" t="s">
        <v>71</v>
      </c>
      <c r="C76" s="35"/>
      <c r="D76" s="42">
        <v>800000</v>
      </c>
      <c r="E76" s="90">
        <v>1500000</v>
      </c>
      <c r="F76" s="90">
        <f t="shared" si="2"/>
        <v>700000</v>
      </c>
      <c r="G76" s="90">
        <v>1</v>
      </c>
      <c r="H76" s="90">
        <f t="shared" ref="H76:H82" si="5">F76*G76</f>
        <v>700000</v>
      </c>
      <c r="I76" s="90"/>
      <c r="J76" s="90"/>
      <c r="K76" s="29"/>
    </row>
    <row r="77" spans="1:11">
      <c r="A77" s="35"/>
      <c r="B77" s="87" t="s">
        <v>72</v>
      </c>
      <c r="C77" s="35"/>
      <c r="D77" s="42"/>
      <c r="E77" s="90">
        <v>300000</v>
      </c>
      <c r="F77" s="90">
        <f t="shared" si="2"/>
        <v>300000</v>
      </c>
      <c r="G77" s="90">
        <v>1</v>
      </c>
      <c r="H77" s="90">
        <f t="shared" si="5"/>
        <v>300000</v>
      </c>
      <c r="I77" s="90"/>
      <c r="J77" s="90"/>
      <c r="K77" s="29"/>
    </row>
    <row r="78" spans="1:11">
      <c r="A78" s="35"/>
      <c r="B78" s="87" t="s">
        <v>73</v>
      </c>
      <c r="C78" s="35"/>
      <c r="D78" s="42">
        <v>250000</v>
      </c>
      <c r="E78" s="90">
        <v>300000</v>
      </c>
      <c r="F78" s="90">
        <f t="shared" si="2"/>
        <v>50000</v>
      </c>
      <c r="G78" s="90">
        <v>1</v>
      </c>
      <c r="H78" s="90">
        <f t="shared" si="5"/>
        <v>50000</v>
      </c>
      <c r="I78" s="90"/>
      <c r="J78" s="90"/>
      <c r="K78" s="29"/>
    </row>
    <row r="79" spans="1:11">
      <c r="A79" s="35"/>
      <c r="B79" s="87" t="s">
        <v>74</v>
      </c>
      <c r="C79" s="35"/>
      <c r="D79" s="42">
        <v>150000</v>
      </c>
      <c r="E79" s="90">
        <v>200000</v>
      </c>
      <c r="F79" s="90">
        <f t="shared" si="2"/>
        <v>50000</v>
      </c>
      <c r="G79" s="90">
        <v>20</v>
      </c>
      <c r="H79" s="90">
        <f t="shared" si="5"/>
        <v>1000000</v>
      </c>
      <c r="I79" s="90"/>
      <c r="J79" s="90"/>
      <c r="K79" s="29"/>
    </row>
    <row r="80" ht="39" customHeight="1" spans="1:11">
      <c r="A80" s="35"/>
      <c r="B80" s="87" t="s">
        <v>75</v>
      </c>
      <c r="C80" s="35" t="s">
        <v>76</v>
      </c>
      <c r="D80" s="42"/>
      <c r="E80" s="90"/>
      <c r="F80" s="90">
        <f t="shared" si="2"/>
        <v>0</v>
      </c>
      <c r="G80" s="90"/>
      <c r="H80" s="90">
        <f t="shared" si="5"/>
        <v>0</v>
      </c>
      <c r="I80" s="90"/>
      <c r="J80" s="90"/>
      <c r="K80" s="29"/>
    </row>
    <row r="81" ht="24.75" customHeight="1" spans="1:11">
      <c r="A81" s="35"/>
      <c r="B81" s="87" t="s">
        <v>77</v>
      </c>
      <c r="C81" s="35"/>
      <c r="D81" s="42">
        <v>400000</v>
      </c>
      <c r="E81" s="90">
        <v>700000</v>
      </c>
      <c r="F81" s="90">
        <f t="shared" si="2"/>
        <v>300000</v>
      </c>
      <c r="G81" s="90">
        <v>5</v>
      </c>
      <c r="H81" s="90">
        <f t="shared" si="5"/>
        <v>1500000</v>
      </c>
      <c r="I81" s="90"/>
      <c r="J81" s="90"/>
      <c r="K81" s="29"/>
    </row>
    <row r="82" ht="30" spans="1:11">
      <c r="A82" s="35"/>
      <c r="B82" s="87" t="s">
        <v>78</v>
      </c>
      <c r="C82" s="35"/>
      <c r="D82" s="42">
        <v>600000</v>
      </c>
      <c r="E82" s="90">
        <v>1000000</v>
      </c>
      <c r="F82" s="90">
        <f t="shared" si="2"/>
        <v>400000</v>
      </c>
      <c r="G82" s="90">
        <v>2</v>
      </c>
      <c r="H82" s="90">
        <f t="shared" si="5"/>
        <v>800000</v>
      </c>
      <c r="I82" s="90"/>
      <c r="J82" s="90"/>
      <c r="K82" s="29"/>
    </row>
    <row r="83" ht="42.75" spans="1:11">
      <c r="A83" s="43"/>
      <c r="B83" s="91" t="s">
        <v>87</v>
      </c>
      <c r="C83" s="35" t="s">
        <v>88</v>
      </c>
      <c r="D83" s="42"/>
      <c r="E83" s="90">
        <v>1500000</v>
      </c>
      <c r="F83" s="90">
        <f t="shared" si="2"/>
        <v>1500000</v>
      </c>
      <c r="G83" s="90"/>
      <c r="H83" s="90"/>
      <c r="I83" s="90"/>
      <c r="J83" s="90"/>
      <c r="K83" s="29" t="s">
        <v>26</v>
      </c>
    </row>
    <row r="84" ht="42.75" spans="1:11">
      <c r="A84" s="27"/>
      <c r="B84" s="60" t="s">
        <v>89</v>
      </c>
      <c r="C84" s="29" t="s">
        <v>90</v>
      </c>
      <c r="D84" s="74"/>
      <c r="E84" s="74"/>
      <c r="F84" s="74"/>
      <c r="G84" s="74"/>
      <c r="H84" s="74"/>
      <c r="I84" s="74"/>
      <c r="J84" s="74"/>
      <c r="K84" s="29" t="s">
        <v>22</v>
      </c>
    </row>
    <row r="85" spans="1:11">
      <c r="A85" s="27"/>
      <c r="B85" s="29" t="s">
        <v>91</v>
      </c>
      <c r="C85" s="29"/>
      <c r="D85" s="78">
        <v>600000</v>
      </c>
      <c r="E85" s="74"/>
      <c r="F85" s="74"/>
      <c r="G85" s="74"/>
      <c r="H85" s="74"/>
      <c r="I85" s="74"/>
      <c r="J85" s="74"/>
      <c r="K85" s="29"/>
    </row>
    <row r="86" spans="1:11">
      <c r="A86" s="27"/>
      <c r="B86" s="29" t="s">
        <v>92</v>
      </c>
      <c r="C86" s="29"/>
      <c r="D86" s="78">
        <v>300000</v>
      </c>
      <c r="E86" s="74"/>
      <c r="F86" s="74"/>
      <c r="G86" s="74"/>
      <c r="H86" s="74"/>
      <c r="I86" s="74"/>
      <c r="J86" s="74"/>
      <c r="K86" s="29"/>
    </row>
    <row r="87" spans="1:11">
      <c r="A87" s="27"/>
      <c r="B87" s="29" t="s">
        <v>73</v>
      </c>
      <c r="C87" s="29"/>
      <c r="D87" s="78">
        <v>250000</v>
      </c>
      <c r="E87" s="74"/>
      <c r="F87" s="74"/>
      <c r="G87" s="74"/>
      <c r="H87" s="74"/>
      <c r="I87" s="74"/>
      <c r="J87" s="74"/>
      <c r="K87" s="29"/>
    </row>
    <row r="88" spans="1:11">
      <c r="A88" s="27"/>
      <c r="B88" s="29" t="s">
        <v>74</v>
      </c>
      <c r="C88" s="29"/>
      <c r="D88" s="78">
        <v>150000</v>
      </c>
      <c r="E88" s="74"/>
      <c r="F88" s="74"/>
      <c r="G88" s="74"/>
      <c r="H88" s="74"/>
      <c r="I88" s="74"/>
      <c r="J88" s="74"/>
      <c r="K88" s="29"/>
    </row>
    <row r="89" ht="28.5" spans="1:11">
      <c r="A89" s="27"/>
      <c r="B89" s="60" t="s">
        <v>93</v>
      </c>
      <c r="C89" s="29" t="s">
        <v>94</v>
      </c>
      <c r="D89" s="78"/>
      <c r="E89" s="74"/>
      <c r="F89" s="74"/>
      <c r="G89" s="74"/>
      <c r="H89" s="74"/>
      <c r="I89" s="74"/>
      <c r="J89" s="74"/>
      <c r="K89" s="29" t="s">
        <v>22</v>
      </c>
    </row>
    <row r="90" spans="1:11">
      <c r="A90" s="27"/>
      <c r="B90" s="29" t="s">
        <v>83</v>
      </c>
      <c r="C90" s="29"/>
      <c r="D90" s="78">
        <v>1200000</v>
      </c>
      <c r="E90" s="74"/>
      <c r="F90" s="74"/>
      <c r="G90" s="74"/>
      <c r="H90" s="74"/>
      <c r="I90" s="74"/>
      <c r="J90" s="74"/>
      <c r="K90" s="29"/>
    </row>
    <row r="91" spans="1:11">
      <c r="A91" s="27"/>
      <c r="B91" s="29" t="s">
        <v>71</v>
      </c>
      <c r="C91" s="29"/>
      <c r="D91" s="78">
        <v>800000</v>
      </c>
      <c r="E91" s="74"/>
      <c r="F91" s="74"/>
      <c r="G91" s="74"/>
      <c r="H91" s="74"/>
      <c r="I91" s="74"/>
      <c r="J91" s="74"/>
      <c r="K91" s="29"/>
    </row>
    <row r="92" spans="1:11">
      <c r="A92" s="27"/>
      <c r="B92" s="29" t="s">
        <v>74</v>
      </c>
      <c r="C92" s="29"/>
      <c r="D92" s="78">
        <v>150000</v>
      </c>
      <c r="E92" s="74"/>
      <c r="F92" s="74"/>
      <c r="G92" s="74"/>
      <c r="H92" s="74"/>
      <c r="I92" s="74"/>
      <c r="J92" s="74"/>
      <c r="K92" s="29"/>
    </row>
    <row r="93" ht="42.75" spans="1:11">
      <c r="A93" s="24">
        <v>2</v>
      </c>
      <c r="B93" s="32" t="s">
        <v>95</v>
      </c>
      <c r="C93" s="29"/>
      <c r="D93" s="78"/>
      <c r="E93" s="74"/>
      <c r="F93" s="74"/>
      <c r="G93" s="74"/>
      <c r="H93" s="74"/>
      <c r="I93" s="74"/>
      <c r="J93" s="74"/>
      <c r="K93" s="29" t="s">
        <v>26</v>
      </c>
    </row>
    <row r="94" spans="1:11">
      <c r="A94" s="27" t="s">
        <v>65</v>
      </c>
      <c r="B94" s="29" t="s">
        <v>96</v>
      </c>
      <c r="C94" s="29" t="s">
        <v>80</v>
      </c>
      <c r="D94" s="78"/>
      <c r="E94" s="74"/>
      <c r="F94" s="74"/>
      <c r="G94" s="74"/>
      <c r="H94" s="77">
        <f>SUM(H95:H98)</f>
        <v>3700000</v>
      </c>
      <c r="I94" s="77">
        <v>25</v>
      </c>
      <c r="J94" s="77">
        <f>H94*I94</f>
        <v>92500000</v>
      </c>
      <c r="K94" s="29"/>
    </row>
    <row r="95" spans="1:11">
      <c r="A95" s="27"/>
      <c r="B95" s="29" t="s">
        <v>97</v>
      </c>
      <c r="C95" s="29"/>
      <c r="D95" s="78">
        <v>500000</v>
      </c>
      <c r="E95" s="78">
        <v>1000000</v>
      </c>
      <c r="F95" s="79">
        <f>E95-D95</f>
        <v>500000</v>
      </c>
      <c r="G95" s="79">
        <v>1</v>
      </c>
      <c r="H95" s="79">
        <f>F95*G95</f>
        <v>500000</v>
      </c>
      <c r="I95" s="79"/>
      <c r="J95" s="79"/>
      <c r="K95" s="29"/>
    </row>
    <row r="96" spans="1:11">
      <c r="A96" s="27"/>
      <c r="B96" s="29" t="s">
        <v>98</v>
      </c>
      <c r="C96" s="29"/>
      <c r="D96" s="78">
        <v>400000</v>
      </c>
      <c r="E96" s="78">
        <v>700000</v>
      </c>
      <c r="F96" s="79">
        <f t="shared" ref="F96:F98" si="6">E96-D96</f>
        <v>300000</v>
      </c>
      <c r="G96" s="79">
        <v>8</v>
      </c>
      <c r="H96" s="79">
        <f t="shared" ref="H96:H98" si="7">F96*G96</f>
        <v>2400000</v>
      </c>
      <c r="I96" s="79"/>
      <c r="J96" s="79"/>
      <c r="K96" s="29"/>
    </row>
    <row r="97" spans="1:11">
      <c r="A97" s="27"/>
      <c r="B97" s="29" t="s">
        <v>99</v>
      </c>
      <c r="C97" s="29"/>
      <c r="D97" s="78">
        <v>250000</v>
      </c>
      <c r="E97" s="78">
        <v>300000</v>
      </c>
      <c r="F97" s="79">
        <f t="shared" si="6"/>
        <v>50000</v>
      </c>
      <c r="G97" s="79">
        <v>1</v>
      </c>
      <c r="H97" s="79">
        <f t="shared" si="7"/>
        <v>50000</v>
      </c>
      <c r="I97" s="79"/>
      <c r="J97" s="79"/>
      <c r="K97" s="29"/>
    </row>
    <row r="98" spans="1:11">
      <c r="A98" s="27"/>
      <c r="B98" s="29" t="s">
        <v>100</v>
      </c>
      <c r="C98" s="29"/>
      <c r="D98" s="78">
        <v>150000</v>
      </c>
      <c r="E98" s="78">
        <v>200000</v>
      </c>
      <c r="F98" s="79">
        <f t="shared" si="6"/>
        <v>50000</v>
      </c>
      <c r="G98" s="79">
        <v>15</v>
      </c>
      <c r="H98" s="79">
        <f t="shared" si="7"/>
        <v>750000</v>
      </c>
      <c r="I98" s="79"/>
      <c r="J98" s="79"/>
      <c r="K98" s="29"/>
    </row>
    <row r="99" spans="1:11">
      <c r="A99" s="27" t="s">
        <v>101</v>
      </c>
      <c r="B99" s="29" t="s">
        <v>102</v>
      </c>
      <c r="C99" s="29"/>
      <c r="D99" s="74"/>
      <c r="E99" s="74"/>
      <c r="F99" s="74"/>
      <c r="G99" s="74"/>
      <c r="H99" s="74"/>
      <c r="I99" s="74"/>
      <c r="J99" s="74"/>
      <c r="K99" s="29"/>
    </row>
    <row r="100" ht="28.5" spans="1:11">
      <c r="A100" s="24">
        <v>3</v>
      </c>
      <c r="B100" s="32" t="s">
        <v>103</v>
      </c>
      <c r="C100" s="29"/>
      <c r="D100" s="74"/>
      <c r="E100" s="74"/>
      <c r="F100" s="74"/>
      <c r="G100" s="74"/>
      <c r="H100" s="74"/>
      <c r="I100" s="74"/>
      <c r="J100" s="74"/>
      <c r="K100" s="29" t="s">
        <v>26</v>
      </c>
    </row>
    <row r="101" spans="1:11">
      <c r="A101" s="24">
        <v>4</v>
      </c>
      <c r="B101" s="32" t="s">
        <v>104</v>
      </c>
      <c r="C101" s="29"/>
      <c r="D101" s="74"/>
      <c r="E101" s="74"/>
      <c r="F101" s="74"/>
      <c r="G101" s="74"/>
      <c r="H101" s="74"/>
      <c r="I101" s="74"/>
      <c r="J101" s="74"/>
      <c r="K101" s="29" t="s">
        <v>26</v>
      </c>
    </row>
    <row r="102" spans="1:11">
      <c r="A102" s="24">
        <v>5</v>
      </c>
      <c r="B102" s="32" t="s">
        <v>105</v>
      </c>
      <c r="C102" s="29"/>
      <c r="D102" s="74"/>
      <c r="E102" s="74"/>
      <c r="F102" s="74"/>
      <c r="G102" s="74"/>
      <c r="H102" s="74"/>
      <c r="I102" s="74"/>
      <c r="J102" s="74"/>
      <c r="K102" s="29" t="s">
        <v>26</v>
      </c>
    </row>
    <row r="103" spans="1:11">
      <c r="A103" s="24">
        <v>6</v>
      </c>
      <c r="B103" s="32" t="s">
        <v>106</v>
      </c>
      <c r="C103" s="29"/>
      <c r="D103" s="74"/>
      <c r="E103" s="74"/>
      <c r="F103" s="74"/>
      <c r="G103" s="74"/>
      <c r="H103" s="74"/>
      <c r="I103" s="74"/>
      <c r="J103" s="74"/>
      <c r="K103" s="29" t="s">
        <v>26</v>
      </c>
    </row>
    <row r="104" spans="1:11">
      <c r="A104" s="24">
        <v>8</v>
      </c>
      <c r="B104" s="32" t="s">
        <v>107</v>
      </c>
      <c r="C104" s="29"/>
      <c r="D104" s="74"/>
      <c r="E104" s="74"/>
      <c r="F104" s="74"/>
      <c r="G104" s="74"/>
      <c r="H104" s="74"/>
      <c r="I104" s="74"/>
      <c r="J104" s="74"/>
      <c r="K104" s="29" t="s">
        <v>26</v>
      </c>
    </row>
    <row r="105" spans="10:10">
      <c r="J105" s="51">
        <f>J51+J64+J74+J94</f>
        <v>450700000</v>
      </c>
    </row>
    <row r="106" spans="2:10">
      <c r="B106" s="67" t="s">
        <v>108</v>
      </c>
      <c r="J106" s="51">
        <v>350000000</v>
      </c>
    </row>
    <row r="107" spans="2:10">
      <c r="B107" s="67" t="s">
        <v>109</v>
      </c>
      <c r="J107" s="93">
        <f>SUM(J105:J106)</f>
        <v>800700000</v>
      </c>
    </row>
  </sheetData>
  <mergeCells count="20">
    <mergeCell ref="A1:C1"/>
    <mergeCell ref="A2:C2"/>
    <mergeCell ref="A4:K4"/>
    <mergeCell ref="D7:E7"/>
    <mergeCell ref="D29:E29"/>
    <mergeCell ref="D30:E30"/>
    <mergeCell ref="D31:E31"/>
    <mergeCell ref="D32:E32"/>
    <mergeCell ref="D33:E33"/>
    <mergeCell ref="D34:E34"/>
    <mergeCell ref="D35:E35"/>
    <mergeCell ref="D36:E36"/>
    <mergeCell ref="D37:E37"/>
    <mergeCell ref="D38:E38"/>
    <mergeCell ref="D39:E39"/>
    <mergeCell ref="D40:E40"/>
    <mergeCell ref="A7:A8"/>
    <mergeCell ref="A28:A46"/>
    <mergeCell ref="B7:B8"/>
    <mergeCell ref="B28:B46"/>
  </mergeCells>
  <pageMargins left="0.25" right="0.25" top="0.75" bottom="0.75" header="0.3" footer="0.3"/>
  <pageSetup paperSize="9" scale="65"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6"/>
  <sheetViews>
    <sheetView tabSelected="1" topLeftCell="A65" workbookViewId="0">
      <selection activeCell="G7" sqref="G7"/>
    </sheetView>
  </sheetViews>
  <sheetFormatPr defaultColWidth="9.1047619047619" defaultRowHeight="15"/>
  <cols>
    <col min="1" max="1" width="5" style="2" customWidth="1"/>
    <col min="2" max="2" width="34.552380952381" style="2" customWidth="1"/>
    <col min="3" max="3" width="9.88571428571429" style="2" customWidth="1"/>
    <col min="4" max="4" width="13.3333333333333" style="2" customWidth="1"/>
    <col min="5" max="5" width="12.4380952380952" style="2" customWidth="1"/>
    <col min="6" max="6" width="11.4380952380952" style="2" customWidth="1"/>
    <col min="7" max="7" width="9.55238095238095" style="2" customWidth="1"/>
    <col min="8" max="8" width="12" style="2" customWidth="1"/>
    <col min="9" max="9" width="8.43809523809524" style="3" customWidth="1"/>
    <col min="10" max="10" width="14.3333333333333" style="2" customWidth="1"/>
    <col min="11" max="11" width="23.3333333333333" style="2" customWidth="1"/>
    <col min="12" max="12" width="13.3333333333333" style="2" customWidth="1"/>
    <col min="13" max="13" width="12.552380952381" style="2" customWidth="1"/>
    <col min="14" max="16384" width="9.1047619047619" style="2"/>
  </cols>
  <sheetData>
    <row r="1" spans="1:4">
      <c r="A1" s="4" t="s">
        <v>110</v>
      </c>
      <c r="B1" s="4"/>
      <c r="C1" s="4"/>
      <c r="D1" s="4"/>
    </row>
    <row r="2" ht="23.25" customHeight="1" spans="1:10">
      <c r="A2" s="5" t="s">
        <v>111</v>
      </c>
      <c r="B2" s="5"/>
      <c r="C2" s="5"/>
      <c r="D2" s="5"/>
      <c r="E2" s="5"/>
      <c r="F2" s="5"/>
      <c r="G2" s="5"/>
      <c r="H2" s="5"/>
      <c r="I2" s="5"/>
      <c r="J2" s="5"/>
    </row>
    <row r="3" ht="23.25" customHeight="1" spans="1:10">
      <c r="A3" s="6" t="s">
        <v>112</v>
      </c>
      <c r="B3" s="6"/>
      <c r="C3" s="6"/>
      <c r="D3" s="6"/>
      <c r="E3" s="6"/>
      <c r="F3" s="6"/>
      <c r="G3" s="6"/>
      <c r="H3" s="6"/>
      <c r="I3" s="6"/>
      <c r="J3" s="6"/>
    </row>
    <row r="4" spans="8:10">
      <c r="H4" s="7" t="s">
        <v>113</v>
      </c>
      <c r="I4" s="7"/>
      <c r="J4" s="7"/>
    </row>
    <row r="5" s="1" customFormat="1" ht="71.25" spans="1:11">
      <c r="A5" s="8" t="s">
        <v>4</v>
      </c>
      <c r="B5" s="8" t="s">
        <v>5</v>
      </c>
      <c r="C5" s="8" t="s">
        <v>114</v>
      </c>
      <c r="D5" s="8" t="s">
        <v>6</v>
      </c>
      <c r="E5" s="8" t="s">
        <v>115</v>
      </c>
      <c r="F5" s="8" t="s">
        <v>116</v>
      </c>
      <c r="G5" s="8" t="s">
        <v>9</v>
      </c>
      <c r="H5" s="8" t="s">
        <v>117</v>
      </c>
      <c r="I5" s="46" t="s">
        <v>118</v>
      </c>
      <c r="J5" s="47" t="s">
        <v>119</v>
      </c>
      <c r="K5" s="5"/>
    </row>
    <row r="6" ht="20.25" customHeight="1" spans="1:10">
      <c r="A6" s="9"/>
      <c r="B6" s="10" t="s">
        <v>120</v>
      </c>
      <c r="C6" s="11"/>
      <c r="D6" s="10"/>
      <c r="E6" s="10"/>
      <c r="F6" s="11"/>
      <c r="G6" s="11"/>
      <c r="H6" s="11"/>
      <c r="I6" s="10"/>
      <c r="J6" s="48">
        <f>J7+J29</f>
        <v>6952340920</v>
      </c>
    </row>
    <row r="7" ht="75" spans="1:10">
      <c r="A7" s="8" t="s">
        <v>121</v>
      </c>
      <c r="B7" s="12" t="s">
        <v>122</v>
      </c>
      <c r="C7" s="13" t="s">
        <v>80</v>
      </c>
      <c r="D7" s="14">
        <f>D8+D14+D17</f>
        <v>372000000</v>
      </c>
      <c r="E7" s="14">
        <f t="shared" ref="E7:F7" si="0">E8+E14+E17</f>
        <v>570501364</v>
      </c>
      <c r="F7" s="14">
        <f t="shared" si="0"/>
        <v>198501364</v>
      </c>
      <c r="G7" s="14"/>
      <c r="H7" s="14">
        <f>F7</f>
        <v>198501364</v>
      </c>
      <c r="I7" s="49">
        <v>30</v>
      </c>
      <c r="J7" s="34">
        <f>H7*I7</f>
        <v>5955040920</v>
      </c>
    </row>
    <row r="8" spans="1:11">
      <c r="A8" s="15" t="s">
        <v>14</v>
      </c>
      <c r="B8" s="16" t="s">
        <v>123</v>
      </c>
      <c r="C8" s="13"/>
      <c r="D8" s="14">
        <f>SUM(D9:D13)</f>
        <v>141699000</v>
      </c>
      <c r="E8" s="14">
        <f t="shared" ref="E8:F8" si="1">SUM(E9:E13)</f>
        <v>315700364</v>
      </c>
      <c r="F8" s="14">
        <f t="shared" si="1"/>
        <v>174001364</v>
      </c>
      <c r="G8" s="17"/>
      <c r="H8" s="17"/>
      <c r="I8" s="50"/>
      <c r="J8" s="26"/>
      <c r="K8" s="51"/>
    </row>
    <row r="9" spans="1:10">
      <c r="A9" s="18">
        <v>1</v>
      </c>
      <c r="B9" s="19" t="s">
        <v>124</v>
      </c>
      <c r="C9" s="20"/>
      <c r="D9" s="21">
        <v>23467500</v>
      </c>
      <c r="E9" s="17">
        <v>96000000</v>
      </c>
      <c r="F9" s="17">
        <f>E9-D9</f>
        <v>72532500</v>
      </c>
      <c r="G9" s="17"/>
      <c r="H9" s="17"/>
      <c r="I9" s="50"/>
      <c r="J9" s="26"/>
    </row>
    <row r="10" spans="1:10">
      <c r="A10" s="18">
        <v>2</v>
      </c>
      <c r="B10" s="19" t="s">
        <v>92</v>
      </c>
      <c r="C10" s="20"/>
      <c r="D10" s="21">
        <v>14527500</v>
      </c>
      <c r="E10" s="17">
        <v>28800000</v>
      </c>
      <c r="F10" s="17">
        <f>E10-D10</f>
        <v>14272500</v>
      </c>
      <c r="G10" s="17"/>
      <c r="H10" s="17"/>
      <c r="I10" s="50"/>
      <c r="J10" s="26"/>
    </row>
    <row r="11" spans="1:10">
      <c r="A11" s="18">
        <v>3</v>
      </c>
      <c r="B11" s="19" t="s">
        <v>125</v>
      </c>
      <c r="C11" s="20"/>
      <c r="D11" s="21">
        <v>58110000</v>
      </c>
      <c r="E11" s="17">
        <v>109090909</v>
      </c>
      <c r="F11" s="17">
        <f>E11-D11</f>
        <v>50980909</v>
      </c>
      <c r="G11" s="17"/>
      <c r="H11" s="17"/>
      <c r="I11" s="50"/>
      <c r="J11" s="26"/>
    </row>
    <row r="12" spans="1:10">
      <c r="A12" s="18">
        <v>4</v>
      </c>
      <c r="B12" s="19" t="s">
        <v>126</v>
      </c>
      <c r="C12" s="20"/>
      <c r="D12" s="21">
        <v>22350000</v>
      </c>
      <c r="E12" s="17">
        <v>54545455</v>
      </c>
      <c r="F12" s="17">
        <f>E12-D12</f>
        <v>32195455</v>
      </c>
      <c r="G12" s="17"/>
      <c r="H12" s="17"/>
      <c r="I12" s="50"/>
      <c r="J12" s="26"/>
    </row>
    <row r="13" spans="1:10">
      <c r="A13" s="18">
        <v>5</v>
      </c>
      <c r="B13" s="19" t="s">
        <v>127</v>
      </c>
      <c r="C13" s="20"/>
      <c r="D13" s="21">
        <v>23244000</v>
      </c>
      <c r="E13" s="17">
        <v>27264000</v>
      </c>
      <c r="F13" s="17">
        <f>E13-D13</f>
        <v>4020000</v>
      </c>
      <c r="G13" s="17"/>
      <c r="H13" s="17"/>
      <c r="I13" s="50"/>
      <c r="J13" s="26"/>
    </row>
    <row r="14" spans="1:10">
      <c r="A14" s="15" t="s">
        <v>19</v>
      </c>
      <c r="B14" s="16" t="s">
        <v>128</v>
      </c>
      <c r="C14" s="13"/>
      <c r="D14" s="22">
        <f>SUM(D15:D16)</f>
        <v>102000000</v>
      </c>
      <c r="E14" s="22">
        <f>SUM(E15:E16)</f>
        <v>102000000</v>
      </c>
      <c r="F14" s="22">
        <f>SUM(F15:F16)</f>
        <v>0</v>
      </c>
      <c r="G14" s="17"/>
      <c r="H14" s="17"/>
      <c r="I14" s="50"/>
      <c r="J14" s="26"/>
    </row>
    <row r="15" ht="25.5" spans="1:10">
      <c r="A15" s="18">
        <v>1</v>
      </c>
      <c r="B15" s="19" t="s">
        <v>129</v>
      </c>
      <c r="C15" s="13"/>
      <c r="D15" s="21">
        <v>90000000</v>
      </c>
      <c r="E15" s="17">
        <v>90000000</v>
      </c>
      <c r="F15" s="17">
        <f>E15-D15</f>
        <v>0</v>
      </c>
      <c r="G15" s="17"/>
      <c r="H15" s="17"/>
      <c r="I15" s="50"/>
      <c r="J15" s="26"/>
    </row>
    <row r="16" ht="19.5" customHeight="1" spans="1:10">
      <c r="A16" s="18">
        <v>2</v>
      </c>
      <c r="B16" s="19" t="s">
        <v>130</v>
      </c>
      <c r="C16" s="13"/>
      <c r="D16" s="21">
        <v>12000000</v>
      </c>
      <c r="E16" s="17">
        <v>12000000</v>
      </c>
      <c r="F16" s="17"/>
      <c r="G16" s="17"/>
      <c r="H16" s="17"/>
      <c r="I16" s="50"/>
      <c r="J16" s="26"/>
    </row>
    <row r="17" spans="1:13">
      <c r="A17" s="15" t="s">
        <v>42</v>
      </c>
      <c r="B17" s="16" t="s">
        <v>131</v>
      </c>
      <c r="C17" s="13"/>
      <c r="D17" s="23">
        <f>SUM(D18:D28)</f>
        <v>128301000</v>
      </c>
      <c r="E17" s="23">
        <f>SUM(E18:E28)</f>
        <v>152801000</v>
      </c>
      <c r="F17" s="23">
        <f>SUM(F18:F28)</f>
        <v>24500000</v>
      </c>
      <c r="G17" s="17"/>
      <c r="H17" s="17"/>
      <c r="I17" s="50"/>
      <c r="J17" s="26"/>
      <c r="K17" s="51"/>
      <c r="L17" s="51"/>
      <c r="M17" s="51"/>
    </row>
    <row r="18" spans="1:10">
      <c r="A18" s="18">
        <v>1</v>
      </c>
      <c r="B18" s="19" t="s">
        <v>132</v>
      </c>
      <c r="C18" s="13"/>
      <c r="D18" s="21">
        <v>14000000</v>
      </c>
      <c r="E18" s="17">
        <v>20000000</v>
      </c>
      <c r="F18" s="17">
        <f>E18-D18</f>
        <v>6000000</v>
      </c>
      <c r="G18" s="17"/>
      <c r="H18" s="17"/>
      <c r="I18" s="50"/>
      <c r="J18" s="26"/>
    </row>
    <row r="19" spans="1:10">
      <c r="A19" s="18">
        <v>2</v>
      </c>
      <c r="B19" s="19" t="s">
        <v>133</v>
      </c>
      <c r="C19" s="13"/>
      <c r="D19" s="21">
        <v>9300000</v>
      </c>
      <c r="E19" s="17">
        <v>14500000</v>
      </c>
      <c r="F19" s="17">
        <f t="shared" ref="F19:F28" si="2">E19-D19</f>
        <v>5200000</v>
      </c>
      <c r="G19" s="17"/>
      <c r="H19" s="17"/>
      <c r="I19" s="50"/>
      <c r="J19" s="26"/>
    </row>
    <row r="20" spans="1:10">
      <c r="A20" s="18">
        <v>3</v>
      </c>
      <c r="B20" s="19" t="s">
        <v>134</v>
      </c>
      <c r="C20" s="13"/>
      <c r="D20" s="21">
        <v>12000000</v>
      </c>
      <c r="E20" s="17">
        <v>12000000</v>
      </c>
      <c r="F20" s="17">
        <f t="shared" si="2"/>
        <v>0</v>
      </c>
      <c r="G20" s="17"/>
      <c r="H20" s="17"/>
      <c r="I20" s="50"/>
      <c r="J20" s="26"/>
    </row>
    <row r="21" spans="1:10">
      <c r="A21" s="18">
        <v>4</v>
      </c>
      <c r="B21" s="19" t="s">
        <v>135</v>
      </c>
      <c r="C21" s="13"/>
      <c r="D21" s="21">
        <v>23800000</v>
      </c>
      <c r="E21" s="17">
        <v>32000000</v>
      </c>
      <c r="F21" s="17">
        <f t="shared" si="2"/>
        <v>8200000</v>
      </c>
      <c r="G21" s="17"/>
      <c r="H21" s="17"/>
      <c r="I21" s="50"/>
      <c r="J21" s="26"/>
    </row>
    <row r="22" spans="1:10">
      <c r="A22" s="18">
        <v>5</v>
      </c>
      <c r="B22" s="19" t="s">
        <v>136</v>
      </c>
      <c r="C22" s="13"/>
      <c r="D22" s="21">
        <v>2000000</v>
      </c>
      <c r="E22" s="17"/>
      <c r="F22" s="17">
        <f t="shared" si="2"/>
        <v>-2000000</v>
      </c>
      <c r="G22" s="17"/>
      <c r="H22" s="17"/>
      <c r="I22" s="50"/>
      <c r="J22" s="26"/>
    </row>
    <row r="23" spans="1:10">
      <c r="A23" s="18">
        <v>6</v>
      </c>
      <c r="B23" s="19" t="s">
        <v>137</v>
      </c>
      <c r="C23" s="13"/>
      <c r="D23" s="21">
        <v>12000000</v>
      </c>
      <c r="E23" s="17">
        <v>16000000</v>
      </c>
      <c r="F23" s="17">
        <f t="shared" si="2"/>
        <v>4000000</v>
      </c>
      <c r="G23" s="17"/>
      <c r="H23" s="17"/>
      <c r="I23" s="50"/>
      <c r="J23" s="26"/>
    </row>
    <row r="24" spans="1:10">
      <c r="A24" s="18">
        <v>7</v>
      </c>
      <c r="B24" s="19" t="s">
        <v>138</v>
      </c>
      <c r="C24" s="13"/>
      <c r="D24" s="21">
        <v>7000000</v>
      </c>
      <c r="E24" s="17">
        <v>10100000</v>
      </c>
      <c r="F24" s="17">
        <f t="shared" si="2"/>
        <v>3100000</v>
      </c>
      <c r="G24" s="17"/>
      <c r="H24" s="17"/>
      <c r="I24" s="50"/>
      <c r="J24" s="26"/>
    </row>
    <row r="25" spans="1:10">
      <c r="A25" s="18">
        <v>8</v>
      </c>
      <c r="B25" s="19" t="s">
        <v>139</v>
      </c>
      <c r="C25" s="13"/>
      <c r="D25" s="21">
        <v>10000000</v>
      </c>
      <c r="E25" s="17">
        <v>10000000</v>
      </c>
      <c r="F25" s="17">
        <f t="shared" si="2"/>
        <v>0</v>
      </c>
      <c r="G25" s="17"/>
      <c r="H25" s="17"/>
      <c r="I25" s="50"/>
      <c r="J25" s="26"/>
    </row>
    <row r="26" spans="1:10">
      <c r="A26" s="18">
        <v>9</v>
      </c>
      <c r="B26" s="19" t="s">
        <v>140</v>
      </c>
      <c r="C26" s="13"/>
      <c r="D26" s="21">
        <v>16000000</v>
      </c>
      <c r="E26" s="17">
        <v>16000000</v>
      </c>
      <c r="F26" s="17">
        <f t="shared" si="2"/>
        <v>0</v>
      </c>
      <c r="G26" s="17"/>
      <c r="H26" s="17"/>
      <c r="I26" s="50"/>
      <c r="J26" s="26"/>
    </row>
    <row r="27" spans="1:10">
      <c r="A27" s="18">
        <v>10</v>
      </c>
      <c r="B27" s="19" t="s">
        <v>141</v>
      </c>
      <c r="C27" s="13"/>
      <c r="D27" s="21">
        <v>8201000</v>
      </c>
      <c r="E27" s="17">
        <v>8201000</v>
      </c>
      <c r="F27" s="17">
        <f t="shared" si="2"/>
        <v>0</v>
      </c>
      <c r="G27" s="17"/>
      <c r="H27" s="17"/>
      <c r="I27" s="50"/>
      <c r="J27" s="26"/>
    </row>
    <row r="28" spans="1:10">
      <c r="A28" s="18">
        <v>11</v>
      </c>
      <c r="B28" s="19" t="s">
        <v>142</v>
      </c>
      <c r="C28" s="13"/>
      <c r="D28" s="21">
        <v>14000000</v>
      </c>
      <c r="E28" s="17">
        <v>14000000</v>
      </c>
      <c r="F28" s="17">
        <f t="shared" si="2"/>
        <v>0</v>
      </c>
      <c r="G28" s="17"/>
      <c r="H28" s="17"/>
      <c r="I28" s="50"/>
      <c r="J28" s="26"/>
    </row>
    <row r="29" ht="28.5" spans="1:10">
      <c r="A29" s="24" t="s">
        <v>143</v>
      </c>
      <c r="B29" s="25" t="s">
        <v>63</v>
      </c>
      <c r="C29" s="13"/>
      <c r="D29" s="26"/>
      <c r="E29" s="26"/>
      <c r="F29" s="26"/>
      <c r="G29" s="26"/>
      <c r="H29" s="26"/>
      <c r="I29" s="52"/>
      <c r="J29" s="34">
        <f>J30+J75+J82+J83+J84+J85+J86</f>
        <v>997300000</v>
      </c>
    </row>
    <row r="30" ht="28.5" spans="1:10">
      <c r="A30" s="24">
        <v>1</v>
      </c>
      <c r="B30" s="25" t="s">
        <v>64</v>
      </c>
      <c r="C30" s="13"/>
      <c r="D30" s="26"/>
      <c r="E30" s="26"/>
      <c r="F30" s="26"/>
      <c r="G30" s="26"/>
      <c r="H30" s="26"/>
      <c r="I30" s="52"/>
      <c r="J30" s="34">
        <f>J32+J45+J55+J65+J66+J71</f>
        <v>586300000</v>
      </c>
    </row>
    <row r="31" ht="16.2" customHeight="1" spans="1:10">
      <c r="A31" s="27"/>
      <c r="B31" s="28" t="s">
        <v>66</v>
      </c>
      <c r="C31" s="29"/>
      <c r="D31" s="30"/>
      <c r="E31" s="31"/>
      <c r="F31" s="31"/>
      <c r="G31" s="31"/>
      <c r="H31" s="31"/>
      <c r="I31" s="27"/>
      <c r="J31" s="26">
        <v>518000000</v>
      </c>
    </row>
    <row r="32" ht="28.5" spans="1:10">
      <c r="A32" s="27"/>
      <c r="B32" s="25" t="s">
        <v>67</v>
      </c>
      <c r="C32" s="32"/>
      <c r="D32" s="33"/>
      <c r="E32" s="33"/>
      <c r="F32" s="33"/>
      <c r="G32" s="33"/>
      <c r="H32" s="34">
        <f>H33+H39</f>
        <v>4500000</v>
      </c>
      <c r="I32" s="24">
        <v>40</v>
      </c>
      <c r="J32" s="34">
        <f>I32*H32</f>
        <v>180000000</v>
      </c>
    </row>
    <row r="33" ht="28.5" spans="1:10">
      <c r="A33" s="35"/>
      <c r="B33" s="36" t="s">
        <v>68</v>
      </c>
      <c r="C33" s="37" t="s">
        <v>69</v>
      </c>
      <c r="D33" s="38"/>
      <c r="E33" s="38"/>
      <c r="F33" s="38"/>
      <c r="G33" s="39"/>
      <c r="H33" s="40">
        <f>SUM(H34:H38)</f>
        <v>2200000</v>
      </c>
      <c r="I33" s="53"/>
      <c r="J33" s="40"/>
    </row>
    <row r="34" spans="1:10">
      <c r="A34" s="35"/>
      <c r="B34" s="41" t="s">
        <v>70</v>
      </c>
      <c r="C34" s="35"/>
      <c r="D34" s="42">
        <v>800000</v>
      </c>
      <c r="E34" s="26">
        <v>1500000</v>
      </c>
      <c r="F34" s="42">
        <f t="shared" ref="F34:F38" si="3">E34-D34</f>
        <v>700000</v>
      </c>
      <c r="G34" s="26">
        <v>1</v>
      </c>
      <c r="H34" s="26">
        <f>F34*G34</f>
        <v>700000</v>
      </c>
      <c r="I34" s="52"/>
      <c r="J34" s="26"/>
    </row>
    <row r="35" ht="30" spans="1:10">
      <c r="A35" s="35"/>
      <c r="B35" s="41" t="s">
        <v>71</v>
      </c>
      <c r="C35" s="35"/>
      <c r="D35" s="42">
        <v>600000</v>
      </c>
      <c r="E35" s="26">
        <v>1000000</v>
      </c>
      <c r="F35" s="42">
        <f t="shared" si="3"/>
        <v>400000</v>
      </c>
      <c r="G35" s="26">
        <v>1</v>
      </c>
      <c r="H35" s="26">
        <f t="shared" ref="H35:H38" si="4">F35*G35</f>
        <v>400000</v>
      </c>
      <c r="I35" s="52"/>
      <c r="J35" s="26"/>
    </row>
    <row r="36" spans="1:10">
      <c r="A36" s="35"/>
      <c r="B36" s="41" t="s">
        <v>72</v>
      </c>
      <c r="C36" s="35"/>
      <c r="D36" s="42"/>
      <c r="E36" s="26">
        <v>300000</v>
      </c>
      <c r="F36" s="42">
        <f t="shared" si="3"/>
        <v>300000</v>
      </c>
      <c r="G36" s="26">
        <v>1</v>
      </c>
      <c r="H36" s="26">
        <f t="shared" si="4"/>
        <v>300000</v>
      </c>
      <c r="I36" s="52"/>
      <c r="J36" s="26"/>
    </row>
    <row r="37" spans="1:10">
      <c r="A37" s="35"/>
      <c r="B37" s="41" t="s">
        <v>73</v>
      </c>
      <c r="C37" s="35"/>
      <c r="D37" s="42">
        <v>250000</v>
      </c>
      <c r="E37" s="26">
        <v>300000</v>
      </c>
      <c r="F37" s="42">
        <f t="shared" si="3"/>
        <v>50000</v>
      </c>
      <c r="G37" s="26">
        <v>1</v>
      </c>
      <c r="H37" s="26">
        <f t="shared" si="4"/>
        <v>50000</v>
      </c>
      <c r="I37" s="52"/>
      <c r="J37" s="26"/>
    </row>
    <row r="38" spans="1:10">
      <c r="A38" s="35"/>
      <c r="B38" s="41" t="s">
        <v>74</v>
      </c>
      <c r="C38" s="35"/>
      <c r="D38" s="42">
        <v>150000</v>
      </c>
      <c r="E38" s="26">
        <v>200000</v>
      </c>
      <c r="F38" s="42">
        <f t="shared" si="3"/>
        <v>50000</v>
      </c>
      <c r="G38" s="26">
        <v>15</v>
      </c>
      <c r="H38" s="26">
        <f t="shared" si="4"/>
        <v>750000</v>
      </c>
      <c r="I38" s="52"/>
      <c r="J38" s="26"/>
    </row>
    <row r="39" ht="42.75" spans="1:10">
      <c r="A39" s="35"/>
      <c r="B39" s="36" t="s">
        <v>75</v>
      </c>
      <c r="C39" s="37" t="s">
        <v>76</v>
      </c>
      <c r="D39" s="38"/>
      <c r="E39" s="38"/>
      <c r="F39" s="40"/>
      <c r="G39" s="40"/>
      <c r="H39" s="40">
        <f>H40+H41</f>
        <v>2300000</v>
      </c>
      <c r="I39" s="53"/>
      <c r="J39" s="26"/>
    </row>
    <row r="40" ht="30" spans="1:10">
      <c r="A40" s="35"/>
      <c r="B40" s="41" t="s">
        <v>77</v>
      </c>
      <c r="C40" s="35"/>
      <c r="D40" s="42">
        <v>200000</v>
      </c>
      <c r="E40" s="26">
        <v>500000</v>
      </c>
      <c r="F40" s="26">
        <f>E40-D40</f>
        <v>300000</v>
      </c>
      <c r="G40" s="26">
        <v>5</v>
      </c>
      <c r="H40" s="26">
        <f>F40*G40</f>
        <v>1500000</v>
      </c>
      <c r="I40" s="52"/>
      <c r="J40" s="26"/>
    </row>
    <row r="41" ht="30" spans="1:10">
      <c r="A41" s="35"/>
      <c r="B41" s="41" t="s">
        <v>78</v>
      </c>
      <c r="C41" s="35"/>
      <c r="D41" s="42">
        <v>300000</v>
      </c>
      <c r="E41" s="26">
        <v>700000</v>
      </c>
      <c r="F41" s="26">
        <f>E41-D41</f>
        <v>400000</v>
      </c>
      <c r="G41" s="26">
        <v>2</v>
      </c>
      <c r="H41" s="26">
        <f>F41*G41</f>
        <v>800000</v>
      </c>
      <c r="I41" s="52"/>
      <c r="J41" s="26"/>
    </row>
    <row r="42" ht="42.75" spans="1:10">
      <c r="A42" s="35"/>
      <c r="B42" s="36" t="s">
        <v>79</v>
      </c>
      <c r="C42" s="37" t="s">
        <v>80</v>
      </c>
      <c r="D42" s="38">
        <f>D43+D44</f>
        <v>0</v>
      </c>
      <c r="E42" s="38">
        <f t="shared" ref="E42:H42" si="5">E43+E44</f>
        <v>1200000</v>
      </c>
      <c r="F42" s="38">
        <f t="shared" si="5"/>
        <v>1200000</v>
      </c>
      <c r="G42" s="38">
        <f t="shared" si="5"/>
        <v>0</v>
      </c>
      <c r="H42" s="38">
        <f t="shared" si="5"/>
        <v>0</v>
      </c>
      <c r="I42" s="52"/>
      <c r="J42" s="26"/>
    </row>
    <row r="43" spans="1:10">
      <c r="A43" s="35"/>
      <c r="B43" s="41" t="s">
        <v>70</v>
      </c>
      <c r="C43" s="35"/>
      <c r="D43" s="42"/>
      <c r="E43" s="26">
        <v>700000</v>
      </c>
      <c r="F43" s="26">
        <f t="shared" ref="F43:F65" si="6">E43-D43</f>
        <v>700000</v>
      </c>
      <c r="G43" s="26"/>
      <c r="H43" s="26"/>
      <c r="I43" s="52"/>
      <c r="J43" s="26"/>
    </row>
    <row r="44" ht="30" spans="1:10">
      <c r="A44" s="35"/>
      <c r="B44" s="41" t="s">
        <v>71</v>
      </c>
      <c r="C44" s="35"/>
      <c r="D44" s="42"/>
      <c r="E44" s="26">
        <v>500000</v>
      </c>
      <c r="F44" s="26">
        <f t="shared" si="6"/>
        <v>500000</v>
      </c>
      <c r="G44" s="26"/>
      <c r="H44" s="26"/>
      <c r="I44" s="52"/>
      <c r="J44" s="26"/>
    </row>
    <row r="45" ht="42.75" spans="1:10">
      <c r="A45" s="43"/>
      <c r="B45" s="44" t="s">
        <v>81</v>
      </c>
      <c r="C45" s="35"/>
      <c r="D45" s="45"/>
      <c r="E45" s="45"/>
      <c r="F45" s="45"/>
      <c r="G45" s="26"/>
      <c r="H45" s="34">
        <f>H46+H52</f>
        <v>4700000</v>
      </c>
      <c r="I45" s="54">
        <v>40</v>
      </c>
      <c r="J45" s="34">
        <f>H45*I45</f>
        <v>188000000</v>
      </c>
    </row>
    <row r="46" ht="57" spans="1:10">
      <c r="A46" s="35"/>
      <c r="B46" s="36" t="s">
        <v>82</v>
      </c>
      <c r="C46" s="37" t="s">
        <v>69</v>
      </c>
      <c r="D46" s="38"/>
      <c r="E46" s="38"/>
      <c r="F46" s="38"/>
      <c r="G46" s="26"/>
      <c r="H46" s="34">
        <f>SUM(H47:H51)</f>
        <v>2400000</v>
      </c>
      <c r="I46" s="54"/>
      <c r="J46" s="34"/>
    </row>
    <row r="47" spans="1:10">
      <c r="A47" s="35"/>
      <c r="B47" s="41" t="s">
        <v>83</v>
      </c>
      <c r="C47" s="35"/>
      <c r="D47" s="42">
        <v>1200000</v>
      </c>
      <c r="E47" s="26">
        <v>1800000</v>
      </c>
      <c r="F47" s="26">
        <f>E47-D47</f>
        <v>600000</v>
      </c>
      <c r="G47" s="26">
        <v>1</v>
      </c>
      <c r="H47" s="26">
        <f>F47*G47</f>
        <v>600000</v>
      </c>
      <c r="I47" s="52"/>
      <c r="J47" s="26"/>
    </row>
    <row r="48" ht="30" spans="1:10">
      <c r="A48" s="35"/>
      <c r="B48" s="41" t="s">
        <v>84</v>
      </c>
      <c r="C48" s="35"/>
      <c r="D48" s="42">
        <v>800000</v>
      </c>
      <c r="E48" s="26">
        <v>1500000</v>
      </c>
      <c r="F48" s="26">
        <f t="shared" ref="F48:F51" si="7">E48-D48</f>
        <v>700000</v>
      </c>
      <c r="G48" s="26">
        <v>1</v>
      </c>
      <c r="H48" s="26">
        <f t="shared" ref="H48:H51" si="8">F48*G48</f>
        <v>700000</v>
      </c>
      <c r="I48" s="52"/>
      <c r="J48" s="26"/>
    </row>
    <row r="49" spans="1:10">
      <c r="A49" s="35"/>
      <c r="B49" s="41" t="s">
        <v>72</v>
      </c>
      <c r="C49" s="35"/>
      <c r="D49" s="42"/>
      <c r="E49" s="26">
        <v>300000</v>
      </c>
      <c r="F49" s="26">
        <f t="shared" si="7"/>
        <v>300000</v>
      </c>
      <c r="G49" s="26">
        <v>1</v>
      </c>
      <c r="H49" s="26">
        <f t="shared" si="8"/>
        <v>300000</v>
      </c>
      <c r="I49" s="52"/>
      <c r="J49" s="26"/>
    </row>
    <row r="50" spans="1:10">
      <c r="A50" s="35"/>
      <c r="B50" s="41" t="s">
        <v>73</v>
      </c>
      <c r="C50" s="35"/>
      <c r="D50" s="42">
        <v>250000</v>
      </c>
      <c r="E50" s="26">
        <v>300000</v>
      </c>
      <c r="F50" s="26">
        <f t="shared" si="7"/>
        <v>50000</v>
      </c>
      <c r="G50" s="26">
        <v>1</v>
      </c>
      <c r="H50" s="26">
        <f t="shared" si="8"/>
        <v>50000</v>
      </c>
      <c r="I50" s="52"/>
      <c r="J50" s="26"/>
    </row>
    <row r="51" spans="1:10">
      <c r="A51" s="35"/>
      <c r="B51" s="41" t="s">
        <v>74</v>
      </c>
      <c r="C51" s="35"/>
      <c r="D51" s="42">
        <v>150000</v>
      </c>
      <c r="E51" s="26">
        <v>200000</v>
      </c>
      <c r="F51" s="26">
        <f t="shared" si="7"/>
        <v>50000</v>
      </c>
      <c r="G51" s="26">
        <v>15</v>
      </c>
      <c r="H51" s="26">
        <f t="shared" si="8"/>
        <v>750000</v>
      </c>
      <c r="I51" s="52"/>
      <c r="J51" s="26"/>
    </row>
    <row r="52" ht="42.75" spans="1:10">
      <c r="A52" s="35"/>
      <c r="B52" s="36" t="s">
        <v>75</v>
      </c>
      <c r="C52" s="37" t="s">
        <v>76</v>
      </c>
      <c r="D52" s="38"/>
      <c r="E52" s="38"/>
      <c r="F52" s="38"/>
      <c r="G52" s="38"/>
      <c r="H52" s="38">
        <f t="shared" ref="H52" si="9">H53+H54</f>
        <v>2300000</v>
      </c>
      <c r="I52" s="52"/>
      <c r="J52" s="26"/>
    </row>
    <row r="53" ht="30" spans="1:10">
      <c r="A53" s="35"/>
      <c r="B53" s="41" t="s">
        <v>77</v>
      </c>
      <c r="C53" s="35"/>
      <c r="D53" s="42">
        <v>400000</v>
      </c>
      <c r="E53" s="26">
        <v>700000</v>
      </c>
      <c r="F53" s="26">
        <f t="shared" si="6"/>
        <v>300000</v>
      </c>
      <c r="G53" s="26">
        <v>5</v>
      </c>
      <c r="H53" s="26">
        <f t="shared" ref="H53:H54" si="10">F53*G53</f>
        <v>1500000</v>
      </c>
      <c r="I53" s="52"/>
      <c r="J53" s="26"/>
    </row>
    <row r="54" ht="30" spans="1:10">
      <c r="A54" s="35"/>
      <c r="B54" s="41" t="s">
        <v>78</v>
      </c>
      <c r="C54" s="35"/>
      <c r="D54" s="42">
        <v>600000</v>
      </c>
      <c r="E54" s="26">
        <v>1000000</v>
      </c>
      <c r="F54" s="26">
        <f t="shared" si="6"/>
        <v>400000</v>
      </c>
      <c r="G54" s="26">
        <v>2</v>
      </c>
      <c r="H54" s="26">
        <f t="shared" si="10"/>
        <v>800000</v>
      </c>
      <c r="I54" s="52"/>
      <c r="J54" s="26"/>
    </row>
    <row r="55" ht="42.75" spans="1:10">
      <c r="A55" s="43"/>
      <c r="B55" s="44" t="s">
        <v>85</v>
      </c>
      <c r="C55" s="43"/>
      <c r="D55" s="45"/>
      <c r="E55" s="45"/>
      <c r="F55" s="45"/>
      <c r="G55" s="34"/>
      <c r="H55" s="34">
        <f>H56+H62</f>
        <v>4950000</v>
      </c>
      <c r="I55" s="54">
        <v>30</v>
      </c>
      <c r="J55" s="34">
        <f>H55*I55</f>
        <v>148500000</v>
      </c>
    </row>
    <row r="56" ht="28.5" spans="1:10">
      <c r="A56" s="35"/>
      <c r="B56" s="36" t="s">
        <v>86</v>
      </c>
      <c r="C56" s="37" t="s">
        <v>80</v>
      </c>
      <c r="D56" s="38"/>
      <c r="E56" s="38"/>
      <c r="F56" s="38"/>
      <c r="G56" s="40"/>
      <c r="H56" s="40">
        <f>SUM(H57:H61)</f>
        <v>2650000</v>
      </c>
      <c r="I56" s="53"/>
      <c r="J56" s="40"/>
    </row>
    <row r="57" spans="1:10">
      <c r="A57" s="35"/>
      <c r="B57" s="41" t="s">
        <v>70</v>
      </c>
      <c r="C57" s="35"/>
      <c r="D57" s="42">
        <v>1200000</v>
      </c>
      <c r="E57" s="26">
        <v>1800000</v>
      </c>
      <c r="F57" s="26">
        <f t="shared" si="6"/>
        <v>600000</v>
      </c>
      <c r="G57" s="26">
        <v>1</v>
      </c>
      <c r="H57" s="26">
        <f>F57*G57</f>
        <v>600000</v>
      </c>
      <c r="I57" s="52"/>
      <c r="J57" s="26"/>
    </row>
    <row r="58" ht="30" spans="1:10">
      <c r="A58" s="35"/>
      <c r="B58" s="41" t="s">
        <v>71</v>
      </c>
      <c r="C58" s="35"/>
      <c r="D58" s="42">
        <v>800000</v>
      </c>
      <c r="E58" s="26">
        <v>1500000</v>
      </c>
      <c r="F58" s="26">
        <f t="shared" si="6"/>
        <v>700000</v>
      </c>
      <c r="G58" s="26">
        <v>1</v>
      </c>
      <c r="H58" s="26">
        <f t="shared" ref="H58:H64" si="11">F58*G58</f>
        <v>700000</v>
      </c>
      <c r="I58" s="52"/>
      <c r="J58" s="26"/>
    </row>
    <row r="59" spans="1:10">
      <c r="A59" s="35"/>
      <c r="B59" s="41" t="s">
        <v>72</v>
      </c>
      <c r="C59" s="35"/>
      <c r="D59" s="42"/>
      <c r="E59" s="26">
        <v>300000</v>
      </c>
      <c r="F59" s="26">
        <f t="shared" si="6"/>
        <v>300000</v>
      </c>
      <c r="G59" s="26">
        <v>1</v>
      </c>
      <c r="H59" s="26">
        <f t="shared" si="11"/>
        <v>300000</v>
      </c>
      <c r="I59" s="52"/>
      <c r="J59" s="26"/>
    </row>
    <row r="60" spans="1:10">
      <c r="A60" s="35"/>
      <c r="B60" s="41" t="s">
        <v>73</v>
      </c>
      <c r="C60" s="35"/>
      <c r="D60" s="42">
        <v>250000</v>
      </c>
      <c r="E60" s="26">
        <v>300000</v>
      </c>
      <c r="F60" s="26">
        <f t="shared" si="6"/>
        <v>50000</v>
      </c>
      <c r="G60" s="26">
        <v>1</v>
      </c>
      <c r="H60" s="26">
        <f t="shared" si="11"/>
        <v>50000</v>
      </c>
      <c r="I60" s="52"/>
      <c r="J60" s="26"/>
    </row>
    <row r="61" spans="1:10">
      <c r="A61" s="35"/>
      <c r="B61" s="41" t="s">
        <v>74</v>
      </c>
      <c r="C61" s="35"/>
      <c r="D61" s="42">
        <v>150000</v>
      </c>
      <c r="E61" s="26">
        <v>200000</v>
      </c>
      <c r="F61" s="26">
        <f t="shared" si="6"/>
        <v>50000</v>
      </c>
      <c r="G61" s="26">
        <v>20</v>
      </c>
      <c r="H61" s="26">
        <f t="shared" si="11"/>
        <v>1000000</v>
      </c>
      <c r="I61" s="52"/>
      <c r="J61" s="26"/>
    </row>
    <row r="62" ht="42.75" spans="1:10">
      <c r="A62" s="35"/>
      <c r="B62" s="36" t="s">
        <v>75</v>
      </c>
      <c r="C62" s="37" t="s">
        <v>76</v>
      </c>
      <c r="D62" s="38"/>
      <c r="E62" s="38"/>
      <c r="F62" s="38"/>
      <c r="G62" s="40"/>
      <c r="H62" s="40">
        <f>H63+H64</f>
        <v>2300000</v>
      </c>
      <c r="I62" s="53"/>
      <c r="J62" s="26"/>
    </row>
    <row r="63" ht="30" spans="1:10">
      <c r="A63" s="35"/>
      <c r="B63" s="41" t="s">
        <v>77</v>
      </c>
      <c r="C63" s="35"/>
      <c r="D63" s="42">
        <v>400000</v>
      </c>
      <c r="E63" s="26">
        <v>700000</v>
      </c>
      <c r="F63" s="26">
        <f>E63-D63</f>
        <v>300000</v>
      </c>
      <c r="G63" s="26">
        <v>5</v>
      </c>
      <c r="H63" s="26">
        <f>F63*G63</f>
        <v>1500000</v>
      </c>
      <c r="I63" s="52"/>
      <c r="J63" s="26"/>
    </row>
    <row r="64" ht="30" spans="1:10">
      <c r="A64" s="35"/>
      <c r="B64" s="41" t="s">
        <v>78</v>
      </c>
      <c r="C64" s="35"/>
      <c r="D64" s="42">
        <v>600000</v>
      </c>
      <c r="E64" s="26">
        <v>1000000</v>
      </c>
      <c r="F64" s="26">
        <f t="shared" si="6"/>
        <v>400000</v>
      </c>
      <c r="G64" s="26">
        <v>2</v>
      </c>
      <c r="H64" s="26">
        <f t="shared" si="11"/>
        <v>800000</v>
      </c>
      <c r="I64" s="52"/>
      <c r="J64" s="26"/>
    </row>
    <row r="65" ht="42.75" spans="1:10">
      <c r="A65" s="43"/>
      <c r="B65" s="44" t="s">
        <v>87</v>
      </c>
      <c r="C65" s="43" t="s">
        <v>88</v>
      </c>
      <c r="D65" s="45"/>
      <c r="E65" s="34">
        <v>1500000</v>
      </c>
      <c r="F65" s="34">
        <f t="shared" si="6"/>
        <v>1500000</v>
      </c>
      <c r="G65" s="34"/>
      <c r="H65" s="34"/>
      <c r="I65" s="54"/>
      <c r="J65" s="34"/>
    </row>
    <row r="66" ht="42.75" spans="1:10">
      <c r="A66" s="27"/>
      <c r="B66" s="25" t="s">
        <v>89</v>
      </c>
      <c r="C66" s="47" t="s">
        <v>144</v>
      </c>
      <c r="D66" s="33"/>
      <c r="E66" s="33"/>
      <c r="F66" s="33"/>
      <c r="G66" s="33"/>
      <c r="H66" s="33"/>
      <c r="I66" s="24"/>
      <c r="J66" s="34"/>
    </row>
    <row r="67" spans="1:10">
      <c r="A67" s="27"/>
      <c r="B67" s="28" t="s">
        <v>91</v>
      </c>
      <c r="C67" s="29"/>
      <c r="D67" s="55">
        <v>600000</v>
      </c>
      <c r="E67" s="31"/>
      <c r="F67" s="31"/>
      <c r="G67" s="31"/>
      <c r="H67" s="31"/>
      <c r="I67" s="27"/>
      <c r="J67" s="26"/>
    </row>
    <row r="68" spans="1:10">
      <c r="A68" s="27"/>
      <c r="B68" s="28" t="s">
        <v>92</v>
      </c>
      <c r="C68" s="29"/>
      <c r="D68" s="55">
        <v>300000</v>
      </c>
      <c r="E68" s="31"/>
      <c r="F68" s="31"/>
      <c r="G68" s="31"/>
      <c r="H68" s="31"/>
      <c r="I68" s="27"/>
      <c r="J68" s="26"/>
    </row>
    <row r="69" spans="1:10">
      <c r="A69" s="27"/>
      <c r="B69" s="28" t="s">
        <v>73</v>
      </c>
      <c r="C69" s="29"/>
      <c r="D69" s="55">
        <v>250000</v>
      </c>
      <c r="E69" s="31"/>
      <c r="F69" s="31"/>
      <c r="G69" s="31"/>
      <c r="H69" s="31"/>
      <c r="I69" s="27"/>
      <c r="J69" s="26"/>
    </row>
    <row r="70" spans="1:10">
      <c r="A70" s="27"/>
      <c r="B70" s="28" t="s">
        <v>74</v>
      </c>
      <c r="C70" s="29"/>
      <c r="D70" s="55">
        <v>150000</v>
      </c>
      <c r="E70" s="31"/>
      <c r="F70" s="31"/>
      <c r="G70" s="31"/>
      <c r="H70" s="31"/>
      <c r="I70" s="27"/>
      <c r="J70" s="26"/>
    </row>
    <row r="71" ht="28.5" spans="1:10">
      <c r="A71" s="27"/>
      <c r="B71" s="25" t="s">
        <v>93</v>
      </c>
      <c r="C71" s="47" t="s">
        <v>94</v>
      </c>
      <c r="D71" s="56"/>
      <c r="E71" s="56"/>
      <c r="F71" s="56"/>
      <c r="G71" s="33"/>
      <c r="H71" s="57">
        <f>SUM(H72:H74)</f>
        <v>17450000</v>
      </c>
      <c r="I71" s="24">
        <v>4</v>
      </c>
      <c r="J71" s="34">
        <f>H71*I71</f>
        <v>69800000</v>
      </c>
    </row>
    <row r="72" spans="1:10">
      <c r="A72" s="27"/>
      <c r="B72" s="28" t="s">
        <v>83</v>
      </c>
      <c r="C72" s="29"/>
      <c r="D72" s="55">
        <v>1200000</v>
      </c>
      <c r="E72" s="55">
        <v>1800000</v>
      </c>
      <c r="F72" s="30">
        <f>E72-D72</f>
        <v>600000</v>
      </c>
      <c r="G72" s="31">
        <v>1</v>
      </c>
      <c r="H72" s="30">
        <f>F72*G72</f>
        <v>600000</v>
      </c>
      <c r="I72" s="27"/>
      <c r="J72" s="26"/>
    </row>
    <row r="73" ht="30" spans="1:10">
      <c r="A73" s="27"/>
      <c r="B73" s="28" t="s">
        <v>71</v>
      </c>
      <c r="C73" s="29"/>
      <c r="D73" s="55">
        <v>800000</v>
      </c>
      <c r="E73" s="55">
        <v>1500000</v>
      </c>
      <c r="F73" s="30">
        <f>E73-D73</f>
        <v>700000</v>
      </c>
      <c r="G73" s="31">
        <v>23</v>
      </c>
      <c r="H73" s="30">
        <f>F73*G73</f>
        <v>16100000</v>
      </c>
      <c r="I73" s="27"/>
      <c r="J73" s="26"/>
    </row>
    <row r="74" spans="1:10">
      <c r="A74" s="27"/>
      <c r="B74" s="28" t="s">
        <v>74</v>
      </c>
      <c r="C74" s="29"/>
      <c r="D74" s="55">
        <v>150000</v>
      </c>
      <c r="E74" s="55">
        <v>200000</v>
      </c>
      <c r="F74" s="30">
        <f>E74-D74</f>
        <v>50000</v>
      </c>
      <c r="G74" s="31">
        <v>15</v>
      </c>
      <c r="H74" s="30">
        <f>F74*G74</f>
        <v>750000</v>
      </c>
      <c r="I74" s="27"/>
      <c r="J74" s="26"/>
    </row>
    <row r="75" ht="42.75" spans="1:10">
      <c r="A75" s="24">
        <v>2</v>
      </c>
      <c r="B75" s="25" t="s">
        <v>95</v>
      </c>
      <c r="C75" s="29"/>
      <c r="D75" s="56"/>
      <c r="E75" s="56"/>
      <c r="F75" s="56"/>
      <c r="G75" s="56"/>
      <c r="H75" s="56">
        <f t="shared" ref="H75" si="12">H76+H81</f>
        <v>3700000</v>
      </c>
      <c r="I75" s="63">
        <v>30</v>
      </c>
      <c r="J75" s="56">
        <f>H75*I75</f>
        <v>111000000</v>
      </c>
    </row>
    <row r="76" ht="28.5" spans="1:10">
      <c r="A76" s="58" t="s">
        <v>65</v>
      </c>
      <c r="B76" s="59" t="s">
        <v>96</v>
      </c>
      <c r="C76" s="60" t="s">
        <v>80</v>
      </c>
      <c r="D76" s="61"/>
      <c r="E76" s="61"/>
      <c r="F76" s="61"/>
      <c r="G76" s="39"/>
      <c r="H76" s="62">
        <f>SUM(H77:H80)</f>
        <v>3700000</v>
      </c>
      <c r="I76" s="64"/>
      <c r="J76" s="40"/>
    </row>
    <row r="77" spans="1:10">
      <c r="A77" s="27"/>
      <c r="B77" s="28" t="s">
        <v>97</v>
      </c>
      <c r="C77" s="29"/>
      <c r="D77" s="55">
        <v>500000</v>
      </c>
      <c r="E77" s="55">
        <v>1000000</v>
      </c>
      <c r="F77" s="30">
        <f>E77-D77</f>
        <v>500000</v>
      </c>
      <c r="G77" s="30">
        <v>1</v>
      </c>
      <c r="H77" s="30">
        <f>F77*G77</f>
        <v>500000</v>
      </c>
      <c r="I77" s="65"/>
      <c r="J77" s="26"/>
    </row>
    <row r="78" spans="1:10">
      <c r="A78" s="27"/>
      <c r="B78" s="28" t="s">
        <v>98</v>
      </c>
      <c r="C78" s="29"/>
      <c r="D78" s="55">
        <v>400000</v>
      </c>
      <c r="E78" s="55">
        <v>700000</v>
      </c>
      <c r="F78" s="30">
        <f t="shared" ref="F78:F80" si="13">E78-D78</f>
        <v>300000</v>
      </c>
      <c r="G78" s="30">
        <v>8</v>
      </c>
      <c r="H78" s="30">
        <f>F78*G78</f>
        <v>2400000</v>
      </c>
      <c r="I78" s="65"/>
      <c r="J78" s="26"/>
    </row>
    <row r="79" spans="1:10">
      <c r="A79" s="27"/>
      <c r="B79" s="28" t="s">
        <v>99</v>
      </c>
      <c r="C79" s="29"/>
      <c r="D79" s="55">
        <v>250000</v>
      </c>
      <c r="E79" s="55">
        <v>300000</v>
      </c>
      <c r="F79" s="30">
        <f t="shared" si="13"/>
        <v>50000</v>
      </c>
      <c r="G79" s="30">
        <v>1</v>
      </c>
      <c r="H79" s="30">
        <f t="shared" ref="H79:H80" si="14">F79*G79</f>
        <v>50000</v>
      </c>
      <c r="I79" s="65"/>
      <c r="J79" s="26"/>
    </row>
    <row r="80" spans="1:10">
      <c r="A80" s="27"/>
      <c r="B80" s="28" t="s">
        <v>100</v>
      </c>
      <c r="C80" s="29"/>
      <c r="D80" s="55">
        <v>150000</v>
      </c>
      <c r="E80" s="55">
        <v>200000</v>
      </c>
      <c r="F80" s="30">
        <f t="shared" si="13"/>
        <v>50000</v>
      </c>
      <c r="G80" s="30">
        <v>15</v>
      </c>
      <c r="H80" s="30">
        <f t="shared" si="14"/>
        <v>750000</v>
      </c>
      <c r="I80" s="65"/>
      <c r="J80" s="26"/>
    </row>
    <row r="81" spans="1:10">
      <c r="A81" s="58" t="s">
        <v>101</v>
      </c>
      <c r="B81" s="59" t="s">
        <v>102</v>
      </c>
      <c r="C81" s="29"/>
      <c r="D81" s="31"/>
      <c r="E81" s="31"/>
      <c r="F81" s="31"/>
      <c r="G81" s="31"/>
      <c r="H81" s="31"/>
      <c r="I81" s="27"/>
      <c r="J81" s="26"/>
    </row>
    <row r="82" ht="28.5" spans="1:10">
      <c r="A82" s="24">
        <v>3</v>
      </c>
      <c r="B82" s="25" t="s">
        <v>103</v>
      </c>
      <c r="C82" s="29"/>
      <c r="D82" s="31"/>
      <c r="E82" s="31"/>
      <c r="F82" s="31"/>
      <c r="G82" s="31"/>
      <c r="H82" s="31"/>
      <c r="I82" s="27"/>
      <c r="J82" s="26"/>
    </row>
    <row r="83" spans="1:10">
      <c r="A83" s="24">
        <v>4</v>
      </c>
      <c r="B83" s="25" t="s">
        <v>104</v>
      </c>
      <c r="C83" s="29"/>
      <c r="D83" s="31"/>
      <c r="E83" s="31"/>
      <c r="F83" s="31"/>
      <c r="G83" s="31"/>
      <c r="H83" s="31"/>
      <c r="I83" s="27"/>
      <c r="J83" s="26"/>
    </row>
    <row r="84" spans="1:10">
      <c r="A84" s="24">
        <v>5</v>
      </c>
      <c r="B84" s="25" t="s">
        <v>105</v>
      </c>
      <c r="C84" s="29"/>
      <c r="D84" s="31"/>
      <c r="E84" s="31"/>
      <c r="F84" s="31"/>
      <c r="G84" s="31"/>
      <c r="H84" s="31"/>
      <c r="I84" s="27"/>
      <c r="J84" s="26"/>
    </row>
    <row r="85" spans="1:10">
      <c r="A85" s="24">
        <v>6</v>
      </c>
      <c r="B85" s="25" t="s">
        <v>106</v>
      </c>
      <c r="C85" s="29"/>
      <c r="D85" s="31"/>
      <c r="E85" s="31"/>
      <c r="F85" s="31"/>
      <c r="G85" s="31"/>
      <c r="H85" s="31"/>
      <c r="I85" s="27"/>
      <c r="J85" s="26"/>
    </row>
    <row r="86" spans="1:11">
      <c r="A86" s="24">
        <v>8</v>
      </c>
      <c r="B86" s="25" t="s">
        <v>107</v>
      </c>
      <c r="C86" s="29"/>
      <c r="D86" s="31"/>
      <c r="E86" s="31"/>
      <c r="F86" s="31"/>
      <c r="G86" s="31"/>
      <c r="H86" s="31"/>
      <c r="I86" s="27"/>
      <c r="J86" s="34">
        <v>300000000</v>
      </c>
      <c r="K86" s="51"/>
    </row>
  </sheetData>
  <mergeCells count="4">
    <mergeCell ref="A1:D1"/>
    <mergeCell ref="A2:J2"/>
    <mergeCell ref="A3:J3"/>
    <mergeCell ref="H4:J4"/>
  </mergeCells>
  <pageMargins left="0.7" right="0.7" top="0.75" bottom="0.75" header="0.3" footer="0.3"/>
  <pageSetup paperSize="9" orientation="landscape"/>
  <headerFooter>
    <oddFooter>&amp;C&amp;P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minhtuan6990@gmail.com</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MINH TUAN</dc:creator>
  <cp:lastModifiedBy>NGUYEN HUU DANG</cp:lastModifiedBy>
  <dcterms:created xsi:type="dcterms:W3CDTF">2023-05-01T02:14:00Z</dcterms:created>
  <cp:lastPrinted>2023-07-19T08:02:00Z</cp:lastPrinted>
  <dcterms:modified xsi:type="dcterms:W3CDTF">2023-07-25T09:10:36Z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A6C169D9C6AB410BBF16EA27A375D04B</vt:lpwstr>
  </property>
  <property fmtid="{D5CDD505-2E9C-101B-9397-08002B2CF9AE}" pid="3" name="KSOProductBuildVer">
    <vt:lpwstr>1033-11.2.0.11537</vt:lpwstr>
  </property>
</Properties>
</file>