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ata\NMCNPM\New folder\PA1-Group02\"/>
    </mc:Choice>
  </mc:AlternateContent>
  <xr:revisionPtr revIDLastSave="0" documentId="13_ncr:1_{BB74FB2C-F359-461D-B2FA-AD2692F8B57F}" xr6:coauthVersionLast="47" xr6:coauthVersionMax="47" xr10:uidLastSave="{00000000-0000-0000-0000-000000000000}"/>
  <bookViews>
    <workbookView xWindow="1536" yWindow="1536" windowWidth="17280" windowHeight="8880" xr2:uid="{93408227-8FFD-4F8B-B914-A6E5EEE553DF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6" i="1"/>
  <c r="B35" i="1"/>
  <c r="C33" i="1"/>
  <c r="C34" i="1"/>
  <c r="C35" i="1"/>
  <c r="C32" i="1"/>
  <c r="B32" i="1"/>
  <c r="B33" i="1"/>
  <c r="B34" i="1"/>
  <c r="B31" i="1"/>
  <c r="B30" i="1"/>
  <c r="B29" i="1"/>
  <c r="B27" i="1"/>
  <c r="B28" i="1"/>
  <c r="C26" i="1"/>
  <c r="C27" i="1"/>
  <c r="C28" i="1"/>
  <c r="C29" i="1"/>
  <c r="C30" i="1"/>
  <c r="C25" i="1"/>
  <c r="C31" i="1"/>
  <c r="C36" i="1"/>
  <c r="C37" i="1"/>
  <c r="C38" i="1"/>
  <c r="B25" i="1"/>
  <c r="B26" i="1"/>
  <c r="B24" i="1"/>
  <c r="C24" i="1"/>
  <c r="C20" i="1"/>
  <c r="C19" i="1"/>
  <c r="B23" i="1"/>
  <c r="B22" i="1"/>
  <c r="B21" i="1"/>
  <c r="B19" i="1"/>
  <c r="B20" i="1"/>
  <c r="B18" i="1"/>
  <c r="B17" i="1"/>
  <c r="C15" i="1"/>
  <c r="C16" i="1"/>
  <c r="C17" i="1"/>
  <c r="B15" i="1"/>
  <c r="B16" i="1"/>
  <c r="B14" i="1"/>
  <c r="C14" i="1"/>
  <c r="C13" i="1"/>
  <c r="C12" i="1"/>
  <c r="C11" i="1"/>
  <c r="C10" i="1"/>
  <c r="B10" i="1"/>
  <c r="B11" i="1"/>
  <c r="B12" i="1"/>
  <c r="B13" i="1"/>
  <c r="C18" i="1"/>
  <c r="C21" i="1"/>
  <c r="C22" i="1"/>
  <c r="C23" i="1"/>
  <c r="C9" i="1"/>
  <c r="B9" i="1"/>
  <c r="B8" i="1"/>
  <c r="B7" i="1"/>
  <c r="C7" i="1"/>
  <c r="B2" i="1"/>
  <c r="B3" i="1"/>
  <c r="B4" i="1"/>
  <c r="B5" i="1"/>
  <c r="B6" i="1"/>
  <c r="C5" i="1"/>
  <c r="C3" i="1"/>
  <c r="C2" i="1"/>
  <c r="C4" i="1"/>
  <c r="C6" i="1"/>
  <c r="C8" i="1"/>
  <c r="D2" i="1" l="1"/>
  <c r="D3" i="1"/>
  <c r="D12" i="1"/>
  <c r="D8" i="1"/>
  <c r="D4" i="1"/>
  <c r="D38" i="1"/>
  <c r="D19" i="1"/>
  <c r="D18" i="1"/>
  <c r="D27" i="1"/>
  <c r="D37" i="1"/>
  <c r="D20" i="1"/>
  <c r="D5" i="1"/>
  <c r="D36" i="1"/>
  <c r="D35" i="1"/>
  <c r="D6" i="1"/>
  <c r="D11" i="1"/>
  <c r="D26" i="1"/>
  <c r="D10" i="1"/>
  <c r="D29" i="1"/>
  <c r="D9" i="1"/>
  <c r="D7" i="1"/>
  <c r="D34" i="1"/>
  <c r="D33" i="1"/>
  <c r="D32" i="1"/>
  <c r="D30" i="1"/>
  <c r="D25" i="1"/>
  <c r="D24" i="1"/>
  <c r="D23" i="1"/>
  <c r="D22" i="1"/>
  <c r="D21" i="1"/>
  <c r="D17" i="1"/>
  <c r="D16" i="1"/>
  <c r="D14" i="1"/>
  <c r="D31" i="1"/>
  <c r="D15" i="1"/>
  <c r="D13" i="1"/>
  <c r="D28" i="1"/>
</calcChain>
</file>

<file path=xl/sharedStrings.xml><?xml version="1.0" encoding="utf-8"?>
<sst xmlns="http://schemas.openxmlformats.org/spreadsheetml/2006/main" count="41" uniqueCount="39">
  <si>
    <t>Start</t>
  </si>
  <si>
    <t>Finish</t>
  </si>
  <si>
    <t>1. Inception Phase (1 sprint)</t>
  </si>
  <si>
    <t>Sprint 1: PA1</t>
  </si>
  <si>
    <t>Project plan</t>
  </si>
  <si>
    <t>Vision document</t>
  </si>
  <si>
    <t>Learn HTML + CSS +JS</t>
  </si>
  <si>
    <t>Learn Figma</t>
  </si>
  <si>
    <t>Weekly report 1</t>
  </si>
  <si>
    <t>2. Elaboration Phase (2 sprint)</t>
  </si>
  <si>
    <t>Sprint 2 : PA2</t>
  </si>
  <si>
    <t>Revised project plan + Revised vision document</t>
  </si>
  <si>
    <t>Learn HTML + CSS + JS + Jquery</t>
  </si>
  <si>
    <t>Learn Figma + UI/UX</t>
  </si>
  <si>
    <t>Use case document with a revised use case model</t>
  </si>
  <si>
    <t>Write code (Font end)</t>
  </si>
  <si>
    <t>Learn Python web development + Database</t>
  </si>
  <si>
    <t>Weekly report 2</t>
  </si>
  <si>
    <t>Sprint 3 : PA3</t>
  </si>
  <si>
    <t>Design document (including UI, prototypes, architecture document)</t>
  </si>
  <si>
    <t xml:space="preserve">Write code </t>
  </si>
  <si>
    <t>Test plan</t>
  </si>
  <si>
    <t>Weekly report 3</t>
  </si>
  <si>
    <t>3. Construction Phase (2 sprint)</t>
  </si>
  <si>
    <t>Sprint 4 : PA4</t>
  </si>
  <si>
    <t>Revised artifacts submitted in Elaboration</t>
  </si>
  <si>
    <t>Write code</t>
  </si>
  <si>
    <t>Source code (Complete)</t>
  </si>
  <si>
    <t>Test case</t>
  </si>
  <si>
    <t>Weekly report 4</t>
  </si>
  <si>
    <t>Sprint 5 : PA5</t>
  </si>
  <si>
    <t xml:space="preserve">Test report </t>
  </si>
  <si>
    <t>Defects</t>
  </si>
  <si>
    <t>Presentation + Demo</t>
  </si>
  <si>
    <t>Weekly report 5</t>
  </si>
  <si>
    <t>Final review</t>
  </si>
  <si>
    <t>Final submission</t>
  </si>
  <si>
    <t>Task name</t>
  </si>
  <si>
    <t>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</si>
</sst>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7" x14ac:knownFonts="1">
    <font>
      <sz val="11"/>
      <color theme="1"/>
      <name val="Calibri"/>
      <family val="2"/>
      <scheme val="minor"/>
    </font>
    <font>
      <b/>
      <i/>
      <sz val="9"/>
      <color rgb="FF00000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3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3"/>
    </xf>
    <xf numFmtId="0" fontId="5" fillId="0" borderId="2" xfId="0" applyFont="1" applyBorder="1" applyAlignment="1">
      <alignment horizontal="left" vertical="center" wrapText="1" indent="3"/>
    </xf>
    <xf numFmtId="0" fontId="5" fillId="0" borderId="1" xfId="0" applyFont="1" applyBorder="1" applyAlignment="1">
      <alignment horizontal="left" vertical="center" wrapText="1" indent="4"/>
    </xf>
    <xf numFmtId="0" fontId="5" fillId="0" borderId="2" xfId="0" applyFont="1" applyBorder="1" applyAlignment="1">
      <alignment horizontal="left" vertical="center" wrapText="1" indent="4"/>
    </xf>
    <xf numFmtId="0" fontId="3" fillId="0" borderId="1" xfId="0" applyFont="1" applyBorder="1" applyAlignment="1">
      <alignment horizontal="left" vertical="center" wrapText="1" indent="1"/>
    </xf>
    <xf numFmtId="164" fontId="3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 indent="1"/>
    </xf>
    <xf numFmtId="1" fontId="3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164" formatCode="[$-1010000]d/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4" formatCode="[$-1010000]d/m/yyyy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left" vertical="center" textRotation="0" wrapText="1" indent="4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left" vertical="center" textRotation="0" wrapText="1" indent="4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Sheet1!$A$2:$A$38</c:f>
              <c:strCache>
                <c:ptCount val="37"/>
                <c:pt idx="0">
                  <c:v>1. Inception Phase (1 sprint)</c:v>
                </c:pt>
                <c:pt idx="1">
                  <c:v>Sprint 1: PA1</c:v>
                </c:pt>
                <c:pt idx="2">
                  <c:v>Project plan</c:v>
                </c:pt>
                <c:pt idx="3">
                  <c:v>Vision document</c:v>
                </c:pt>
                <c:pt idx="4">
                  <c:v>Learn HTML + CSS +JS</c:v>
                </c:pt>
                <c:pt idx="5">
                  <c:v>Learn Figma</c:v>
                </c:pt>
                <c:pt idx="6">
                  <c:v>Weekly report 1</c:v>
                </c:pt>
                <c:pt idx="7">
                  <c:v>2. Elaboration Phase (2 sprint)</c:v>
                </c:pt>
                <c:pt idx="8">
                  <c:v>Sprint 2 : PA2</c:v>
                </c:pt>
                <c:pt idx="9">
                  <c:v>Revised project plan + Revised vision document</c:v>
                </c:pt>
                <c:pt idx="10">
                  <c:v>Learn HTML + CSS + JS + Jquery</c:v>
                </c:pt>
                <c:pt idx="11">
                  <c:v>Learn Figma + UI/UX</c:v>
                </c:pt>
                <c:pt idx="12">
                  <c:v>Use case document with a revised use case model</c:v>
                </c:pt>
                <c:pt idx="13">
                  <c:v>Write code (Font end)</c:v>
                </c:pt>
                <c:pt idx="14">
                  <c:v>Learn Python web development + Database</c:v>
                </c:pt>
                <c:pt idx="15">
                  <c:v>Weekly report 2</c:v>
                </c:pt>
                <c:pt idx="16">
                  <c:v>Sprint 3 : PA3</c:v>
                </c:pt>
                <c:pt idx="17">
                  <c:v>Design document (including UI, prototypes, architecture document)</c:v>
                </c:pt>
                <c:pt idx="18">
                  <c:v>Learn Python web development + Database</c:v>
                </c:pt>
                <c:pt idx="19">
                  <c:v>Write code </c:v>
                </c:pt>
                <c:pt idx="20">
                  <c:v>Test plan</c:v>
                </c:pt>
                <c:pt idx="21">
                  <c:v>Weekly report 3</c:v>
                </c:pt>
                <c:pt idx="22">
                  <c:v>3. Construction Phase (2 sprint)</c:v>
                </c:pt>
                <c:pt idx="23">
                  <c:v>Sprint 4 : PA4</c:v>
                </c:pt>
                <c:pt idx="24">
                  <c:v>Revised artifacts submitted in Elaboration</c:v>
                </c:pt>
                <c:pt idx="25">
                  <c:v>Write code</c:v>
                </c:pt>
                <c:pt idx="26">
                  <c:v>Source code (Complete)</c:v>
                </c:pt>
                <c:pt idx="27">
                  <c:v>Test case</c:v>
                </c:pt>
                <c:pt idx="28">
                  <c:v>Weekly report 4</c:v>
                </c:pt>
                <c:pt idx="29">
                  <c:v>Sprint 5 : PA5</c:v>
                </c:pt>
                <c:pt idx="30">
                  <c:v>Test report </c:v>
                </c:pt>
                <c:pt idx="31">
                  <c:v>Defects</c:v>
                </c:pt>
                <c:pt idx="32">
                  <c:v>Presentation + Demo</c:v>
                </c:pt>
                <c:pt idx="33">
                  <c:v>Weekly report 5</c:v>
                </c:pt>
                <c:pt idx="34">
                  <c:v>Final review</c:v>
                </c:pt>
                <c:pt idx="35">
                  <c:v>Presentation + Demo</c:v>
                </c:pt>
                <c:pt idx="36">
                  <c:v>Final submission</c:v>
                </c:pt>
              </c:strCache>
            </c:strRef>
          </c:cat>
          <c:val>
            <c:numRef>
              <c:f>Sheet1!$B$2:$B$38</c:f>
              <c:numCache>
                <c:formatCode>[$-1010000]d/m/yyyy;@</c:formatCode>
                <c:ptCount val="37"/>
                <c:pt idx="0">
                  <c:v>44855</c:v>
                </c:pt>
                <c:pt idx="1">
                  <c:v>44855</c:v>
                </c:pt>
                <c:pt idx="2">
                  <c:v>44855</c:v>
                </c:pt>
                <c:pt idx="3">
                  <c:v>44855</c:v>
                </c:pt>
                <c:pt idx="4">
                  <c:v>44861</c:v>
                </c:pt>
                <c:pt idx="5">
                  <c:v>44861</c:v>
                </c:pt>
                <c:pt idx="6">
                  <c:v>44866</c:v>
                </c:pt>
                <c:pt idx="7">
                  <c:v>44868</c:v>
                </c:pt>
                <c:pt idx="8">
                  <c:v>44868</c:v>
                </c:pt>
                <c:pt idx="9">
                  <c:v>44868</c:v>
                </c:pt>
                <c:pt idx="10">
                  <c:v>44868</c:v>
                </c:pt>
                <c:pt idx="11">
                  <c:v>44868</c:v>
                </c:pt>
                <c:pt idx="12">
                  <c:v>44875</c:v>
                </c:pt>
                <c:pt idx="13">
                  <c:v>44875</c:v>
                </c:pt>
                <c:pt idx="14">
                  <c:v>44875</c:v>
                </c:pt>
                <c:pt idx="15">
                  <c:v>44880</c:v>
                </c:pt>
                <c:pt idx="16">
                  <c:v>44882</c:v>
                </c:pt>
                <c:pt idx="17">
                  <c:v>44882</c:v>
                </c:pt>
                <c:pt idx="18">
                  <c:v>44882</c:v>
                </c:pt>
                <c:pt idx="19">
                  <c:v>44889</c:v>
                </c:pt>
                <c:pt idx="20">
                  <c:v>44889</c:v>
                </c:pt>
                <c:pt idx="21">
                  <c:v>44894</c:v>
                </c:pt>
                <c:pt idx="22">
                  <c:v>44896</c:v>
                </c:pt>
                <c:pt idx="23">
                  <c:v>44896</c:v>
                </c:pt>
                <c:pt idx="24">
                  <c:v>44896</c:v>
                </c:pt>
                <c:pt idx="25">
                  <c:v>44896</c:v>
                </c:pt>
                <c:pt idx="26">
                  <c:v>44908</c:v>
                </c:pt>
                <c:pt idx="27">
                  <c:v>44903</c:v>
                </c:pt>
                <c:pt idx="28">
                  <c:v>44908</c:v>
                </c:pt>
                <c:pt idx="29">
                  <c:v>44910</c:v>
                </c:pt>
                <c:pt idx="30">
                  <c:v>44910</c:v>
                </c:pt>
                <c:pt idx="31">
                  <c:v>44910</c:v>
                </c:pt>
                <c:pt idx="32">
                  <c:v>44910</c:v>
                </c:pt>
                <c:pt idx="33">
                  <c:v>44915</c:v>
                </c:pt>
                <c:pt idx="34">
                  <c:v>44917</c:v>
                </c:pt>
                <c:pt idx="35">
                  <c:v>44917</c:v>
                </c:pt>
                <c:pt idx="36">
                  <c:v>44917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2-456B-9DD1-13845C3F8BA1}"/>
            </c:ext>
          </c:extLst>
        </c:ser>
        <c:ser>
          <c:idx val="1"/>
          <c:order val="1"/>
          <c:tx>
            <c:v>Khoảng thời gian</c:v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Sheet1!$A$2:$A$38</c:f>
              <c:strCache>
                <c:ptCount val="37"/>
                <c:pt idx="0">
                  <c:v>1. Inception Phase (1 sprint)</c:v>
                </c:pt>
                <c:pt idx="1">
                  <c:v>Sprint 1: PA1</c:v>
                </c:pt>
                <c:pt idx="2">
                  <c:v>Project plan</c:v>
                </c:pt>
                <c:pt idx="3">
                  <c:v>Vision document</c:v>
                </c:pt>
                <c:pt idx="4">
                  <c:v>Learn HTML + CSS +JS</c:v>
                </c:pt>
                <c:pt idx="5">
                  <c:v>Learn Figma</c:v>
                </c:pt>
                <c:pt idx="6">
                  <c:v>Weekly report 1</c:v>
                </c:pt>
                <c:pt idx="7">
                  <c:v>2. Elaboration Phase (2 sprint)</c:v>
                </c:pt>
                <c:pt idx="8">
                  <c:v>Sprint 2 : PA2</c:v>
                </c:pt>
                <c:pt idx="9">
                  <c:v>Revised project plan + Revised vision document</c:v>
                </c:pt>
                <c:pt idx="10">
                  <c:v>Learn HTML + CSS + JS + Jquery</c:v>
                </c:pt>
                <c:pt idx="11">
                  <c:v>Learn Figma + UI/UX</c:v>
                </c:pt>
                <c:pt idx="12">
                  <c:v>Use case document with a revised use case model</c:v>
                </c:pt>
                <c:pt idx="13">
                  <c:v>Write code (Font end)</c:v>
                </c:pt>
                <c:pt idx="14">
                  <c:v>Learn Python web development + Database</c:v>
                </c:pt>
                <c:pt idx="15">
                  <c:v>Weekly report 2</c:v>
                </c:pt>
                <c:pt idx="16">
                  <c:v>Sprint 3 : PA3</c:v>
                </c:pt>
                <c:pt idx="17">
                  <c:v>Design document (including UI, prototypes, architecture document)</c:v>
                </c:pt>
                <c:pt idx="18">
                  <c:v>Learn Python web development + Database</c:v>
                </c:pt>
                <c:pt idx="19">
                  <c:v>Write code </c:v>
                </c:pt>
                <c:pt idx="20">
                  <c:v>Test plan</c:v>
                </c:pt>
                <c:pt idx="21">
                  <c:v>Weekly report 3</c:v>
                </c:pt>
                <c:pt idx="22">
                  <c:v>3. Construction Phase (2 sprint)</c:v>
                </c:pt>
                <c:pt idx="23">
                  <c:v>Sprint 4 : PA4</c:v>
                </c:pt>
                <c:pt idx="24">
                  <c:v>Revised artifacts submitted in Elaboration</c:v>
                </c:pt>
                <c:pt idx="25">
                  <c:v>Write code</c:v>
                </c:pt>
                <c:pt idx="26">
                  <c:v>Source code (Complete)</c:v>
                </c:pt>
                <c:pt idx="27">
                  <c:v>Test case</c:v>
                </c:pt>
                <c:pt idx="28">
                  <c:v>Weekly report 4</c:v>
                </c:pt>
                <c:pt idx="29">
                  <c:v>Sprint 5 : PA5</c:v>
                </c:pt>
                <c:pt idx="30">
                  <c:v>Test report </c:v>
                </c:pt>
                <c:pt idx="31">
                  <c:v>Defects</c:v>
                </c:pt>
                <c:pt idx="32">
                  <c:v>Presentation + Demo</c:v>
                </c:pt>
                <c:pt idx="33">
                  <c:v>Weekly report 5</c:v>
                </c:pt>
                <c:pt idx="34">
                  <c:v>Final review</c:v>
                </c:pt>
                <c:pt idx="35">
                  <c:v>Presentation + Demo</c:v>
                </c:pt>
                <c:pt idx="36">
                  <c:v>Final submission</c:v>
                </c:pt>
              </c:strCache>
            </c:strRef>
          </c:cat>
          <c:val>
            <c:numRef>
              <c:f>Sheet1!$D$2:$D$38</c:f>
              <c:numCache>
                <c:formatCode>0</c:formatCode>
                <c:ptCount val="37"/>
                <c:pt idx="0">
                  <c:v>12</c:v>
                </c:pt>
                <c:pt idx="1">
                  <c:v>12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27</c:v>
                </c:pt>
                <c:pt idx="8">
                  <c:v>13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27</c:v>
                </c:pt>
                <c:pt idx="23">
                  <c:v>13</c:v>
                </c:pt>
                <c:pt idx="24">
                  <c:v>6</c:v>
                </c:pt>
                <c:pt idx="25">
                  <c:v>13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13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C52-456B-9DD1-13845C3F8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8230656"/>
        <c:axId val="228232320"/>
        <c:axId val="0"/>
      </c:bar3DChart>
      <c:catAx>
        <c:axId val="22823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2320"/>
        <c:crosses val="autoZero"/>
        <c:auto val="1"/>
        <c:lblAlgn val="ctr"/>
        <c:lblOffset val="100"/>
        <c:noMultiLvlLbl val="0"/>
      </c:catAx>
      <c:valAx>
        <c:axId val="2282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1010000]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94128</xdr:colOff>
      <xdr:row>2</xdr:row>
      <xdr:rowOff>161363</xdr:rowOff>
    </xdr:from>
    <xdr:to>
      <xdr:col>23</xdr:col>
      <xdr:colOff>313764</xdr:colOff>
      <xdr:row>23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55828-B75C-9F14-015C-CFC74961B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2A3AC-3D87-4EFC-AE7C-CE209C90F0E2}" name="Table1" displayName="Table1" ref="A1:D38" headerRowBorderDxfId="5" tableBorderDxfId="4">
  <autoFilter ref="A1:D38" xr:uid="{7482A3AC-3D87-4EFC-AE7C-CE209C90F0E2}"/>
  <tableColumns count="4">
    <tableColumn id="1" xr3:uid="{0B13EB43-5459-46ED-A5CB-202495C7C620}" name="Task name" totalsRowLabel="Total" dataDxfId="3" totalsRowDxfId="2"/>
    <tableColumn id="3" xr3:uid="{A2D47EC4-75BA-4CBE-AC70-3F39B83ACF50}" name="Start" dataDxfId="0">
      <calculatedColumnFormula>DATEVALUE("10/21/2022")</calculatedColumnFormula>
    </tableColumn>
    <tableColumn id="4" xr3:uid="{100125F7-2748-422B-9B32-E1F356082DA8}" name="Finish" totalsRowFunction="count">
      <calculatedColumnFormula>DATEVALUE("11/02/2022")</calculatedColumnFormula>
    </tableColumn>
    <tableColumn id="8" xr3:uid="{1B7864C5-FBC8-4367-8B8A-A4D664A9F7E6}" name="During" dataDxfId="1">
      <calculatedColumnFormula xml:space="preserve"> DATEDIF(B2,C2,"D")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2154-1B03-4C77-A187-517B5366D3C3}">
  <dimension ref="A1:D38"/>
  <sheetViews>
    <sheetView tabSelected="1" topLeftCell="F7" zoomScale="85" zoomScaleNormal="85" workbookViewId="0">
      <selection activeCell="G2" sqref="G2"/>
    </sheetView>
  </sheetViews>
  <sheetFormatPr defaultRowHeight="14.4" x14ac:dyDescent="0.3"/>
  <cols>
    <col min="1" max="1" width="21" customWidth="1"/>
    <col min="2" max="2" width="20.109375" style="2" customWidth="1"/>
    <col min="3" max="4" width="18.109375" style="2" customWidth="1"/>
  </cols>
  <sheetData>
    <row r="1" spans="1:4" ht="15" thickBot="1" x14ac:dyDescent="0.35">
      <c r="A1" s="11" t="s">
        <v>37</v>
      </c>
      <c r="B1" s="12" t="s">
        <v>0</v>
      </c>
      <c r="C1" s="13" t="s">
        <v>1</v>
      </c>
      <c r="D1" s="13" t="s">
        <v>38</v>
      </c>
    </row>
    <row r="2" spans="1:4" ht="28.2" thickBot="1" x14ac:dyDescent="0.35">
      <c r="A2" s="3" t="s">
        <v>2</v>
      </c>
      <c r="B2" s="1">
        <f>DATEVALUE("10/21/2022")</f>
        <v>44855</v>
      </c>
      <c r="C2" s="10">
        <f>DATEVALUE("11/02/2022")</f>
        <v>44867</v>
      </c>
      <c r="D2" s="15">
        <f xml:space="preserve"> DATEDIF(B2,C2,"D")</f>
        <v>12</v>
      </c>
    </row>
    <row r="3" spans="1:4" ht="15" thickBot="1" x14ac:dyDescent="0.35">
      <c r="A3" s="4" t="s">
        <v>3</v>
      </c>
      <c r="B3" s="1">
        <f t="shared" ref="B3:B5" si="0">DATEVALUE("10/21/2022")</f>
        <v>44855</v>
      </c>
      <c r="C3" s="10">
        <f t="shared" ref="C3:C8" si="1">DATEVALUE("11/02/2022")</f>
        <v>44867</v>
      </c>
      <c r="D3" s="15">
        <f t="shared" ref="D3:D38" si="2" xml:space="preserve"> DATEDIF(B3,C3,"D")</f>
        <v>12</v>
      </c>
    </row>
    <row r="4" spans="1:4" ht="15" thickBot="1" x14ac:dyDescent="0.35">
      <c r="A4" s="5" t="s">
        <v>4</v>
      </c>
      <c r="B4" s="1">
        <f t="shared" si="0"/>
        <v>44855</v>
      </c>
      <c r="C4" s="10">
        <f>DATEVALUE("10/26/2022")</f>
        <v>44860</v>
      </c>
      <c r="D4" s="15">
        <f t="shared" si="2"/>
        <v>5</v>
      </c>
    </row>
    <row r="5" spans="1:4" ht="15" thickBot="1" x14ac:dyDescent="0.35">
      <c r="A5" s="5" t="s">
        <v>5</v>
      </c>
      <c r="B5" s="1">
        <f t="shared" si="0"/>
        <v>44855</v>
      </c>
      <c r="C5" s="10">
        <f>DATEVALUE("10/26/2022")</f>
        <v>44860</v>
      </c>
      <c r="D5" s="15">
        <f t="shared" si="2"/>
        <v>5</v>
      </c>
    </row>
    <row r="6" spans="1:4" ht="27" thickBot="1" x14ac:dyDescent="0.35">
      <c r="A6" s="6" t="s">
        <v>6</v>
      </c>
      <c r="B6" s="1">
        <f>DATEVALUE("10/27/2022")</f>
        <v>44861</v>
      </c>
      <c r="C6" s="10">
        <f t="shared" si="1"/>
        <v>44867</v>
      </c>
      <c r="D6" s="15">
        <f t="shared" si="2"/>
        <v>6</v>
      </c>
    </row>
    <row r="7" spans="1:4" ht="15" thickBot="1" x14ac:dyDescent="0.35">
      <c r="A7" s="6" t="s">
        <v>7</v>
      </c>
      <c r="B7" s="1">
        <f>DATEVALUE("10/27/2022")</f>
        <v>44861</v>
      </c>
      <c r="C7" s="10">
        <f t="shared" si="1"/>
        <v>44867</v>
      </c>
      <c r="D7" s="15">
        <f t="shared" si="2"/>
        <v>6</v>
      </c>
    </row>
    <row r="8" spans="1:4" ht="15" thickBot="1" x14ac:dyDescent="0.35">
      <c r="A8" s="5" t="s">
        <v>8</v>
      </c>
      <c r="B8" s="1">
        <f>DATEVALUE("11/1/2022")</f>
        <v>44866</v>
      </c>
      <c r="C8" s="10">
        <f t="shared" si="1"/>
        <v>44867</v>
      </c>
      <c r="D8" s="15">
        <f t="shared" si="2"/>
        <v>1</v>
      </c>
    </row>
    <row r="9" spans="1:4" ht="28.2" thickBot="1" x14ac:dyDescent="0.35">
      <c r="A9" s="3" t="s">
        <v>9</v>
      </c>
      <c r="B9" s="1">
        <f>DATEVALUE("11/3/2022")</f>
        <v>44868</v>
      </c>
      <c r="C9" s="10">
        <f>DATEVALUE("11/30/2022")</f>
        <v>44895</v>
      </c>
      <c r="D9" s="15">
        <f t="shared" si="2"/>
        <v>27</v>
      </c>
    </row>
    <row r="10" spans="1:4" ht="15" thickBot="1" x14ac:dyDescent="0.35">
      <c r="A10" s="4" t="s">
        <v>10</v>
      </c>
      <c r="B10" s="1">
        <f t="shared" ref="B10:B13" si="3">DATEVALUE("11/3/2022")</f>
        <v>44868</v>
      </c>
      <c r="C10" s="10">
        <f>DATEVALUE("11/16/2022")</f>
        <v>44881</v>
      </c>
      <c r="D10" s="15">
        <f t="shared" si="2"/>
        <v>13</v>
      </c>
    </row>
    <row r="11" spans="1:4" ht="40.200000000000003" thickBot="1" x14ac:dyDescent="0.35">
      <c r="A11" s="5" t="s">
        <v>11</v>
      </c>
      <c r="B11" s="1">
        <f t="shared" si="3"/>
        <v>44868</v>
      </c>
      <c r="C11" s="10">
        <f>DATEVALUE("11/9/2022")</f>
        <v>44874</v>
      </c>
      <c r="D11" s="15">
        <f t="shared" si="2"/>
        <v>6</v>
      </c>
    </row>
    <row r="12" spans="1:4" ht="27" thickBot="1" x14ac:dyDescent="0.35">
      <c r="A12" s="6" t="s">
        <v>12</v>
      </c>
      <c r="B12" s="1">
        <f t="shared" si="3"/>
        <v>44868</v>
      </c>
      <c r="C12" s="10">
        <f>DATEVALUE("11/7/2022")</f>
        <v>44872</v>
      </c>
      <c r="D12" s="15">
        <f t="shared" si="2"/>
        <v>4</v>
      </c>
    </row>
    <row r="13" spans="1:4" ht="27" thickBot="1" x14ac:dyDescent="0.35">
      <c r="A13" s="5" t="s">
        <v>13</v>
      </c>
      <c r="B13" s="1">
        <f t="shared" si="3"/>
        <v>44868</v>
      </c>
      <c r="C13" s="10">
        <f>DATEVALUE("11/06/2022")</f>
        <v>44871</v>
      </c>
      <c r="D13" s="15">
        <f t="shared" si="2"/>
        <v>3</v>
      </c>
    </row>
    <row r="14" spans="1:4" ht="40.200000000000003" thickBot="1" x14ac:dyDescent="0.35">
      <c r="A14" s="5" t="s">
        <v>14</v>
      </c>
      <c r="B14" s="1">
        <f>DATEVALUE("11/10/2022")</f>
        <v>44875</v>
      </c>
      <c r="C14" s="10">
        <f>DATEVALUE("11/16/2022")</f>
        <v>44881</v>
      </c>
      <c r="D14" s="15">
        <f t="shared" si="2"/>
        <v>6</v>
      </c>
    </row>
    <row r="15" spans="1:4" ht="27" thickBot="1" x14ac:dyDescent="0.35">
      <c r="A15" s="5" t="s">
        <v>15</v>
      </c>
      <c r="B15" s="1">
        <f t="shared" ref="B15:B16" si="4">DATEVALUE("11/10/2022")</f>
        <v>44875</v>
      </c>
      <c r="C15" s="10">
        <f t="shared" ref="C15:C17" si="5">DATEVALUE("11/16/2022")</f>
        <v>44881</v>
      </c>
      <c r="D15" s="15">
        <f t="shared" si="2"/>
        <v>6</v>
      </c>
    </row>
    <row r="16" spans="1:4" ht="40.200000000000003" thickBot="1" x14ac:dyDescent="0.35">
      <c r="A16" s="6" t="s">
        <v>16</v>
      </c>
      <c r="B16" s="1">
        <f t="shared" si="4"/>
        <v>44875</v>
      </c>
      <c r="C16" s="10">
        <f t="shared" si="5"/>
        <v>44881</v>
      </c>
      <c r="D16" s="15">
        <f t="shared" si="2"/>
        <v>6</v>
      </c>
    </row>
    <row r="17" spans="1:4" ht="15" thickBot="1" x14ac:dyDescent="0.35">
      <c r="A17" s="5" t="s">
        <v>17</v>
      </c>
      <c r="B17" s="1">
        <f>DATEVALUE("11/15/2022")</f>
        <v>44880</v>
      </c>
      <c r="C17" s="10">
        <f t="shared" si="5"/>
        <v>44881</v>
      </c>
      <c r="D17" s="15">
        <f t="shared" si="2"/>
        <v>1</v>
      </c>
    </row>
    <row r="18" spans="1:4" ht="15" thickBot="1" x14ac:dyDescent="0.35">
      <c r="A18" s="4" t="s">
        <v>18</v>
      </c>
      <c r="B18" s="1">
        <f>DATEVALUE("11/17/2022")</f>
        <v>44882</v>
      </c>
      <c r="C18" s="10">
        <f t="shared" ref="C18:C36" si="6">DATEVALUE("11/30/2022")</f>
        <v>44895</v>
      </c>
      <c r="D18" s="15">
        <f t="shared" si="2"/>
        <v>13</v>
      </c>
    </row>
    <row r="19" spans="1:4" ht="66.599999999999994" thickBot="1" x14ac:dyDescent="0.35">
      <c r="A19" s="7" t="s">
        <v>19</v>
      </c>
      <c r="B19" s="1">
        <f t="shared" ref="B19:B20" si="7">DATEVALUE("11/17/2022")</f>
        <v>44882</v>
      </c>
      <c r="C19" s="10">
        <f>DATEVALUE("11/23/2022")</f>
        <v>44888</v>
      </c>
      <c r="D19" s="15">
        <f t="shared" si="2"/>
        <v>6</v>
      </c>
    </row>
    <row r="20" spans="1:4" ht="40.200000000000003" thickBot="1" x14ac:dyDescent="0.35">
      <c r="A20" s="8" t="s">
        <v>16</v>
      </c>
      <c r="B20" s="1">
        <f t="shared" si="7"/>
        <v>44882</v>
      </c>
      <c r="C20" s="10">
        <f>DATEVALUE("11/23/2022")</f>
        <v>44888</v>
      </c>
      <c r="D20" s="15">
        <f t="shared" si="2"/>
        <v>6</v>
      </c>
    </row>
    <row r="21" spans="1:4" ht="15" thickBot="1" x14ac:dyDescent="0.35">
      <c r="A21" s="8" t="s">
        <v>20</v>
      </c>
      <c r="B21" s="1">
        <f>DATEVALUE("11/24/2022")</f>
        <v>44889</v>
      </c>
      <c r="C21" s="10">
        <f t="shared" si="6"/>
        <v>44895</v>
      </c>
      <c r="D21" s="15">
        <f t="shared" si="2"/>
        <v>6</v>
      </c>
    </row>
    <row r="22" spans="1:4" ht="15" thickBot="1" x14ac:dyDescent="0.35">
      <c r="A22" s="7" t="s">
        <v>21</v>
      </c>
      <c r="B22" s="1">
        <f>DATEVALUE("11/24/2022")</f>
        <v>44889</v>
      </c>
      <c r="C22" s="10">
        <f t="shared" si="6"/>
        <v>44895</v>
      </c>
      <c r="D22" s="15">
        <f t="shared" si="2"/>
        <v>6</v>
      </c>
    </row>
    <row r="23" spans="1:4" ht="15" thickBot="1" x14ac:dyDescent="0.35">
      <c r="A23" s="7" t="s">
        <v>22</v>
      </c>
      <c r="B23" s="1">
        <f>DATEVALUE("11/29/2022")</f>
        <v>44894</v>
      </c>
      <c r="C23" s="10">
        <f t="shared" si="6"/>
        <v>44895</v>
      </c>
      <c r="D23" s="15">
        <f t="shared" si="2"/>
        <v>1</v>
      </c>
    </row>
    <row r="24" spans="1:4" ht="28.2" thickBot="1" x14ac:dyDescent="0.35">
      <c r="A24" s="3" t="s">
        <v>23</v>
      </c>
      <c r="B24" s="1">
        <f>DATEVALUE("12/1/2022")</f>
        <v>44896</v>
      </c>
      <c r="C24" s="10">
        <f>DATEVALUE("12/28/2022")</f>
        <v>44923</v>
      </c>
      <c r="D24" s="15">
        <f t="shared" si="2"/>
        <v>27</v>
      </c>
    </row>
    <row r="25" spans="1:4" ht="15" thickBot="1" x14ac:dyDescent="0.35">
      <c r="A25" s="4" t="s">
        <v>24</v>
      </c>
      <c r="B25" s="1">
        <f t="shared" ref="B25:B38" si="8">DATEVALUE("12/1/2022")</f>
        <v>44896</v>
      </c>
      <c r="C25" s="10">
        <f>DATEVALUE("12/14/2022")</f>
        <v>44909</v>
      </c>
      <c r="D25" s="15">
        <f t="shared" si="2"/>
        <v>13</v>
      </c>
    </row>
    <row r="26" spans="1:4" ht="40.200000000000003" thickBot="1" x14ac:dyDescent="0.35">
      <c r="A26" s="7" t="s">
        <v>25</v>
      </c>
      <c r="B26" s="1">
        <f t="shared" si="8"/>
        <v>44896</v>
      </c>
      <c r="C26" s="10">
        <f>DATEVALUE("12/7/2022")</f>
        <v>44902</v>
      </c>
      <c r="D26" s="15">
        <f t="shared" si="2"/>
        <v>6</v>
      </c>
    </row>
    <row r="27" spans="1:4" ht="15" thickBot="1" x14ac:dyDescent="0.35">
      <c r="A27" s="8" t="s">
        <v>26</v>
      </c>
      <c r="B27" s="1">
        <f>DATEVALUE("12/1/2022")</f>
        <v>44896</v>
      </c>
      <c r="C27" s="10">
        <f t="shared" ref="C26:C30" si="9">DATEVALUE("12/14/2022")</f>
        <v>44909</v>
      </c>
      <c r="D27" s="15">
        <f t="shared" si="2"/>
        <v>13</v>
      </c>
    </row>
    <row r="28" spans="1:4" ht="27" thickBot="1" x14ac:dyDescent="0.35">
      <c r="A28" s="7" t="s">
        <v>27</v>
      </c>
      <c r="B28" s="1">
        <f>DATEVALUE("12/13/2022")</f>
        <v>44908</v>
      </c>
      <c r="C28" s="10">
        <f t="shared" si="9"/>
        <v>44909</v>
      </c>
      <c r="D28" s="15">
        <f t="shared" si="2"/>
        <v>1</v>
      </c>
    </row>
    <row r="29" spans="1:4" ht="15" thickBot="1" x14ac:dyDescent="0.35">
      <c r="A29" s="7" t="s">
        <v>28</v>
      </c>
      <c r="B29" s="1">
        <f>DATEVALUE("12/8/2022")</f>
        <v>44903</v>
      </c>
      <c r="C29" s="10">
        <f t="shared" si="9"/>
        <v>44909</v>
      </c>
      <c r="D29" s="15">
        <f t="shared" si="2"/>
        <v>6</v>
      </c>
    </row>
    <row r="30" spans="1:4" ht="15" thickBot="1" x14ac:dyDescent="0.35">
      <c r="A30" s="7" t="s">
        <v>29</v>
      </c>
      <c r="B30" s="1">
        <f>DATEVALUE("12/13/2022")</f>
        <v>44908</v>
      </c>
      <c r="C30" s="10">
        <f t="shared" si="9"/>
        <v>44909</v>
      </c>
      <c r="D30" s="15">
        <f t="shared" si="2"/>
        <v>1</v>
      </c>
    </row>
    <row r="31" spans="1:4" ht="15" thickBot="1" x14ac:dyDescent="0.35">
      <c r="A31" s="4" t="s">
        <v>30</v>
      </c>
      <c r="B31" s="1">
        <f>DATEVALUE("12/15/2022")</f>
        <v>44910</v>
      </c>
      <c r="C31" s="10">
        <f t="shared" ref="C25:C38" si="10">DATEVALUE("12/28/2022")</f>
        <v>44923</v>
      </c>
      <c r="D31" s="15">
        <f t="shared" si="2"/>
        <v>13</v>
      </c>
    </row>
    <row r="32" spans="1:4" ht="15" thickBot="1" x14ac:dyDescent="0.35">
      <c r="A32" s="7" t="s">
        <v>31</v>
      </c>
      <c r="B32" s="1">
        <f t="shared" ref="B32:B38" si="11">DATEVALUE("12/15/2022")</f>
        <v>44910</v>
      </c>
      <c r="C32" s="10">
        <f>DATEVALUE("12/21/2022")</f>
        <v>44916</v>
      </c>
      <c r="D32" s="15">
        <f t="shared" si="2"/>
        <v>6</v>
      </c>
    </row>
    <row r="33" spans="1:4" ht="15" thickBot="1" x14ac:dyDescent="0.35">
      <c r="A33" s="7" t="s">
        <v>32</v>
      </c>
      <c r="B33" s="1">
        <f t="shared" si="11"/>
        <v>44910</v>
      </c>
      <c r="C33" s="10">
        <f t="shared" ref="C33:C35" si="12">DATEVALUE("12/21/2022")</f>
        <v>44916</v>
      </c>
      <c r="D33" s="15">
        <f t="shared" si="2"/>
        <v>6</v>
      </c>
    </row>
    <row r="34" spans="1:4" ht="27" thickBot="1" x14ac:dyDescent="0.35">
      <c r="A34" s="7" t="s">
        <v>33</v>
      </c>
      <c r="B34" s="1">
        <f t="shared" si="11"/>
        <v>44910</v>
      </c>
      <c r="C34" s="10">
        <f t="shared" si="12"/>
        <v>44916</v>
      </c>
      <c r="D34" s="15">
        <f t="shared" si="2"/>
        <v>6</v>
      </c>
    </row>
    <row r="35" spans="1:4" ht="15" thickBot="1" x14ac:dyDescent="0.35">
      <c r="A35" s="7" t="s">
        <v>34</v>
      </c>
      <c r="B35" s="1">
        <f>DATEVALUE("12/20/2022")</f>
        <v>44915</v>
      </c>
      <c r="C35" s="10">
        <f t="shared" si="12"/>
        <v>44916</v>
      </c>
      <c r="D35" s="15">
        <f t="shared" si="2"/>
        <v>1</v>
      </c>
    </row>
    <row r="36" spans="1:4" ht="15" thickBot="1" x14ac:dyDescent="0.35">
      <c r="A36" s="9" t="s">
        <v>35</v>
      </c>
      <c r="B36" s="1">
        <f>DATEVALUE("12/22/2022")</f>
        <v>44917</v>
      </c>
      <c r="C36" s="10">
        <f t="shared" si="10"/>
        <v>44923</v>
      </c>
      <c r="D36" s="15">
        <f t="shared" si="2"/>
        <v>6</v>
      </c>
    </row>
    <row r="37" spans="1:4" ht="27" thickBot="1" x14ac:dyDescent="0.35">
      <c r="A37" s="8" t="s">
        <v>33</v>
      </c>
      <c r="B37" s="1">
        <f t="shared" ref="B37:B38" si="13">DATEVALUE("12/22/2022")</f>
        <v>44917</v>
      </c>
      <c r="C37" s="10">
        <f t="shared" si="10"/>
        <v>44923</v>
      </c>
      <c r="D37" s="15">
        <f t="shared" si="2"/>
        <v>6</v>
      </c>
    </row>
    <row r="38" spans="1:4" ht="15" thickBot="1" x14ac:dyDescent="0.35">
      <c r="A38" s="14" t="s">
        <v>36</v>
      </c>
      <c r="B38" s="1">
        <f t="shared" si="13"/>
        <v>44917</v>
      </c>
      <c r="C38" s="10">
        <f t="shared" si="10"/>
        <v>44923</v>
      </c>
      <c r="D38" s="15">
        <f t="shared" si="2"/>
        <v>6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3AEE-740D-4901-9094-AEA9E625D1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T h w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V O H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T h w V S i K R 7 g O A A A A E Q A A A B M A H A B G b 3 J t d W x h c y 9 T Z W N 0 a W 9 u M S 5 t I K I Y A C i g F A A A A A A A A A A A A A A A A A A A A A A A A A A A A C t O T S 7 J z M 9 T C I b Q h t Y A U E s B A i 0 A F A A C A A g A l T h w V R 7 t 5 J O j A A A A 9 g A A A B I A A A A A A A A A A A A A A A A A A A A A A E N v b m Z p Z y 9 Q Y W N r Y W d l L n h t b F B L A Q I t A B Q A A g A I A J U 4 c F U P y u m r p A A A A O k A A A A T A A A A A A A A A A A A A A A A A O 8 A A A B b Q 2 9 u d G V u d F 9 U e X B l c 1 0 u e G 1 s U E s B A i 0 A F A A C A A g A l T h w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w R x g 7 K n 6 J L m e e 5 e D t / X n 8 A A A A A A g A A A A A A E G Y A A A A B A A A g A A A A l G A Q 7 E / q z 7 Q / c A 9 L B d X Z T c 2 z K i 2 Q a 8 x r X y I p G 7 x d V w 4 A A A A A D o A A A A A C A A A g A A A A + M K a 4 2 5 U R / J z U 3 Z 7 8 F v 0 C J d k n + / Z H J 8 b U N Z 0 0 o C 1 3 z R Q A A A A N k 0 U + 3 4 M J / k o o r P X c p N m Q h W M X W A R K L R f f 8 0 n 7 0 c y K W G 6 v + V 1 1 N 3 E 2 7 5 H 8 y m 7 i K X E g / i x / P T d Y S q 3 J B N 9 z L k 3 p 4 M m q 8 o O H i W O e A E A X l b Y Z 6 B A A A A A k X y 3 + I M A s s O P C D O M t c 4 i G L t R X N x 2 s z 7 i i 6 R 3 m B Z 2 p m O k 9 T g E 1 2 K V N + H D 6 C i i Y g H b A h 4 E / w l / P d 8 r 8 t 6 v h i w t z w = = < / D a t a M a s h u p > 
</file>

<file path=customXml/itemProps1.xml><?xml version="1.0" encoding="utf-8"?>
<ds:datastoreItem xmlns:ds="http://schemas.openxmlformats.org/officeDocument/2006/customXml" ds:itemID="{F9F4CD47-4EAB-49C1-8032-B579687E2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2022-11-15T19:59:10Z</dcterms:created>
  <dcterms:modified xsi:type="dcterms:W3CDTF">2022-11-16T00:47:47Z</dcterms:modified>
</cp:coreProperties>
</file>