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pple/Downloads/mit/"/>
    </mc:Choice>
  </mc:AlternateContent>
  <bookViews>
    <workbookView xWindow="20" yWindow="2240" windowWidth="31040" windowHeight="15480" tabRatio="500"/>
  </bookViews>
  <sheets>
    <sheet name="Sheet1" sheetId="1" r:id="rId1"/>
  </sheets>
  <definedNames>
    <definedName name="solver_adj" localSheetId="0" hidden="1">Sheet1!$B$53:$E$59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Sheet1!$B$53</definedName>
    <definedName name="solver_lhs10" localSheetId="0" hidden="1">Sheet1!$N$24</definedName>
    <definedName name="solver_lhs11" localSheetId="0" hidden="1">Sheet1!$N$6</definedName>
    <definedName name="solver_lhs12" localSheetId="0" hidden="1">Sheet1!$N$7</definedName>
    <definedName name="solver_lhs13" localSheetId="0" hidden="1">Sheet1!$N$8</definedName>
    <definedName name="solver_lhs14" localSheetId="0" hidden="1">Sheet1!$N$9</definedName>
    <definedName name="solver_lhs15" localSheetId="0" hidden="1">Sheet1!$N$8</definedName>
    <definedName name="solver_lhs16" localSheetId="0" hidden="1">Sheet1!$N$9</definedName>
    <definedName name="solver_lhs2" localSheetId="0" hidden="1">Sheet1!$B$56</definedName>
    <definedName name="solver_lhs3" localSheetId="0" hidden="1">Sheet1!$N$10</definedName>
    <definedName name="solver_lhs4" localSheetId="0" hidden="1">Sheet1!$N$11</definedName>
    <definedName name="solver_lhs5" localSheetId="0" hidden="1">Sheet1!$N$12</definedName>
    <definedName name="solver_lhs6" localSheetId="0" hidden="1">Sheet1!$N$16</definedName>
    <definedName name="solver_lhs7" localSheetId="0" hidden="1">Sheet1!$N$17</definedName>
    <definedName name="solver_lhs8" localSheetId="0" hidden="1">Sheet1!$N$18</definedName>
    <definedName name="solver_lhs9" localSheetId="0" hidden="1">Sheet1!$N$19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14</definedName>
    <definedName name="solver_opt" localSheetId="0" hidden="1">Sheet1!$N$4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Sheet1!$P$21</definedName>
    <definedName name="solver_rhs10" localSheetId="0" hidden="1">Sheet1!$P$24</definedName>
    <definedName name="solver_rhs11" localSheetId="0" hidden="1">Sheet1!$P$6</definedName>
    <definedName name="solver_rhs12" localSheetId="0" hidden="1">Sheet1!$P$7</definedName>
    <definedName name="solver_rhs13" localSheetId="0" hidden="1">Sheet1!$P$8</definedName>
    <definedName name="solver_rhs14" localSheetId="0" hidden="1">Sheet1!$P$9</definedName>
    <definedName name="solver_rhs15" localSheetId="0" hidden="1">Sheet1!$P$8</definedName>
    <definedName name="solver_rhs16" localSheetId="0" hidden="1">Sheet1!$P$9</definedName>
    <definedName name="solver_rhs2" localSheetId="0" hidden="1">Sheet1!$P$22</definedName>
    <definedName name="solver_rhs3" localSheetId="0" hidden="1">Sheet1!$P$10</definedName>
    <definedName name="solver_rhs4" localSheetId="0" hidden="1">Sheet1!$P$11</definedName>
    <definedName name="solver_rhs5" localSheetId="0" hidden="1">Sheet1!$P$12</definedName>
    <definedName name="solver_rhs6" localSheetId="0" hidden="1">Sheet1!$P$16</definedName>
    <definedName name="solver_rhs7" localSheetId="0" hidden="1">Sheet1!$P$17</definedName>
    <definedName name="solver_rhs8" localSheetId="0" hidden="1">Sheet1!$P$18</definedName>
    <definedName name="solver_rhs9" localSheetId="0" hidden="1">Sheet1!$P$19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0" i="1" l="1"/>
  <c r="C60" i="1"/>
  <c r="D60" i="1"/>
  <c r="E60" i="1"/>
  <c r="N4" i="1"/>
  <c r="P4" i="1"/>
  <c r="O4" i="1"/>
  <c r="G30" i="1"/>
  <c r="H30" i="1"/>
  <c r="I30" i="1"/>
  <c r="J30" i="1"/>
  <c r="H25" i="1"/>
  <c r="I25" i="1"/>
  <c r="J25" i="1"/>
  <c r="G26" i="1"/>
  <c r="H26" i="1"/>
  <c r="I26" i="1"/>
  <c r="J26" i="1"/>
  <c r="G27" i="1"/>
  <c r="H27" i="1"/>
  <c r="I27" i="1"/>
  <c r="J27" i="1"/>
  <c r="H28" i="1"/>
  <c r="I28" i="1"/>
  <c r="J28" i="1"/>
  <c r="G29" i="1"/>
  <c r="H29" i="1"/>
  <c r="I29" i="1"/>
  <c r="J29" i="1"/>
  <c r="G31" i="1"/>
  <c r="H31" i="1"/>
  <c r="I31" i="1"/>
  <c r="J31" i="1"/>
  <c r="N7" i="1"/>
  <c r="N8" i="1"/>
  <c r="N9" i="1"/>
  <c r="N10" i="1"/>
  <c r="N11" i="1"/>
  <c r="N12" i="1"/>
  <c r="N6" i="1"/>
  <c r="F6" i="1"/>
  <c r="G6" i="1"/>
  <c r="H6" i="1"/>
  <c r="I6" i="1"/>
  <c r="J6" i="1"/>
  <c r="K6" i="1"/>
  <c r="F7" i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K9" i="1"/>
  <c r="F10" i="1"/>
  <c r="G10" i="1"/>
  <c r="H10" i="1"/>
  <c r="I10" i="1"/>
  <c r="J10" i="1"/>
  <c r="K10" i="1"/>
  <c r="F11" i="1"/>
  <c r="G11" i="1"/>
  <c r="H11" i="1"/>
  <c r="I11" i="1"/>
  <c r="J11" i="1"/>
  <c r="K11" i="1"/>
  <c r="F5" i="1"/>
  <c r="G5" i="1"/>
  <c r="H5" i="1"/>
  <c r="I5" i="1"/>
  <c r="J5" i="1"/>
  <c r="K5" i="1"/>
  <c r="P7" i="1"/>
  <c r="P8" i="1"/>
  <c r="P9" i="1"/>
  <c r="P10" i="1"/>
  <c r="P11" i="1"/>
  <c r="P12" i="1"/>
  <c r="P6" i="1"/>
  <c r="N19" i="1"/>
  <c r="N18" i="1"/>
  <c r="P18" i="1"/>
  <c r="P19" i="1"/>
  <c r="P17" i="1"/>
  <c r="N17" i="1"/>
  <c r="P16" i="1"/>
  <c r="N16" i="1"/>
</calcChain>
</file>

<file path=xl/sharedStrings.xml><?xml version="1.0" encoding="utf-8"?>
<sst xmlns="http://schemas.openxmlformats.org/spreadsheetml/2006/main" count="121" uniqueCount="38">
  <si>
    <t>FILATOI RIUNITI - OPTIMIZING THE PRODUCTION SCHEDULE</t>
  </si>
  <si>
    <t>Machine Hours Required for Production (hours/kg)</t>
  </si>
  <si>
    <t>Spinning Mill</t>
  </si>
  <si>
    <t>Extra 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</si>
  <si>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</si>
  <si>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</si>
  <si>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</si>
  <si>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</si>
  <si>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</si>
  <si>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</si>
  <si>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</si>
  <si>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</si>
  <si>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Riuniti</t>
  </si>
  <si>
    <t>Giuliani</t>
  </si>
  <si>
    <t>Production Capacity (hours/month)</t>
  </si>
  <si>
    <t>Hours</t>
  </si>
  <si>
    <t>Cost of Production ($/kg)</t>
  </si>
  <si>
    <t>Cost of Transportation ($/kg)</t>
  </si>
  <si>
    <t>Demand to Meet (kg/month)</t>
  </si>
  <si>
    <t>Size</t>
  </si>
  <si>
    <t>Demand</t>
  </si>
  <si>
    <t>Decision Variables</t>
  </si>
  <si>
    <t>minimize the cost</t>
  </si>
  <si>
    <t>Total cost (production+transport)</t>
  </si>
  <si>
    <t>demand meets (extra fine)</t>
  </si>
  <si>
    <t>Demand constraints</t>
  </si>
  <si>
    <t>Capacity constraints</t>
  </si>
  <si>
    <t>demand meets (fine)</t>
  </si>
  <si>
    <t>demand meets (medium)</t>
  </si>
  <si>
    <t>demand meets (coarse)</t>
  </si>
  <si>
    <t>Objective</t>
  </si>
  <si>
    <t>&lt;=</t>
  </si>
  <si>
    <t>hours</t>
  </si>
  <si>
    <t>Total hour</t>
  </si>
  <si>
    <t>zero extra fine (Ambrosi)</t>
  </si>
  <si>
    <t>zero extra fine (De biasi)</t>
  </si>
  <si>
    <t>=</t>
  </si>
  <si>
    <t>Total cost ($/kg)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</si>
</sst>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1" fontId="1" fillId="3" borderId="10" xfId="0" applyNumberFormat="1" applyFont="1" applyFill="1" applyBorder="1" applyAlignment="1">
      <alignment horizontal="left" vertical="center" wrapText="1"/>
    </xf>
    <xf numFmtId="1" fontId="1" fillId="3" borderId="11" xfId="0" applyNumberFormat="1" applyFont="1" applyFill="1" applyBorder="1" applyAlignment="1">
      <alignment horizontal="left" vertical="center" wrapText="1"/>
    </xf>
    <xf numFmtId="1" fontId="1" fillId="3" borderId="9" xfId="0" applyNumberFormat="1" applyFont="1" applyFill="1" applyBorder="1" applyAlignment="1">
      <alignment horizontal="left" vertical="center" wrapText="1"/>
    </xf>
    <xf numFmtId="1" fontId="1" fillId="3" borderId="12" xfId="0" applyNumberFormat="1" applyFont="1" applyFill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right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right" vertical="center" wrapText="1"/>
    </xf>
    <xf numFmtId="1" fontId="1" fillId="0" borderId="0" xfId="0" applyNumberFormat="1" applyFont="1" applyBorder="1" applyAlignment="1">
      <alignment horizontal="right" vertical="center" wrapText="1"/>
    </xf>
    <xf numFmtId="1" fontId="1" fillId="0" borderId="13" xfId="0" applyNumberFormat="1" applyFont="1" applyBorder="1" applyAlignment="1">
      <alignment horizontal="right" vertical="center" wrapText="1"/>
    </xf>
    <xf numFmtId="1" fontId="1" fillId="0" borderId="14" xfId="0" applyNumberFormat="1" applyFont="1" applyBorder="1" applyAlignment="1">
      <alignment horizontal="right" vertical="center" wrapText="1"/>
    </xf>
    <xf numFmtId="1" fontId="1" fillId="0" borderId="15" xfId="0" applyNumberFormat="1" applyFont="1" applyBorder="1" applyAlignment="1">
      <alignment horizontal="right" vertical="center" wrapText="1"/>
    </xf>
    <xf numFmtId="1" fontId="1" fillId="0" borderId="16" xfId="0" applyNumberFormat="1" applyFont="1" applyBorder="1" applyAlignment="1">
      <alignment horizontal="right" vertical="center" wrapText="1"/>
    </xf>
    <xf numFmtId="1" fontId="1" fillId="0" borderId="17" xfId="0" applyNumberFormat="1" applyFont="1" applyBorder="1" applyAlignment="1">
      <alignment horizontal="right" vertical="center" wrapText="1"/>
    </xf>
    <xf numFmtId="1" fontId="1" fillId="0" borderId="18" xfId="0" applyNumberFormat="1" applyFont="1" applyBorder="1" applyAlignment="1">
      <alignment horizontal="right" vertical="center" wrapText="1"/>
    </xf>
    <xf numFmtId="1" fontId="1" fillId="0" borderId="19" xfId="0" applyNumberFormat="1" applyFont="1" applyBorder="1" applyAlignment="1">
      <alignment horizontal="right" vertical="center" wrapText="1"/>
    </xf>
    <xf numFmtId="0" fontId="1" fillId="0" borderId="20" xfId="0" applyFont="1" applyBorder="1" applyAlignment="1">
      <alignment horizontal="center" vertical="center" wrapText="1"/>
    </xf>
    <xf numFmtId="2" fontId="1" fillId="0" borderId="22" xfId="0" applyNumberFormat="1" applyFont="1" applyBorder="1" applyAlignment="1">
      <alignment horizontal="center" vertical="center" wrapText="1"/>
    </xf>
    <xf numFmtId="2" fontId="1" fillId="0" borderId="24" xfId="0" applyNumberFormat="1" applyFont="1" applyBorder="1" applyAlignment="1">
      <alignment horizontal="center" vertical="center" wrapText="1"/>
    </xf>
    <xf numFmtId="2" fontId="1" fillId="0" borderId="25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/>
    </xf>
    <xf numFmtId="1" fontId="0" fillId="0" borderId="0" xfId="0" applyNumberFormat="1"/>
    <xf numFmtId="0" fontId="1" fillId="7" borderId="4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right" vertical="center" wrapText="1"/>
    </xf>
    <xf numFmtId="1" fontId="1" fillId="0" borderId="0" xfId="0" applyNumberFormat="1" applyFont="1" applyFill="1" applyBorder="1" applyAlignment="1">
      <alignment horizontal="left" vertical="center" wrapText="1"/>
    </xf>
    <xf numFmtId="1" fontId="1" fillId="3" borderId="29" xfId="0" applyNumberFormat="1" applyFont="1" applyFill="1" applyBorder="1" applyAlignment="1">
      <alignment horizontal="left" vertical="center" wrapText="1"/>
    </xf>
    <xf numFmtId="1" fontId="1" fillId="3" borderId="30" xfId="0" applyNumberFormat="1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1" fontId="1" fillId="0" borderId="32" xfId="0" applyNumberFormat="1" applyFont="1" applyBorder="1" applyAlignment="1">
      <alignment horizontal="left"/>
    </xf>
    <xf numFmtId="1" fontId="1" fillId="0" borderId="33" xfId="0" applyNumberFormat="1" applyFont="1" applyBorder="1" applyAlignment="1">
      <alignment horizontal="left"/>
    </xf>
    <xf numFmtId="2" fontId="3" fillId="8" borderId="0" xfId="0" applyNumberFormat="1" applyFont="1" applyFill="1" applyAlignment="1">
      <alignment horizontal="center" vertical="center" wrapText="1"/>
    </xf>
    <xf numFmtId="1" fontId="1" fillId="9" borderId="9" xfId="0" applyNumberFormat="1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11" zoomScale="130" zoomScaleNormal="130" zoomScalePageLayoutView="130" workbookViewId="0">
      <selection activeCell="F18" sqref="F18"/>
    </sheetView>
  </sheetViews>
  <sheetFormatPr baseColWidth="10" defaultRowHeight="16" x14ac:dyDescent="0.2"/>
  <cols>
    <col min="6" max="6" width="14" customWidth="1"/>
    <col min="13" max="13" width="23" style="23" bestFit="1" customWidth="1"/>
    <col min="14" max="16" width="10.83203125" style="23"/>
  </cols>
  <sheetData>
    <row r="1" spans="1:16" x14ac:dyDescent="0.2">
      <c r="A1" s="1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ht="17" thickBot="1" x14ac:dyDescent="0.25">
      <c r="A3" s="13" t="s">
        <v>1</v>
      </c>
      <c r="B3" s="1"/>
      <c r="C3" s="1"/>
      <c r="D3" s="1"/>
      <c r="E3" s="1"/>
      <c r="F3" s="1" t="s">
        <v>32</v>
      </c>
      <c r="G3" s="1"/>
      <c r="H3" s="1"/>
      <c r="I3" s="1"/>
      <c r="J3" s="1"/>
      <c r="K3" s="1"/>
      <c r="M3" s="24" t="s">
        <v>30</v>
      </c>
      <c r="N3" s="23" t="s">
        <v>22</v>
      </c>
    </row>
    <row r="4" spans="1:16" ht="17" thickBot="1" x14ac:dyDescent="0.25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2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50" t="s">
        <v>33</v>
      </c>
      <c r="N4" s="37">
        <f>SUM(B60:E60)</f>
        <v>1382544.3343118508</v>
      </c>
      <c r="O4" s="23">
        <f>1382544</f>
        <v>1382544</v>
      </c>
      <c r="P4" s="60">
        <f>N4-O4</f>
        <v>0.33431185083463788</v>
      </c>
    </row>
    <row r="5" spans="1:16" x14ac:dyDescent="0.2">
      <c r="A5" s="5" t="s">
        <v>7</v>
      </c>
      <c r="B5" s="6"/>
      <c r="C5" s="20">
        <v>0.4</v>
      </c>
      <c r="D5" s="20">
        <v>0.375</v>
      </c>
      <c r="E5" s="39">
        <v>0.25</v>
      </c>
      <c r="F5" s="43">
        <f>B5*B53</f>
        <v>0</v>
      </c>
      <c r="G5" s="44">
        <f t="shared" ref="G5:J11" si="0">C5*C53</f>
        <v>2500.0000002500001</v>
      </c>
      <c r="H5" s="44">
        <f t="shared" si="0"/>
        <v>0</v>
      </c>
      <c r="I5" s="44">
        <f t="shared" si="0"/>
        <v>-2.4999999936881068E-7</v>
      </c>
      <c r="J5" s="44">
        <f t="shared" si="0"/>
        <v>0</v>
      </c>
      <c r="K5" s="48">
        <f>SUM(F5:J5)</f>
        <v>2500</v>
      </c>
      <c r="M5" s="25" t="s">
        <v>26</v>
      </c>
    </row>
    <row r="6" spans="1:16" x14ac:dyDescent="0.2">
      <c r="A6" s="5" t="s">
        <v>8</v>
      </c>
      <c r="B6" s="20">
        <v>0.7</v>
      </c>
      <c r="C6" s="20">
        <v>0.5</v>
      </c>
      <c r="D6" s="20">
        <v>0.35</v>
      </c>
      <c r="E6" s="39">
        <v>0.25</v>
      </c>
      <c r="F6" s="45">
        <f t="shared" ref="F6:F11" si="1">B6*B54</f>
        <v>3000.0000004999997</v>
      </c>
      <c r="G6" s="42">
        <f t="shared" si="0"/>
        <v>-4.9999999873762135E-7</v>
      </c>
      <c r="H6" s="42">
        <f t="shared" si="0"/>
        <v>0</v>
      </c>
      <c r="I6" s="42">
        <f t="shared" si="0"/>
        <v>0</v>
      </c>
      <c r="J6" s="42">
        <f t="shared" si="0"/>
        <v>0</v>
      </c>
      <c r="K6" s="48">
        <f t="shared" ref="K6:K11" si="2">SUM(F6:J6)</f>
        <v>2999.9999999999995</v>
      </c>
      <c r="M6" s="22" t="s">
        <v>7</v>
      </c>
      <c r="N6" s="26">
        <f>B5*B53+C5*C53+D5*D53+E5*E53</f>
        <v>2500</v>
      </c>
      <c r="O6" s="26" t="s">
        <v>31</v>
      </c>
      <c r="P6" s="26">
        <f>B15</f>
        <v>2500</v>
      </c>
    </row>
    <row r="7" spans="1:16" x14ac:dyDescent="0.2">
      <c r="A7" s="5" t="s">
        <v>9</v>
      </c>
      <c r="B7" s="20">
        <v>0.67500000000000004</v>
      </c>
      <c r="C7" s="20">
        <v>0.45</v>
      </c>
      <c r="D7" s="20">
        <v>0.4</v>
      </c>
      <c r="E7" s="39">
        <v>0.25</v>
      </c>
      <c r="F7" s="45">
        <f t="shared" si="1"/>
        <v>2500.0000004499998</v>
      </c>
      <c r="G7" s="42">
        <f t="shared" si="0"/>
        <v>-4.4999999886385923E-7</v>
      </c>
      <c r="H7" s="42">
        <f t="shared" si="0"/>
        <v>0</v>
      </c>
      <c r="I7" s="42">
        <f t="shared" si="0"/>
        <v>0</v>
      </c>
      <c r="J7" s="42">
        <f t="shared" si="0"/>
        <v>0</v>
      </c>
      <c r="K7" s="48">
        <f t="shared" si="2"/>
        <v>2500</v>
      </c>
      <c r="M7" s="22" t="s">
        <v>8</v>
      </c>
      <c r="N7" s="26">
        <f t="shared" ref="N7:N12" si="3">B6*B54+C6*C54+D6*D54+E6*E54</f>
        <v>2999.9999999999995</v>
      </c>
      <c r="O7" s="26" t="s">
        <v>31</v>
      </c>
      <c r="P7" s="26">
        <f t="shared" ref="P7:P12" si="4">B16</f>
        <v>3000</v>
      </c>
    </row>
    <row r="8" spans="1:16" x14ac:dyDescent="0.2">
      <c r="A8" s="5" t="s">
        <v>10</v>
      </c>
      <c r="B8" s="6"/>
      <c r="C8" s="20">
        <v>0.45</v>
      </c>
      <c r="D8" s="20">
        <v>0.35</v>
      </c>
      <c r="E8" s="39">
        <v>0.2</v>
      </c>
      <c r="F8" s="45">
        <f t="shared" si="1"/>
        <v>0</v>
      </c>
      <c r="G8" s="42">
        <f t="shared" si="0"/>
        <v>0</v>
      </c>
      <c r="H8" s="42">
        <f t="shared" si="0"/>
        <v>714.04390836694733</v>
      </c>
      <c r="I8" s="42">
        <f t="shared" si="0"/>
        <v>0</v>
      </c>
      <c r="J8" s="42">
        <f t="shared" si="0"/>
        <v>0</v>
      </c>
      <c r="K8" s="48">
        <f t="shared" si="2"/>
        <v>714.04390836694733</v>
      </c>
      <c r="M8" s="22" t="s">
        <v>9</v>
      </c>
      <c r="N8" s="26">
        <f t="shared" si="3"/>
        <v>2500</v>
      </c>
      <c r="O8" s="26" t="s">
        <v>31</v>
      </c>
      <c r="P8" s="26">
        <f t="shared" si="4"/>
        <v>2500</v>
      </c>
    </row>
    <row r="9" spans="1:16" x14ac:dyDescent="0.2">
      <c r="A9" s="5" t="s">
        <v>11</v>
      </c>
      <c r="B9" s="20">
        <v>0.65</v>
      </c>
      <c r="C9" s="20">
        <v>0.45</v>
      </c>
      <c r="D9" s="20">
        <v>0.4</v>
      </c>
      <c r="E9" s="39">
        <v>0.25</v>
      </c>
      <c r="F9" s="45">
        <f t="shared" si="1"/>
        <v>2500</v>
      </c>
      <c r="G9" s="42">
        <f t="shared" si="0"/>
        <v>0</v>
      </c>
      <c r="H9" s="42">
        <f t="shared" si="0"/>
        <v>0</v>
      </c>
      <c r="I9" s="42">
        <f t="shared" si="0"/>
        <v>-7.1054273576010019E-15</v>
      </c>
      <c r="J9" s="42">
        <f t="shared" si="0"/>
        <v>0</v>
      </c>
      <c r="K9" s="48">
        <f t="shared" si="2"/>
        <v>2500</v>
      </c>
      <c r="M9" s="22" t="s">
        <v>10</v>
      </c>
      <c r="N9" s="26">
        <f t="shared" si="3"/>
        <v>714.04390836694733</v>
      </c>
      <c r="O9" s="26" t="s">
        <v>31</v>
      </c>
      <c r="P9" s="26">
        <f t="shared" si="4"/>
        <v>2600</v>
      </c>
    </row>
    <row r="10" spans="1:16" x14ac:dyDescent="0.2">
      <c r="A10" s="5" t="s">
        <v>12</v>
      </c>
      <c r="B10" s="20">
        <v>0.625</v>
      </c>
      <c r="C10" s="20">
        <v>0.5</v>
      </c>
      <c r="D10" s="20">
        <v>0.42499999999999999</v>
      </c>
      <c r="E10" s="39">
        <v>0.42499999999999999</v>
      </c>
      <c r="F10" s="45">
        <f t="shared" si="1"/>
        <v>8227.7676019045084</v>
      </c>
      <c r="G10" s="42">
        <f t="shared" si="0"/>
        <v>9875.0000006874998</v>
      </c>
      <c r="H10" s="42">
        <f t="shared" si="0"/>
        <v>7997.2323969829904</v>
      </c>
      <c r="I10" s="42">
        <f t="shared" si="0"/>
        <v>11900.000000425</v>
      </c>
      <c r="J10" s="42">
        <f t="shared" si="0"/>
        <v>0</v>
      </c>
      <c r="K10" s="48">
        <f t="shared" si="2"/>
        <v>38000</v>
      </c>
      <c r="M10" s="22" t="s">
        <v>11</v>
      </c>
      <c r="N10" s="26">
        <f t="shared" si="3"/>
        <v>2500</v>
      </c>
      <c r="O10" s="26" t="s">
        <v>31</v>
      </c>
      <c r="P10" s="26">
        <f t="shared" si="4"/>
        <v>2500</v>
      </c>
    </row>
    <row r="11" spans="1:16" ht="17" thickBot="1" x14ac:dyDescent="0.25">
      <c r="A11" s="9" t="s">
        <v>13</v>
      </c>
      <c r="B11" s="21">
        <v>0.7</v>
      </c>
      <c r="C11" s="21">
        <v>0.45</v>
      </c>
      <c r="D11" s="21">
        <v>0.35</v>
      </c>
      <c r="E11" s="21">
        <v>0.4</v>
      </c>
      <c r="F11" s="46">
        <f t="shared" si="1"/>
        <v>0</v>
      </c>
      <c r="G11" s="47">
        <f t="shared" si="0"/>
        <v>0</v>
      </c>
      <c r="H11" s="47">
        <f t="shared" si="0"/>
        <v>2500</v>
      </c>
      <c r="I11" s="47">
        <f t="shared" si="0"/>
        <v>0</v>
      </c>
      <c r="J11" s="47">
        <f t="shared" si="0"/>
        <v>0</v>
      </c>
      <c r="K11" s="49">
        <f t="shared" si="2"/>
        <v>2500</v>
      </c>
      <c r="M11" s="22" t="s">
        <v>12</v>
      </c>
      <c r="N11" s="26">
        <f t="shared" si="3"/>
        <v>38000</v>
      </c>
      <c r="O11" s="26" t="s">
        <v>31</v>
      </c>
      <c r="P11" s="26">
        <f t="shared" si="4"/>
        <v>38000</v>
      </c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M12" s="22" t="s">
        <v>13</v>
      </c>
      <c r="N12" s="26">
        <f t="shared" si="3"/>
        <v>2500</v>
      </c>
      <c r="O12" s="26" t="s">
        <v>31</v>
      </c>
      <c r="P12" s="26">
        <f t="shared" si="4"/>
        <v>2500</v>
      </c>
    </row>
    <row r="13" spans="1:16" ht="17" thickBot="1" x14ac:dyDescent="0.25">
      <c r="A13" s="13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M13" s="22"/>
      <c r="N13" s="27"/>
      <c r="O13" s="27"/>
      <c r="P13" s="27"/>
    </row>
    <row r="14" spans="1:16" ht="17" thickBot="1" x14ac:dyDescent="0.25">
      <c r="A14" s="2" t="s">
        <v>2</v>
      </c>
      <c r="B14" s="4" t="s">
        <v>15</v>
      </c>
      <c r="C14" s="1"/>
      <c r="D14" s="1"/>
      <c r="E14" s="1"/>
      <c r="F14" s="1"/>
      <c r="G14" s="1"/>
      <c r="H14" s="1"/>
      <c r="I14" s="1"/>
      <c r="J14" s="1"/>
      <c r="K14" s="1"/>
    </row>
    <row r="15" spans="1:16" x14ac:dyDescent="0.2">
      <c r="A15" s="5" t="s">
        <v>7</v>
      </c>
      <c r="B15" s="8">
        <v>2500</v>
      </c>
      <c r="C15" s="1"/>
      <c r="D15" s="1"/>
      <c r="E15" s="1"/>
      <c r="F15" s="1"/>
      <c r="G15" s="1"/>
      <c r="H15" s="1"/>
      <c r="I15" s="1"/>
      <c r="J15" s="1"/>
      <c r="K15" s="1"/>
      <c r="M15" s="28" t="s">
        <v>25</v>
      </c>
    </row>
    <row r="16" spans="1:16" x14ac:dyDescent="0.2">
      <c r="A16" s="5" t="s">
        <v>8</v>
      </c>
      <c r="B16" s="8">
        <v>3000</v>
      </c>
      <c r="C16" s="1"/>
      <c r="D16" s="1"/>
      <c r="E16" s="1"/>
      <c r="F16" s="1"/>
      <c r="G16" s="1"/>
      <c r="H16" s="1"/>
      <c r="I16" s="1"/>
      <c r="J16" s="1"/>
      <c r="K16" s="1"/>
      <c r="M16" s="23" t="s">
        <v>24</v>
      </c>
      <c r="N16" s="23">
        <f>SUM(B53:B59)</f>
        <v>25000</v>
      </c>
      <c r="O16" s="23" t="s">
        <v>36</v>
      </c>
      <c r="P16" s="23">
        <f>B45</f>
        <v>25000</v>
      </c>
    </row>
    <row r="17" spans="1:16" x14ac:dyDescent="0.2">
      <c r="A17" s="5" t="s">
        <v>9</v>
      </c>
      <c r="B17" s="8">
        <v>2500</v>
      </c>
      <c r="C17" s="1"/>
      <c r="D17" s="1"/>
      <c r="E17" s="1"/>
      <c r="F17" s="1"/>
      <c r="G17" s="1"/>
      <c r="H17" s="1"/>
      <c r="I17" s="1"/>
      <c r="J17" s="1"/>
      <c r="K17" s="1"/>
      <c r="M17" s="23" t="s">
        <v>27</v>
      </c>
      <c r="N17" s="23">
        <f>SUM(C53:C59)</f>
        <v>26000</v>
      </c>
      <c r="O17" s="23" t="s">
        <v>36</v>
      </c>
      <c r="P17" s="23">
        <f>B46</f>
        <v>26000</v>
      </c>
    </row>
    <row r="18" spans="1:16" x14ac:dyDescent="0.2">
      <c r="A18" s="72" t="s">
        <v>10</v>
      </c>
      <c r="B18" s="8">
        <v>2600</v>
      </c>
      <c r="C18" s="1"/>
      <c r="D18" s="1"/>
      <c r="E18" s="1"/>
      <c r="F18" s="1"/>
      <c r="G18" s="1"/>
      <c r="H18" s="1"/>
      <c r="I18" s="1"/>
      <c r="J18" s="1"/>
      <c r="K18" s="1"/>
      <c r="M18" s="23" t="s">
        <v>28</v>
      </c>
      <c r="N18" s="23">
        <f>SUM(D53:D59)</f>
        <v>28000</v>
      </c>
      <c r="O18" s="23" t="s">
        <v>36</v>
      </c>
      <c r="P18" s="23">
        <f>B47</f>
        <v>28000</v>
      </c>
    </row>
    <row r="19" spans="1:16" x14ac:dyDescent="0.2">
      <c r="A19" s="5" t="s">
        <v>11</v>
      </c>
      <c r="B19" s="8">
        <v>2500</v>
      </c>
      <c r="C19" s="1"/>
      <c r="D19" s="1"/>
      <c r="E19" s="1"/>
      <c r="F19" s="1"/>
      <c r="G19" s="1"/>
      <c r="H19" s="1"/>
      <c r="I19" s="1"/>
      <c r="J19" s="1"/>
      <c r="K19" s="1"/>
      <c r="M19" s="23" t="s">
        <v>29</v>
      </c>
      <c r="N19" s="23">
        <f>SUM(E53:E59)</f>
        <v>28000</v>
      </c>
      <c r="O19" s="23" t="s">
        <v>36</v>
      </c>
      <c r="P19" s="23">
        <f>B48</f>
        <v>28000</v>
      </c>
    </row>
    <row r="20" spans="1:16" x14ac:dyDescent="0.2">
      <c r="A20" s="62" t="s">
        <v>12</v>
      </c>
      <c r="B20" s="63">
        <v>38000</v>
      </c>
      <c r="C20" s="1"/>
      <c r="D20" s="1"/>
      <c r="E20" s="1"/>
      <c r="F20" s="1"/>
      <c r="G20" s="1"/>
      <c r="H20" s="1"/>
      <c r="I20" s="1"/>
      <c r="J20" s="1"/>
      <c r="K20" s="1"/>
    </row>
    <row r="21" spans="1:16" ht="17" thickBot="1" x14ac:dyDescent="0.25">
      <c r="A21" s="9" t="s">
        <v>13</v>
      </c>
      <c r="B21" s="10">
        <v>2500</v>
      </c>
      <c r="C21" s="1"/>
      <c r="D21" s="1"/>
      <c r="E21" s="1"/>
      <c r="F21" s="1"/>
      <c r="G21" s="1"/>
      <c r="H21" s="1"/>
      <c r="I21" s="1"/>
      <c r="J21" s="1"/>
      <c r="K21" s="1"/>
      <c r="M21" s="23" t="s">
        <v>34</v>
      </c>
      <c r="O21" s="23" t="s">
        <v>36</v>
      </c>
      <c r="P21" s="23">
        <v>0</v>
      </c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23" t="s">
        <v>35</v>
      </c>
      <c r="O22" s="23" t="s">
        <v>36</v>
      </c>
      <c r="P22" s="23">
        <v>0</v>
      </c>
    </row>
    <row r="23" spans="1:16" ht="17" thickBot="1" x14ac:dyDescent="0.25">
      <c r="A23" s="13" t="s">
        <v>16</v>
      </c>
      <c r="B23" s="1"/>
      <c r="C23" s="1"/>
      <c r="D23" s="1"/>
      <c r="E23" s="1"/>
      <c r="F23" s="59" t="s">
        <v>37</v>
      </c>
      <c r="G23" s="1"/>
      <c r="H23" s="1"/>
      <c r="I23" s="1"/>
      <c r="J23" s="1"/>
      <c r="K23" s="1"/>
    </row>
    <row r="24" spans="1:16" ht="17" thickBot="1" x14ac:dyDescent="0.25">
      <c r="A24" s="2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54" t="s">
        <v>2</v>
      </c>
      <c r="G24" s="55" t="s">
        <v>3</v>
      </c>
      <c r="H24" s="55" t="s">
        <v>4</v>
      </c>
      <c r="I24" s="55" t="s">
        <v>5</v>
      </c>
      <c r="J24" s="56" t="s">
        <v>6</v>
      </c>
      <c r="K24" s="38"/>
      <c r="L24" s="33"/>
      <c r="N24" s="37"/>
    </row>
    <row r="25" spans="1:16" x14ac:dyDescent="0.2">
      <c r="A25" s="5" t="s">
        <v>7</v>
      </c>
      <c r="B25" s="11"/>
      <c r="C25" s="18">
        <v>13</v>
      </c>
      <c r="D25" s="18">
        <v>10.65</v>
      </c>
      <c r="E25" s="40">
        <v>9.6</v>
      </c>
      <c r="F25" s="57" t="s">
        <v>7</v>
      </c>
      <c r="G25" s="40"/>
      <c r="H25" s="40">
        <f t="shared" ref="H25:J31" si="5">C25+C35</f>
        <v>13.3</v>
      </c>
      <c r="I25" s="40">
        <f t="shared" si="5"/>
        <v>11.1</v>
      </c>
      <c r="J25" s="51">
        <f t="shared" si="5"/>
        <v>10.049999999999999</v>
      </c>
      <c r="K25" s="40"/>
      <c r="L25" s="33"/>
    </row>
    <row r="26" spans="1:16" x14ac:dyDescent="0.2">
      <c r="A26" s="5" t="s">
        <v>8</v>
      </c>
      <c r="B26" s="18">
        <v>17.399999999999999</v>
      </c>
      <c r="C26" s="18">
        <v>14.1</v>
      </c>
      <c r="D26" s="18">
        <v>11.2</v>
      </c>
      <c r="E26" s="40">
        <v>9.4499999999999993</v>
      </c>
      <c r="F26" s="57" t="s">
        <v>8</v>
      </c>
      <c r="G26" s="40">
        <f t="shared" ref="G26:G31" si="6">B26+B36</f>
        <v>17.799999999999997</v>
      </c>
      <c r="H26" s="40">
        <f t="shared" si="5"/>
        <v>14.5</v>
      </c>
      <c r="I26" s="40">
        <f t="shared" si="5"/>
        <v>11.799999999999999</v>
      </c>
      <c r="J26" s="51">
        <f t="shared" si="5"/>
        <v>10.049999999999999</v>
      </c>
      <c r="K26" s="40"/>
      <c r="L26" s="33"/>
    </row>
    <row r="27" spans="1:16" x14ac:dyDescent="0.2">
      <c r="A27" s="5" t="s">
        <v>9</v>
      </c>
      <c r="B27" s="18">
        <v>17.399999999999999</v>
      </c>
      <c r="C27" s="18">
        <v>14.22</v>
      </c>
      <c r="D27" s="18">
        <v>11</v>
      </c>
      <c r="E27" s="40">
        <v>9.5</v>
      </c>
      <c r="F27" s="57" t="s">
        <v>9</v>
      </c>
      <c r="G27" s="40">
        <f t="shared" si="6"/>
        <v>18.2</v>
      </c>
      <c r="H27" s="40">
        <f t="shared" si="5"/>
        <v>15.020000000000001</v>
      </c>
      <c r="I27" s="40">
        <f t="shared" si="5"/>
        <v>12.2</v>
      </c>
      <c r="J27" s="51">
        <f t="shared" si="5"/>
        <v>10.7</v>
      </c>
      <c r="K27" s="40"/>
      <c r="L27" s="33"/>
    </row>
    <row r="28" spans="1:16" x14ac:dyDescent="0.2">
      <c r="A28" s="5" t="s">
        <v>10</v>
      </c>
      <c r="B28" s="11"/>
      <c r="C28" s="18">
        <v>14.3</v>
      </c>
      <c r="D28" s="18">
        <v>11.25</v>
      </c>
      <c r="E28" s="40">
        <v>9.6</v>
      </c>
      <c r="F28" s="57" t="s">
        <v>10</v>
      </c>
      <c r="G28" s="40"/>
      <c r="H28" s="40">
        <f t="shared" si="5"/>
        <v>15</v>
      </c>
      <c r="I28" s="40">
        <f t="shared" si="5"/>
        <v>12.3</v>
      </c>
      <c r="J28" s="51">
        <f t="shared" si="5"/>
        <v>10.65</v>
      </c>
      <c r="K28" s="40"/>
      <c r="L28" s="33"/>
    </row>
    <row r="29" spans="1:16" x14ac:dyDescent="0.2">
      <c r="A29" s="5" t="s">
        <v>11</v>
      </c>
      <c r="B29" s="18">
        <v>17.5</v>
      </c>
      <c r="C29" s="18">
        <v>13.8</v>
      </c>
      <c r="D29" s="18">
        <v>11.4</v>
      </c>
      <c r="E29" s="40">
        <v>9.6</v>
      </c>
      <c r="F29" s="57" t="s">
        <v>11</v>
      </c>
      <c r="G29" s="40">
        <f t="shared" si="6"/>
        <v>18.2</v>
      </c>
      <c r="H29" s="40">
        <f t="shared" si="5"/>
        <v>14.5</v>
      </c>
      <c r="I29" s="40">
        <f t="shared" si="5"/>
        <v>12.450000000000001</v>
      </c>
      <c r="J29" s="51">
        <f t="shared" si="5"/>
        <v>10.65</v>
      </c>
      <c r="K29" s="40"/>
      <c r="L29" s="33"/>
    </row>
    <row r="30" spans="1:16" x14ac:dyDescent="0.2">
      <c r="A30" s="5" t="s">
        <v>12</v>
      </c>
      <c r="B30" s="70">
        <v>18.25</v>
      </c>
      <c r="C30" s="70">
        <v>13.9</v>
      </c>
      <c r="D30" s="70">
        <v>11.4</v>
      </c>
      <c r="E30" s="70">
        <v>8.9</v>
      </c>
      <c r="F30" s="57" t="s">
        <v>12</v>
      </c>
      <c r="G30" s="40">
        <f t="shared" si="6"/>
        <v>18.25</v>
      </c>
      <c r="H30" s="40">
        <f t="shared" si="5"/>
        <v>13.9</v>
      </c>
      <c r="I30" s="40">
        <f t="shared" si="5"/>
        <v>11.4</v>
      </c>
      <c r="J30" s="51">
        <f t="shared" si="5"/>
        <v>8.9</v>
      </c>
      <c r="K30" s="40"/>
      <c r="L30" s="33"/>
    </row>
    <row r="31" spans="1:16" ht="17" thickBot="1" x14ac:dyDescent="0.25">
      <c r="A31" s="9" t="s">
        <v>13</v>
      </c>
      <c r="B31" s="19">
        <v>19.75</v>
      </c>
      <c r="C31" s="19">
        <v>13.9</v>
      </c>
      <c r="D31" s="19">
        <v>10.75</v>
      </c>
      <c r="E31" s="19">
        <v>9.4</v>
      </c>
      <c r="F31" s="58" t="s">
        <v>13</v>
      </c>
      <c r="G31" s="52">
        <f t="shared" si="6"/>
        <v>20.25</v>
      </c>
      <c r="H31" s="52">
        <f t="shared" si="5"/>
        <v>14.4</v>
      </c>
      <c r="I31" s="52">
        <f t="shared" si="5"/>
        <v>11.5</v>
      </c>
      <c r="J31" s="53">
        <f t="shared" si="5"/>
        <v>10.15</v>
      </c>
      <c r="K31" s="40"/>
      <c r="L31" s="33"/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7" thickBot="1" x14ac:dyDescent="0.25">
      <c r="A33" s="13" t="s">
        <v>17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7" thickBot="1" x14ac:dyDescent="0.25">
      <c r="A34" s="2" t="s">
        <v>2</v>
      </c>
      <c r="B34" s="3" t="s">
        <v>3</v>
      </c>
      <c r="C34" s="3" t="s">
        <v>4</v>
      </c>
      <c r="D34" s="3" t="s">
        <v>5</v>
      </c>
      <c r="E34" s="4" t="s">
        <v>6</v>
      </c>
      <c r="F34" s="38"/>
      <c r="G34" s="38"/>
      <c r="H34" s="38"/>
      <c r="I34" s="38"/>
      <c r="J34" s="38"/>
      <c r="K34" s="38"/>
    </row>
    <row r="35" spans="1:11" x14ac:dyDescent="0.2">
      <c r="A35" s="5" t="s">
        <v>7</v>
      </c>
      <c r="B35" s="6"/>
      <c r="C35" s="14">
        <v>0.3</v>
      </c>
      <c r="D35" s="14">
        <v>0.45</v>
      </c>
      <c r="E35" s="15">
        <v>0.45</v>
      </c>
      <c r="F35" s="41"/>
      <c r="G35" s="41"/>
      <c r="H35" s="41"/>
      <c r="I35" s="41"/>
      <c r="J35" s="41"/>
      <c r="K35" s="41"/>
    </row>
    <row r="36" spans="1:11" x14ac:dyDescent="0.2">
      <c r="A36" s="5" t="s">
        <v>8</v>
      </c>
      <c r="B36" s="14">
        <v>0.4</v>
      </c>
      <c r="C36" s="14">
        <v>0.4</v>
      </c>
      <c r="D36" s="14">
        <v>0.6</v>
      </c>
      <c r="E36" s="15">
        <v>0.6</v>
      </c>
      <c r="F36" s="41"/>
      <c r="G36" s="41"/>
      <c r="H36" s="41"/>
      <c r="I36" s="41"/>
      <c r="J36" s="41"/>
      <c r="K36" s="41"/>
    </row>
    <row r="37" spans="1:11" x14ac:dyDescent="0.2">
      <c r="A37" s="5" t="s">
        <v>9</v>
      </c>
      <c r="B37" s="14">
        <v>0.8</v>
      </c>
      <c r="C37" s="14">
        <v>0.8</v>
      </c>
      <c r="D37" s="14">
        <v>1.2</v>
      </c>
      <c r="E37" s="15">
        <v>1.2</v>
      </c>
      <c r="F37" s="41"/>
      <c r="G37" s="41"/>
      <c r="H37" s="41"/>
      <c r="I37" s="41"/>
      <c r="J37" s="41"/>
      <c r="K37" s="41"/>
    </row>
    <row r="38" spans="1:11" x14ac:dyDescent="0.2">
      <c r="A38" s="5" t="s">
        <v>10</v>
      </c>
      <c r="B38" s="6"/>
      <c r="C38" s="14">
        <v>0.7</v>
      </c>
      <c r="D38" s="14">
        <v>1.05</v>
      </c>
      <c r="E38" s="15">
        <v>1.05</v>
      </c>
      <c r="F38" s="41"/>
      <c r="G38" s="41"/>
      <c r="H38" s="41"/>
      <c r="I38" s="41"/>
      <c r="J38" s="41"/>
      <c r="K38" s="41"/>
    </row>
    <row r="39" spans="1:11" x14ac:dyDescent="0.2">
      <c r="A39" s="5" t="s">
        <v>11</v>
      </c>
      <c r="B39" s="14">
        <v>0.7</v>
      </c>
      <c r="C39" s="14">
        <v>0.7</v>
      </c>
      <c r="D39" s="14">
        <v>1.05</v>
      </c>
      <c r="E39" s="15">
        <v>1.05</v>
      </c>
      <c r="F39" s="41"/>
      <c r="G39" s="41"/>
      <c r="H39" s="41"/>
      <c r="I39" s="41"/>
      <c r="J39" s="41"/>
      <c r="K39" s="41"/>
    </row>
    <row r="40" spans="1:11" x14ac:dyDescent="0.2">
      <c r="A40" s="5" t="s">
        <v>12</v>
      </c>
      <c r="B40" s="14">
        <v>0</v>
      </c>
      <c r="C40" s="14">
        <v>0</v>
      </c>
      <c r="D40" s="14">
        <v>0</v>
      </c>
      <c r="E40" s="15">
        <v>0</v>
      </c>
      <c r="F40" s="41"/>
      <c r="G40" s="41"/>
      <c r="H40" s="41"/>
      <c r="I40" s="41"/>
      <c r="J40" s="41"/>
      <c r="K40" s="41"/>
    </row>
    <row r="41" spans="1:11" ht="17" thickBot="1" x14ac:dyDescent="0.25">
      <c r="A41" s="9" t="s">
        <v>13</v>
      </c>
      <c r="B41" s="16">
        <v>0.5</v>
      </c>
      <c r="C41" s="16">
        <v>0.5</v>
      </c>
      <c r="D41" s="16">
        <v>0.75</v>
      </c>
      <c r="E41" s="17">
        <v>0.75</v>
      </c>
      <c r="F41" s="41"/>
      <c r="G41" s="41"/>
      <c r="H41" s="41"/>
      <c r="I41" s="41"/>
      <c r="J41" s="41"/>
      <c r="K41" s="4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7" thickBot="1" x14ac:dyDescent="0.25">
      <c r="A43" s="13" t="s">
        <v>18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7" thickBot="1" x14ac:dyDescent="0.25">
      <c r="A44" s="2" t="s">
        <v>19</v>
      </c>
      <c r="B44" s="4" t="s">
        <v>20</v>
      </c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">
      <c r="A45" s="5" t="s">
        <v>3</v>
      </c>
      <c r="B45" s="8">
        <v>25000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">
      <c r="A46" s="5" t="s">
        <v>4</v>
      </c>
      <c r="B46" s="8">
        <v>26000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5" t="s">
        <v>5</v>
      </c>
      <c r="B47" s="8">
        <v>28000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ht="17" thickBot="1" x14ac:dyDescent="0.25">
      <c r="A48" s="9" t="s">
        <v>6</v>
      </c>
      <c r="B48" s="10">
        <v>28000</v>
      </c>
      <c r="C48" s="1"/>
      <c r="D48" s="1"/>
      <c r="E48" s="1"/>
      <c r="F48" s="1"/>
      <c r="G48" s="1"/>
      <c r="H48" s="1"/>
      <c r="I48" s="1"/>
      <c r="J48" s="1"/>
      <c r="K48" s="1"/>
    </row>
    <row r="49" spans="1: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6" ht="17" thickBot="1" x14ac:dyDescent="0.25">
      <c r="A51" s="13" t="s">
        <v>21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6" ht="17" thickBot="1" x14ac:dyDescent="0.25">
      <c r="A52" s="34" t="s">
        <v>2</v>
      </c>
      <c r="B52" s="35" t="s">
        <v>3</v>
      </c>
      <c r="C52" s="35" t="s">
        <v>4</v>
      </c>
      <c r="D52" s="35" t="s">
        <v>5</v>
      </c>
      <c r="E52" s="36" t="s">
        <v>6</v>
      </c>
      <c r="F52" s="22"/>
      <c r="G52" s="22"/>
      <c r="H52" s="22"/>
      <c r="I52" s="22"/>
      <c r="J52" s="22"/>
      <c r="K52" s="22"/>
    </row>
    <row r="53" spans="1:16" x14ac:dyDescent="0.2">
      <c r="A53" s="5" t="s">
        <v>7</v>
      </c>
      <c r="B53" s="29">
        <v>0</v>
      </c>
      <c r="C53" s="29">
        <v>6250.0000006250002</v>
      </c>
      <c r="D53" s="29">
        <v>0</v>
      </c>
      <c r="E53" s="30">
        <v>-9.9999999747524271E-7</v>
      </c>
      <c r="F53" s="64"/>
      <c r="G53" s="64"/>
      <c r="H53" s="64"/>
      <c r="I53" s="64"/>
      <c r="J53" s="64"/>
      <c r="K53" s="64"/>
    </row>
    <row r="54" spans="1:16" x14ac:dyDescent="0.2">
      <c r="A54" s="5" t="s">
        <v>8</v>
      </c>
      <c r="B54" s="31">
        <v>4285.7142864285715</v>
      </c>
      <c r="C54" s="31">
        <v>-9.9999999747524271E-7</v>
      </c>
      <c r="D54" s="31">
        <v>0</v>
      </c>
      <c r="E54" s="32">
        <v>0</v>
      </c>
      <c r="F54" s="64"/>
      <c r="G54" s="64"/>
      <c r="H54" s="64"/>
      <c r="I54" s="64"/>
      <c r="J54" s="64"/>
      <c r="K54" s="64"/>
    </row>
    <row r="55" spans="1:16" x14ac:dyDescent="0.2">
      <c r="A55" s="5" t="s">
        <v>9</v>
      </c>
      <c r="B55" s="31">
        <v>3703.7037043703699</v>
      </c>
      <c r="C55" s="31">
        <v>-9.9999999747524271E-7</v>
      </c>
      <c r="D55" s="31">
        <v>0</v>
      </c>
      <c r="E55" s="32">
        <v>0</v>
      </c>
      <c r="F55" s="64"/>
      <c r="G55" s="64"/>
      <c r="H55" s="64"/>
      <c r="I55" s="64"/>
      <c r="J55" s="64"/>
      <c r="K55" s="64"/>
    </row>
    <row r="56" spans="1:16" x14ac:dyDescent="0.2">
      <c r="A56" s="5" t="s">
        <v>10</v>
      </c>
      <c r="B56" s="31">
        <v>0</v>
      </c>
      <c r="C56" s="31">
        <v>0</v>
      </c>
      <c r="D56" s="71">
        <v>2040.1254524769925</v>
      </c>
      <c r="E56" s="32">
        <v>0</v>
      </c>
      <c r="F56" s="64"/>
      <c r="G56" s="64"/>
      <c r="H56" s="64"/>
      <c r="I56" s="64"/>
      <c r="J56" s="64"/>
      <c r="K56" s="64"/>
    </row>
    <row r="57" spans="1:16" x14ac:dyDescent="0.2">
      <c r="A57" s="5" t="s">
        <v>11</v>
      </c>
      <c r="B57" s="31">
        <v>3846.1538461538457</v>
      </c>
      <c r="C57" s="31">
        <v>0</v>
      </c>
      <c r="D57" s="31">
        <v>0</v>
      </c>
      <c r="E57" s="32">
        <v>-2.8421709430404007E-14</v>
      </c>
      <c r="F57" s="64"/>
      <c r="G57" s="64"/>
      <c r="H57" s="64"/>
      <c r="I57" s="64"/>
      <c r="J57" s="64"/>
      <c r="K57" s="64"/>
    </row>
    <row r="58" spans="1:16" x14ac:dyDescent="0.2">
      <c r="A58" s="5" t="s">
        <v>12</v>
      </c>
      <c r="B58" s="31">
        <v>13164.428163047214</v>
      </c>
      <c r="C58" s="31">
        <v>19750.000001375</v>
      </c>
      <c r="D58" s="31">
        <v>18817.017404665861</v>
      </c>
      <c r="E58" s="32">
        <v>28000.000001</v>
      </c>
      <c r="F58" s="64"/>
      <c r="G58" s="64"/>
      <c r="H58" s="64"/>
      <c r="I58" s="64"/>
      <c r="J58" s="64"/>
      <c r="K58" s="64"/>
    </row>
    <row r="59" spans="1:16" ht="17" thickBot="1" x14ac:dyDescent="0.25">
      <c r="A59" s="5" t="s">
        <v>13</v>
      </c>
      <c r="B59" s="65">
        <v>0</v>
      </c>
      <c r="C59" s="65">
        <v>0</v>
      </c>
      <c r="D59" s="65">
        <v>7142.8571428571431</v>
      </c>
      <c r="E59" s="66">
        <v>0</v>
      </c>
      <c r="F59" s="64"/>
      <c r="G59" s="64"/>
      <c r="H59" s="64"/>
      <c r="I59" s="64"/>
      <c r="J59" s="64"/>
      <c r="K59" s="64"/>
    </row>
    <row r="60" spans="1:16" s="33" customFormat="1" ht="40" thickBot="1" x14ac:dyDescent="0.2">
      <c r="A60" s="67" t="s">
        <v>23</v>
      </c>
      <c r="B60" s="68">
        <f>SUMPRODUCT(B53:B59,B35:B41)+SUMPRODUCT(B53:B59,B25:B31)</f>
        <v>453943.93569358101</v>
      </c>
      <c r="C60" s="68">
        <f t="shared" ref="C60:E60" si="7">SUMPRODUCT(C53:C59,C35:C41)+SUMPRODUCT(C53:C59,C25:C31)</f>
        <v>357649.99999790493</v>
      </c>
      <c r="D60" s="68">
        <f t="shared" si="7"/>
        <v>321750.39862151496</v>
      </c>
      <c r="E60" s="69">
        <f t="shared" si="7"/>
        <v>249199.99999885002</v>
      </c>
      <c r="F60" s="37"/>
      <c r="G60" s="37"/>
      <c r="H60" s="37"/>
      <c r="I60" s="37"/>
      <c r="J60" s="37"/>
      <c r="K60" s="37"/>
      <c r="M60" s="23"/>
      <c r="N60" s="23"/>
      <c r="O60" s="23"/>
      <c r="P60" s="23"/>
    </row>
    <row r="62" spans="1:16" x14ac:dyDescent="0.2">
      <c r="D62" s="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Microsoft Office User</cp:lastModifiedBy>
  <dcterms:created xsi:type="dcterms:W3CDTF">2014-01-19T03:55:05Z</dcterms:created>
  <dcterms:modified xsi:type="dcterms:W3CDTF">2016-06-16T15:04:17Z</dcterms:modified>
</cp:coreProperties>
</file>