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600" yWindow="495" windowWidth="19830" windowHeight="8025"/>
  </bookViews>
  <sheets>
    <sheet name="Raw Data" sheetId="1" r:id="rId1"/>
    <sheet name="T2W Cost Calcs" sheetId="2" r:id="rId2"/>
    <sheet name="T2W PMU" sheetId="3" r:id="rId3"/>
    <sheet name="T3W Cost Calcs" sheetId="4" r:id="rId4"/>
    <sheet name="T3W PMU" sheetId="6" r:id="rId5"/>
    <sheet name="TH60 Cost Calcs" sheetId="5" r:id="rId6"/>
  </sheets>
  <definedNames>
    <definedName name="_xlnm._FilterDatabase" localSheetId="2" hidden="1">'T2W PMU'!$A$17:$E$96</definedName>
    <definedName name="_xlnm._FilterDatabase" localSheetId="4" hidden="1">'T3W PMU'!$A$17:$E$137</definedName>
    <definedName name="_xlnm.Print_Area" localSheetId="2">'T2W PMU'!$B$17:$E$81</definedName>
    <definedName name="_xlnm.Print_Area" localSheetId="4">'T3W PMU'!$B$21:$E$125</definedName>
  </definedNames>
  <calcPr calcId="145621"/>
</workbook>
</file>

<file path=xl/calcChain.xml><?xml version="1.0" encoding="utf-8"?>
<calcChain xmlns="http://schemas.openxmlformats.org/spreadsheetml/2006/main">
  <c r="D5" i="1" l="1"/>
  <c r="D3" i="1"/>
  <c r="D36" i="1" l="1"/>
  <c r="D37" i="1"/>
  <c r="D38" i="1"/>
  <c r="D39" i="1"/>
  <c r="D40" i="1"/>
  <c r="D41" i="1"/>
  <c r="D35" i="1"/>
  <c r="D26" i="1"/>
  <c r="D27" i="1"/>
  <c r="D28" i="1"/>
  <c r="D29" i="1"/>
  <c r="D30" i="1"/>
  <c r="D31" i="1"/>
  <c r="D32" i="1"/>
  <c r="D33" i="1"/>
  <c r="D25" i="1"/>
  <c r="D19" i="1"/>
  <c r="D20" i="1"/>
  <c r="D21" i="1"/>
  <c r="D22" i="1"/>
  <c r="D23" i="1"/>
  <c r="D18" i="1"/>
  <c r="D108" i="1"/>
  <c r="D120" i="1"/>
  <c r="D121" i="1"/>
  <c r="D122" i="1"/>
  <c r="D123" i="1"/>
  <c r="D124" i="1"/>
  <c r="D125" i="1"/>
  <c r="D126" i="1"/>
  <c r="D127" i="1"/>
  <c r="D119" i="1"/>
  <c r="D101" i="1"/>
  <c r="D102" i="1"/>
  <c r="D103" i="1"/>
  <c r="D104" i="1"/>
  <c r="D105" i="1"/>
  <c r="D106" i="1"/>
  <c r="D100" i="1"/>
  <c r="D92" i="1"/>
  <c r="D93" i="1"/>
  <c r="D94" i="1"/>
  <c r="D95" i="1"/>
  <c r="D96" i="1"/>
  <c r="D97" i="1"/>
  <c r="D91" i="1"/>
  <c r="D11" i="1"/>
  <c r="D12" i="1"/>
  <c r="D13" i="1"/>
  <c r="D14" i="1"/>
  <c r="D15" i="1"/>
  <c r="D16" i="1"/>
  <c r="D6" i="1"/>
  <c r="D7" i="1"/>
  <c r="D8" i="1"/>
  <c r="D9" i="1"/>
  <c r="D10" i="1"/>
  <c r="F30" i="5" l="1"/>
  <c r="C2" i="5"/>
  <c r="D2" i="5" s="1"/>
  <c r="F2" i="5" s="1"/>
  <c r="F3" i="5"/>
  <c r="C4" i="5"/>
  <c r="D4" i="5" s="1"/>
  <c r="F4" i="5" s="1"/>
  <c r="F5" i="5"/>
  <c r="F6" i="5"/>
  <c r="F7" i="5"/>
  <c r="F8" i="5"/>
  <c r="C9" i="5"/>
  <c r="D9" i="5" s="1"/>
  <c r="F9" i="5" s="1"/>
  <c r="F10" i="5"/>
  <c r="F11" i="5"/>
  <c r="F12" i="5"/>
  <c r="F13" i="5"/>
  <c r="F14" i="5"/>
  <c r="F15" i="5"/>
  <c r="F16" i="5"/>
  <c r="F17" i="5"/>
  <c r="F18" i="5"/>
  <c r="F19" i="5"/>
  <c r="C20" i="5"/>
  <c r="D20" i="5" s="1"/>
  <c r="F20" i="5" s="1"/>
  <c r="F21" i="5"/>
  <c r="C22" i="5"/>
  <c r="D22" i="5" s="1"/>
  <c r="F22" i="5" s="1"/>
  <c r="F23" i="5"/>
  <c r="F24" i="5"/>
  <c r="F25" i="5"/>
  <c r="F26" i="5"/>
  <c r="F27" i="5"/>
  <c r="F28" i="5"/>
  <c r="F29" i="5"/>
  <c r="F31" i="5"/>
  <c r="F32" i="5"/>
  <c r="F33" i="5"/>
  <c r="F34" i="5"/>
  <c r="F35" i="5"/>
  <c r="C36" i="5"/>
  <c r="D36" i="5" s="1"/>
  <c r="F36" i="5" s="1"/>
  <c r="F37" i="5"/>
  <c r="F38" i="5"/>
  <c r="F39" i="5"/>
  <c r="F40" i="5"/>
  <c r="C41" i="5"/>
  <c r="D41" i="5" s="1"/>
  <c r="F41" i="5" s="1"/>
  <c r="F42" i="5"/>
  <c r="F43" i="5"/>
  <c r="F44" i="5"/>
  <c r="F45" i="5"/>
  <c r="C46" i="5"/>
  <c r="D46" i="5" s="1"/>
  <c r="F46" i="5" s="1"/>
  <c r="F47" i="5"/>
  <c r="F48" i="5"/>
  <c r="F49" i="5"/>
  <c r="F50" i="5"/>
  <c r="F51" i="5"/>
  <c r="C52" i="5"/>
  <c r="D52" i="5" s="1"/>
  <c r="F52" i="5" s="1"/>
  <c r="F53" i="5"/>
  <c r="F54" i="5"/>
  <c r="F55" i="5"/>
  <c r="F56" i="5"/>
  <c r="F57" i="5"/>
  <c r="F58" i="5"/>
  <c r="C59" i="5"/>
  <c r="D59" i="5" s="1"/>
  <c r="F59" i="5" s="1"/>
  <c r="F60" i="5"/>
  <c r="F61" i="5"/>
  <c r="F62" i="5"/>
  <c r="F63" i="5"/>
  <c r="F64" i="5"/>
  <c r="C65" i="5"/>
  <c r="D65" i="5" s="1"/>
  <c r="F65" i="5" s="1"/>
  <c r="F66" i="5"/>
  <c r="C67" i="5"/>
  <c r="D67" i="5" s="1"/>
  <c r="F67" i="5" s="1"/>
  <c r="F68" i="5"/>
  <c r="C69" i="5"/>
  <c r="D69" i="5" s="1"/>
  <c r="F69" i="5" s="1"/>
  <c r="F70" i="5"/>
  <c r="F71" i="5"/>
  <c r="F72" i="5"/>
  <c r="C73" i="5"/>
  <c r="D73" i="5" s="1"/>
  <c r="F73" i="5" s="1"/>
  <c r="F74" i="5"/>
  <c r="F75" i="5"/>
  <c r="F76" i="5"/>
  <c r="F77" i="5"/>
  <c r="C78" i="5"/>
  <c r="D78" i="5" s="1"/>
  <c r="F78" i="5" s="1"/>
  <c r="F79" i="5"/>
  <c r="C80" i="5"/>
  <c r="D80" i="5" s="1"/>
  <c r="F80" i="5" s="1"/>
  <c r="F81" i="5"/>
  <c r="F82" i="5"/>
  <c r="F83" i="5"/>
  <c r="F84" i="5"/>
  <c r="F85" i="5"/>
  <c r="F86" i="5"/>
  <c r="F87" i="5"/>
  <c r="C88" i="5"/>
  <c r="D88" i="5" s="1"/>
  <c r="F88" i="5" s="1"/>
  <c r="F89" i="5"/>
  <c r="F90" i="5"/>
  <c r="F91" i="5"/>
  <c r="F92" i="5"/>
  <c r="F93" i="5"/>
  <c r="F94" i="5"/>
  <c r="F95" i="5"/>
  <c r="F96" i="5"/>
  <c r="C97" i="5"/>
  <c r="D97" i="5" s="1"/>
  <c r="F97" i="5" s="1"/>
  <c r="F98" i="5"/>
  <c r="F99" i="5"/>
  <c r="F100" i="5"/>
  <c r="F101" i="5"/>
  <c r="C102" i="5"/>
  <c r="D102" i="5" s="1"/>
  <c r="F102" i="5" s="1"/>
  <c r="F103" i="5"/>
  <c r="F104" i="5"/>
  <c r="C105" i="5"/>
  <c r="D105" i="5" s="1"/>
  <c r="F105" i="5" s="1"/>
  <c r="F106" i="5"/>
  <c r="F107" i="5"/>
  <c r="C108" i="5"/>
  <c r="D108" i="5" s="1"/>
  <c r="F108" i="5" s="1"/>
  <c r="C109" i="5"/>
  <c r="D109" i="5" s="1"/>
  <c r="F109" i="5" s="1"/>
  <c r="F110" i="5"/>
  <c r="C111" i="5"/>
  <c r="D111" i="5" s="1"/>
  <c r="F111" i="5" s="1"/>
  <c r="C112" i="5"/>
  <c r="D112" i="5" s="1"/>
  <c r="F112" i="5" s="1"/>
  <c r="F113" i="5"/>
  <c r="F114" i="5"/>
  <c r="F115" i="5"/>
  <c r="F116" i="5"/>
  <c r="C117" i="5"/>
  <c r="D117" i="5" s="1"/>
  <c r="F117" i="5" s="1"/>
  <c r="F118" i="5"/>
  <c r="F119" i="5"/>
  <c r="C120" i="5"/>
  <c r="D120" i="5" s="1"/>
  <c r="F120" i="5" s="1"/>
  <c r="F121" i="5"/>
  <c r="F122" i="5"/>
  <c r="F123" i="5"/>
  <c r="F124" i="5"/>
  <c r="C125" i="5"/>
  <c r="D125" i="5" s="1"/>
  <c r="F125" i="5" s="1"/>
  <c r="F126" i="5"/>
  <c r="C30" i="5"/>
  <c r="D30" i="5" s="1"/>
  <c r="C3" i="5"/>
  <c r="D3" i="5" s="1"/>
  <c r="C5" i="5"/>
  <c r="D5" i="5" s="1"/>
  <c r="C6" i="5"/>
  <c r="D6" i="5" s="1"/>
  <c r="C7" i="5"/>
  <c r="D7" i="5" s="1"/>
  <c r="C8" i="5"/>
  <c r="D8" i="5" s="1"/>
  <c r="C10" i="5"/>
  <c r="D10" i="5" s="1"/>
  <c r="C11" i="5"/>
  <c r="D11" i="5" s="1"/>
  <c r="C12" i="5"/>
  <c r="D12" i="5" s="1"/>
  <c r="C13" i="5"/>
  <c r="D13" i="5" s="1"/>
  <c r="C14" i="5"/>
  <c r="D14" i="5" s="1"/>
  <c r="C15" i="5"/>
  <c r="D15" i="5" s="1"/>
  <c r="C16" i="5"/>
  <c r="D16" i="5" s="1"/>
  <c r="C17" i="5"/>
  <c r="D17" i="5" s="1"/>
  <c r="C18" i="5"/>
  <c r="D18" i="5" s="1"/>
  <c r="C19" i="5"/>
  <c r="D19" i="5" s="1"/>
  <c r="C21" i="5"/>
  <c r="D21" i="5" s="1"/>
  <c r="C23" i="5"/>
  <c r="D23" i="5" s="1"/>
  <c r="C24" i="5"/>
  <c r="D24" i="5" s="1"/>
  <c r="C25" i="5"/>
  <c r="D25" i="5" s="1"/>
  <c r="C26" i="5"/>
  <c r="D26" i="5" s="1"/>
  <c r="C27" i="5"/>
  <c r="D27" i="5" s="1"/>
  <c r="C28" i="5"/>
  <c r="D28" i="5" s="1"/>
  <c r="C29" i="5"/>
  <c r="D29" i="5" s="1"/>
  <c r="C31" i="5"/>
  <c r="D31" i="5" s="1"/>
  <c r="C32" i="5"/>
  <c r="D32" i="5" s="1"/>
  <c r="C33" i="5"/>
  <c r="D33" i="5" s="1"/>
  <c r="C34" i="5"/>
  <c r="D34" i="5" s="1"/>
  <c r="C35" i="5"/>
  <c r="D35" i="5" s="1"/>
  <c r="C37" i="5"/>
  <c r="D37" i="5" s="1"/>
  <c r="C38" i="5"/>
  <c r="D38" i="5" s="1"/>
  <c r="C39" i="5"/>
  <c r="D39" i="5" s="1"/>
  <c r="C40" i="5"/>
  <c r="D40" i="5" s="1"/>
  <c r="C42" i="5"/>
  <c r="D42" i="5" s="1"/>
  <c r="C43" i="5"/>
  <c r="D43" i="5" s="1"/>
  <c r="C44" i="5"/>
  <c r="D44" i="5" s="1"/>
  <c r="C45" i="5"/>
  <c r="D45" i="5" s="1"/>
  <c r="C47" i="5"/>
  <c r="D47" i="5" s="1"/>
  <c r="C48" i="5"/>
  <c r="D48" i="5" s="1"/>
  <c r="C49" i="5"/>
  <c r="D49" i="5" s="1"/>
  <c r="C50" i="5"/>
  <c r="D50" i="5" s="1"/>
  <c r="C51" i="5"/>
  <c r="D51" i="5" s="1"/>
  <c r="C53" i="5"/>
  <c r="D53" i="5" s="1"/>
  <c r="C54" i="5"/>
  <c r="D54" i="5" s="1"/>
  <c r="C55" i="5"/>
  <c r="D55" i="5" s="1"/>
  <c r="C56" i="5"/>
  <c r="D56" i="5"/>
  <c r="C57" i="5"/>
  <c r="D57" i="5" s="1"/>
  <c r="C58" i="5"/>
  <c r="D58" i="5" s="1"/>
  <c r="C60" i="5"/>
  <c r="D60" i="5" s="1"/>
  <c r="C61" i="5"/>
  <c r="D61" i="5" s="1"/>
  <c r="C62" i="5"/>
  <c r="D62" i="5" s="1"/>
  <c r="C63" i="5"/>
  <c r="D63" i="5" s="1"/>
  <c r="C64" i="5"/>
  <c r="D64" i="5" s="1"/>
  <c r="C66" i="5"/>
  <c r="D66" i="5" s="1"/>
  <c r="C68" i="5"/>
  <c r="D68" i="5" s="1"/>
  <c r="C70" i="5"/>
  <c r="D70" i="5" s="1"/>
  <c r="C71" i="5"/>
  <c r="D71" i="5" s="1"/>
  <c r="C72" i="5"/>
  <c r="D72" i="5" s="1"/>
  <c r="C74" i="5"/>
  <c r="D74" i="5" s="1"/>
  <c r="C75" i="5"/>
  <c r="D75" i="5" s="1"/>
  <c r="C76" i="5"/>
  <c r="D76" i="5" s="1"/>
  <c r="C77" i="5"/>
  <c r="D77" i="5" s="1"/>
  <c r="C79" i="5"/>
  <c r="D79" i="5" s="1"/>
  <c r="C81" i="5"/>
  <c r="D81" i="5" s="1"/>
  <c r="C82" i="5"/>
  <c r="D82" i="5" s="1"/>
  <c r="C83" i="5"/>
  <c r="D83" i="5" s="1"/>
  <c r="C84" i="5"/>
  <c r="D84" i="5" s="1"/>
  <c r="C85" i="5"/>
  <c r="D85" i="5" s="1"/>
  <c r="C86" i="5"/>
  <c r="D86" i="5" s="1"/>
  <c r="C87" i="5"/>
  <c r="D87" i="5" s="1"/>
  <c r="C89" i="5"/>
  <c r="D89" i="5" s="1"/>
  <c r="C90" i="5"/>
  <c r="D90" i="5" s="1"/>
  <c r="C91" i="5"/>
  <c r="D91" i="5" s="1"/>
  <c r="C92" i="5"/>
  <c r="D92" i="5" s="1"/>
  <c r="C93" i="5"/>
  <c r="D93" i="5" s="1"/>
  <c r="C94" i="5"/>
  <c r="D94" i="5" s="1"/>
  <c r="C95" i="5"/>
  <c r="D95" i="5" s="1"/>
  <c r="C96" i="5"/>
  <c r="D96" i="5"/>
  <c r="C98" i="5"/>
  <c r="D98" i="5" s="1"/>
  <c r="C99" i="5"/>
  <c r="D99" i="5" s="1"/>
  <c r="C100" i="5"/>
  <c r="D100" i="5" s="1"/>
  <c r="C101" i="5"/>
  <c r="D101" i="5" s="1"/>
  <c r="C103" i="5"/>
  <c r="D103" i="5" s="1"/>
  <c r="C104" i="5"/>
  <c r="D104" i="5" s="1"/>
  <c r="C106" i="5"/>
  <c r="D106" i="5" s="1"/>
  <c r="C107" i="5"/>
  <c r="D107" i="5" s="1"/>
  <c r="C110" i="5"/>
  <c r="D110" i="5" s="1"/>
  <c r="C113" i="5"/>
  <c r="D113" i="5" s="1"/>
  <c r="C114" i="5"/>
  <c r="D114" i="5" s="1"/>
  <c r="C115" i="5"/>
  <c r="D115" i="5" s="1"/>
  <c r="C116" i="5"/>
  <c r="D116" i="5" s="1"/>
  <c r="C118" i="5"/>
  <c r="D118" i="5" s="1"/>
  <c r="C119" i="5"/>
  <c r="D119" i="5" s="1"/>
  <c r="C121" i="5"/>
  <c r="D121" i="5" s="1"/>
  <c r="C122" i="5"/>
  <c r="D122" i="5" s="1"/>
  <c r="C123" i="5"/>
  <c r="D123" i="5" s="1"/>
  <c r="C124" i="5"/>
  <c r="D124" i="5" s="1"/>
  <c r="C126" i="5"/>
  <c r="D126" i="5" s="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3" i="5"/>
  <c r="B4" i="5"/>
  <c r="B2" i="5"/>
  <c r="C2" i="4"/>
  <c r="D2" i="4" s="1"/>
  <c r="C45" i="4"/>
  <c r="D45" i="4" s="1"/>
  <c r="C40" i="4"/>
  <c r="D40" i="4" s="1"/>
  <c r="D30" i="6" s="1"/>
  <c r="F30" i="6" s="1"/>
  <c r="C46" i="4"/>
  <c r="D46" i="4" s="1"/>
  <c r="D31" i="6" s="1"/>
  <c r="F31" i="6" s="1"/>
  <c r="C38" i="4"/>
  <c r="D38" i="4" s="1"/>
  <c r="D28" i="6" s="1"/>
  <c r="F28" i="6" s="1"/>
  <c r="J3" i="4"/>
  <c r="C4" i="4"/>
  <c r="D4" i="4" s="1"/>
  <c r="J5" i="4"/>
  <c r="J6" i="4"/>
  <c r="J7" i="4"/>
  <c r="J8" i="4"/>
  <c r="J9" i="4"/>
  <c r="C10" i="4"/>
  <c r="D10" i="4" s="1"/>
  <c r="J11" i="4"/>
  <c r="J12" i="4"/>
  <c r="J13" i="4"/>
  <c r="J14" i="4"/>
  <c r="J15" i="4"/>
  <c r="C16" i="4"/>
  <c r="D16" i="4" s="1"/>
  <c r="J16" i="4" s="1"/>
  <c r="J17" i="4"/>
  <c r="J18" i="4"/>
  <c r="J19" i="4"/>
  <c r="J20" i="4"/>
  <c r="J21" i="4"/>
  <c r="J22" i="4"/>
  <c r="J23" i="4"/>
  <c r="J24" i="4"/>
  <c r="J25" i="4"/>
  <c r="J26" i="4"/>
  <c r="C27" i="4"/>
  <c r="D27" i="4" s="1"/>
  <c r="H27" i="4" s="1"/>
  <c r="J28" i="4"/>
  <c r="C29" i="4"/>
  <c r="D29" i="4" s="1"/>
  <c r="J30" i="4"/>
  <c r="J31" i="4"/>
  <c r="J32" i="4"/>
  <c r="J33" i="4"/>
  <c r="J34" i="4"/>
  <c r="J35" i="4"/>
  <c r="J36" i="4"/>
  <c r="J37" i="4"/>
  <c r="J38" i="4"/>
  <c r="J39" i="4"/>
  <c r="J40" i="4"/>
  <c r="J41" i="4"/>
  <c r="J42" i="4"/>
  <c r="C43" i="4"/>
  <c r="D43" i="4" s="1"/>
  <c r="J44" i="4"/>
  <c r="J45" i="4"/>
  <c r="J46" i="4"/>
  <c r="C47" i="4"/>
  <c r="D47" i="4" s="1"/>
  <c r="J48" i="4"/>
  <c r="J49" i="4"/>
  <c r="J50" i="4"/>
  <c r="J51" i="4"/>
  <c r="J52" i="4"/>
  <c r="J53" i="4"/>
  <c r="J54" i="4"/>
  <c r="J55" i="4"/>
  <c r="J56" i="4"/>
  <c r="C57" i="4"/>
  <c r="D57" i="4" s="1"/>
  <c r="J58" i="4"/>
  <c r="J59" i="4"/>
  <c r="J60" i="4"/>
  <c r="C61" i="4"/>
  <c r="D61" i="4" s="1"/>
  <c r="J61" i="4" s="1"/>
  <c r="J62" i="4"/>
  <c r="J63" i="4"/>
  <c r="J64" i="4"/>
  <c r="J65" i="4"/>
  <c r="J66" i="4"/>
  <c r="C67" i="4"/>
  <c r="D67" i="4" s="1"/>
  <c r="H67" i="4" s="1"/>
  <c r="J68" i="4"/>
  <c r="J69" i="4"/>
  <c r="J70" i="4"/>
  <c r="C71" i="4"/>
  <c r="D71" i="4" s="1"/>
  <c r="F71" i="4" s="1"/>
  <c r="J72" i="4"/>
  <c r="C73" i="4"/>
  <c r="D73" i="4" s="1"/>
  <c r="J74" i="4"/>
  <c r="J75" i="4"/>
  <c r="J76" i="4"/>
  <c r="J77" i="4"/>
  <c r="J78" i="4"/>
  <c r="J79" i="4"/>
  <c r="J80" i="4"/>
  <c r="C81" i="4"/>
  <c r="D81" i="4" s="1"/>
  <c r="F81" i="4" s="1"/>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C126" i="4"/>
  <c r="D126" i="4" s="1"/>
  <c r="J126" i="4" s="1"/>
  <c r="J127" i="4"/>
  <c r="J128" i="4"/>
  <c r="J129" i="4"/>
  <c r="C130" i="4"/>
  <c r="D130" i="4" s="1"/>
  <c r="J130" i="4" s="1"/>
  <c r="J131" i="4"/>
  <c r="J132" i="4"/>
  <c r="J133" i="4"/>
  <c r="J134" i="4"/>
  <c r="J135" i="4"/>
  <c r="C136" i="4"/>
  <c r="D136" i="4" s="1"/>
  <c r="H136" i="4" s="1"/>
  <c r="J137" i="4"/>
  <c r="J138" i="4"/>
  <c r="J139" i="4"/>
  <c r="J140" i="4"/>
  <c r="C141" i="4"/>
  <c r="D141" i="4" s="1"/>
  <c r="J142" i="4"/>
  <c r="J143" i="4"/>
  <c r="C144" i="4"/>
  <c r="D144" i="4" s="1"/>
  <c r="H144" i="4" s="1"/>
  <c r="J145" i="4"/>
  <c r="J146" i="4"/>
  <c r="J147" i="4"/>
  <c r="J148" i="4"/>
  <c r="J149" i="4"/>
  <c r="J150" i="4"/>
  <c r="J151" i="4"/>
  <c r="J152" i="4"/>
  <c r="J153" i="4"/>
  <c r="J154" i="4"/>
  <c r="C155" i="4"/>
  <c r="D155" i="4" s="1"/>
  <c r="J156" i="4"/>
  <c r="J157" i="4"/>
  <c r="C15" i="4"/>
  <c r="D15" i="4" s="1"/>
  <c r="H16" i="4"/>
  <c r="H3" i="4"/>
  <c r="H5" i="4"/>
  <c r="H6" i="4"/>
  <c r="H7" i="4"/>
  <c r="H8" i="4"/>
  <c r="H9" i="4"/>
  <c r="H11" i="4"/>
  <c r="H12" i="4"/>
  <c r="H13" i="4"/>
  <c r="H14" i="4"/>
  <c r="H17" i="4"/>
  <c r="H18" i="4"/>
  <c r="H19" i="4"/>
  <c r="H20" i="4"/>
  <c r="H21" i="4"/>
  <c r="H22" i="4"/>
  <c r="H23" i="4"/>
  <c r="H24" i="4"/>
  <c r="H25" i="4"/>
  <c r="H26" i="4"/>
  <c r="H28" i="4"/>
  <c r="H30" i="4"/>
  <c r="H31" i="4"/>
  <c r="H32" i="4"/>
  <c r="H33" i="4"/>
  <c r="H34" i="4"/>
  <c r="H35" i="4"/>
  <c r="H36" i="4"/>
  <c r="H37" i="4"/>
  <c r="H38" i="4"/>
  <c r="H39" i="4"/>
  <c r="H40" i="4"/>
  <c r="H41" i="4"/>
  <c r="H42" i="4"/>
  <c r="H44" i="4"/>
  <c r="H45" i="4"/>
  <c r="H46" i="4"/>
  <c r="H48" i="4"/>
  <c r="H49" i="4"/>
  <c r="H50" i="4"/>
  <c r="H51" i="4"/>
  <c r="H52" i="4"/>
  <c r="H53" i="4"/>
  <c r="H54" i="4"/>
  <c r="H55" i="4"/>
  <c r="H56" i="4"/>
  <c r="H58" i="4"/>
  <c r="H59" i="4"/>
  <c r="H60" i="4"/>
  <c r="H62" i="4"/>
  <c r="H63" i="4"/>
  <c r="H64" i="4"/>
  <c r="H65" i="4"/>
  <c r="H66" i="4"/>
  <c r="H68" i="4"/>
  <c r="H69" i="4"/>
  <c r="H70" i="4"/>
  <c r="H72" i="4"/>
  <c r="H74" i="4"/>
  <c r="H75" i="4"/>
  <c r="H76" i="4"/>
  <c r="H77" i="4"/>
  <c r="H78" i="4"/>
  <c r="H79" i="4"/>
  <c r="H80"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7" i="4"/>
  <c r="H128" i="4"/>
  <c r="H129" i="4"/>
  <c r="H131" i="4"/>
  <c r="H132" i="4"/>
  <c r="H133" i="4"/>
  <c r="H134" i="4"/>
  <c r="H135" i="4"/>
  <c r="H137" i="4"/>
  <c r="H138" i="4"/>
  <c r="H139" i="4"/>
  <c r="H140" i="4"/>
  <c r="H142" i="4"/>
  <c r="H143" i="4"/>
  <c r="H145" i="4"/>
  <c r="H146" i="4"/>
  <c r="H147" i="4"/>
  <c r="H148" i="4"/>
  <c r="H149" i="4"/>
  <c r="H150" i="4"/>
  <c r="H151" i="4"/>
  <c r="H152" i="4"/>
  <c r="H153" i="4"/>
  <c r="H154" i="4"/>
  <c r="H156" i="4"/>
  <c r="H157" i="4"/>
  <c r="F3" i="4"/>
  <c r="F5" i="4"/>
  <c r="F6" i="4"/>
  <c r="F7" i="4"/>
  <c r="F8" i="4"/>
  <c r="F9" i="4"/>
  <c r="F10" i="4"/>
  <c r="C11" i="4"/>
  <c r="D11" i="4" s="1"/>
  <c r="F11" i="4" s="1"/>
  <c r="F12" i="4"/>
  <c r="F13" i="4"/>
  <c r="F14" i="4"/>
  <c r="F16" i="4"/>
  <c r="F17" i="4"/>
  <c r="F18" i="4"/>
  <c r="F19" i="4"/>
  <c r="F20" i="4"/>
  <c r="F21" i="4"/>
  <c r="F22" i="4"/>
  <c r="F23" i="4"/>
  <c r="F24" i="4"/>
  <c r="F25" i="4"/>
  <c r="F26" i="4"/>
  <c r="F28" i="4"/>
  <c r="F29" i="4"/>
  <c r="F30" i="4"/>
  <c r="F31" i="4"/>
  <c r="F32" i="4"/>
  <c r="F33" i="4"/>
  <c r="F34" i="4"/>
  <c r="F35" i="4"/>
  <c r="F36" i="4"/>
  <c r="F37" i="4"/>
  <c r="F38" i="4"/>
  <c r="F39" i="4"/>
  <c r="F40" i="4"/>
  <c r="F41" i="4"/>
  <c r="F42" i="4"/>
  <c r="F44" i="4"/>
  <c r="F45" i="4"/>
  <c r="F46" i="4"/>
  <c r="F48" i="4"/>
  <c r="F49" i="4"/>
  <c r="F50" i="4"/>
  <c r="F51" i="4"/>
  <c r="F52" i="4"/>
  <c r="F53" i="4"/>
  <c r="F54" i="4"/>
  <c r="F55" i="4"/>
  <c r="F56" i="4"/>
  <c r="F58" i="4"/>
  <c r="F59" i="4"/>
  <c r="F60" i="4"/>
  <c r="F62" i="4"/>
  <c r="F63" i="4"/>
  <c r="F64" i="4"/>
  <c r="F65" i="4"/>
  <c r="F66" i="4"/>
  <c r="F68" i="4"/>
  <c r="F69" i="4"/>
  <c r="F70" i="4"/>
  <c r="F72" i="4"/>
  <c r="F74" i="4"/>
  <c r="F75" i="4"/>
  <c r="F76" i="4"/>
  <c r="F77" i="4"/>
  <c r="F78" i="4"/>
  <c r="F79" i="4"/>
  <c r="F80"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7" i="4"/>
  <c r="F128" i="4"/>
  <c r="F129" i="4"/>
  <c r="F130" i="4"/>
  <c r="F131" i="4"/>
  <c r="F132" i="4"/>
  <c r="F133" i="4"/>
  <c r="F134" i="4"/>
  <c r="F135" i="4"/>
  <c r="F137" i="4"/>
  <c r="F138" i="4"/>
  <c r="F139" i="4"/>
  <c r="F140" i="4"/>
  <c r="F142" i="4"/>
  <c r="F143" i="4"/>
  <c r="F144" i="4"/>
  <c r="F145" i="4"/>
  <c r="F146" i="4"/>
  <c r="F147" i="4"/>
  <c r="F148" i="4"/>
  <c r="F149" i="4"/>
  <c r="F150" i="4"/>
  <c r="F151" i="4"/>
  <c r="F152" i="4"/>
  <c r="F153" i="4"/>
  <c r="F154" i="4"/>
  <c r="F156" i="4"/>
  <c r="F157" i="4"/>
  <c r="C3" i="4"/>
  <c r="D3" i="4" s="1"/>
  <c r="C5" i="4"/>
  <c r="C6" i="4"/>
  <c r="C7" i="4"/>
  <c r="D7" i="4" s="1"/>
  <c r="C8" i="4"/>
  <c r="D8" i="4" s="1"/>
  <c r="C9" i="4"/>
  <c r="C12" i="4"/>
  <c r="C13" i="4"/>
  <c r="C14" i="4"/>
  <c r="D14" i="4" s="1"/>
  <c r="C17" i="4"/>
  <c r="C18" i="4"/>
  <c r="C19" i="4"/>
  <c r="D19" i="4" s="1"/>
  <c r="C20" i="4"/>
  <c r="D20" i="4" s="1"/>
  <c r="C21" i="4"/>
  <c r="C22" i="4"/>
  <c r="C23" i="4"/>
  <c r="D23" i="4" s="1"/>
  <c r="C24" i="4"/>
  <c r="D24" i="4" s="1"/>
  <c r="C25" i="4"/>
  <c r="C26" i="4"/>
  <c r="C28" i="4"/>
  <c r="D28" i="4" s="1"/>
  <c r="C30" i="4"/>
  <c r="D30" i="4" s="1"/>
  <c r="C31" i="4"/>
  <c r="C32" i="4"/>
  <c r="C33" i="4"/>
  <c r="C34" i="4"/>
  <c r="D34" i="4" s="1"/>
  <c r="C35" i="4"/>
  <c r="C36" i="4"/>
  <c r="C37" i="4"/>
  <c r="D37" i="4" s="1"/>
  <c r="C39" i="4"/>
  <c r="D39" i="4" s="1"/>
  <c r="C41" i="4"/>
  <c r="C42" i="4"/>
  <c r="C44" i="4"/>
  <c r="D44" i="4" s="1"/>
  <c r="C48" i="4"/>
  <c r="D48" i="4" s="1"/>
  <c r="C49" i="4"/>
  <c r="C50" i="4"/>
  <c r="C51" i="4"/>
  <c r="D51" i="4" s="1"/>
  <c r="C52" i="4"/>
  <c r="D52" i="4" s="1"/>
  <c r="C53" i="4"/>
  <c r="C54" i="4"/>
  <c r="C55" i="4"/>
  <c r="C56" i="4"/>
  <c r="D56" i="4" s="1"/>
  <c r="C58" i="4"/>
  <c r="C59" i="4"/>
  <c r="C60" i="4"/>
  <c r="D60" i="4" s="1"/>
  <c r="C62" i="4"/>
  <c r="D62" i="4" s="1"/>
  <c r="C63" i="4"/>
  <c r="C64" i="4"/>
  <c r="C65" i="4"/>
  <c r="D65" i="4" s="1"/>
  <c r="C66" i="4"/>
  <c r="D66" i="4" s="1"/>
  <c r="C68" i="4"/>
  <c r="C69" i="4"/>
  <c r="C70" i="4"/>
  <c r="D70" i="4" s="1"/>
  <c r="C72" i="4"/>
  <c r="D72" i="4" s="1"/>
  <c r="C74" i="4"/>
  <c r="C75" i="4"/>
  <c r="C76" i="4"/>
  <c r="C77" i="4"/>
  <c r="D77" i="4" s="1"/>
  <c r="C78" i="4"/>
  <c r="D78" i="4" s="1"/>
  <c r="C79" i="4"/>
  <c r="C80" i="4"/>
  <c r="D80" i="4" s="1"/>
  <c r="C82" i="4"/>
  <c r="D82" i="4" s="1"/>
  <c r="C83" i="4"/>
  <c r="C84" i="4"/>
  <c r="C85" i="4"/>
  <c r="D85" i="4" s="1"/>
  <c r="C86" i="4"/>
  <c r="D86" i="4" s="1"/>
  <c r="C87" i="4"/>
  <c r="C88" i="4"/>
  <c r="C89" i="4"/>
  <c r="C90" i="4"/>
  <c r="D90" i="4" s="1"/>
  <c r="C91" i="4"/>
  <c r="C92" i="4"/>
  <c r="C93" i="4"/>
  <c r="D93" i="4" s="1"/>
  <c r="C94" i="4"/>
  <c r="D94" i="4" s="1"/>
  <c r="C95" i="4"/>
  <c r="D95" i="4" s="1"/>
  <c r="C96" i="4"/>
  <c r="C97" i="4"/>
  <c r="D97" i="4" s="1"/>
  <c r="C98" i="4"/>
  <c r="D98" i="4" s="1"/>
  <c r="C99" i="4"/>
  <c r="C100" i="4"/>
  <c r="C101" i="4"/>
  <c r="C102" i="4"/>
  <c r="D102" i="4" s="1"/>
  <c r="C103" i="4"/>
  <c r="C104" i="4"/>
  <c r="C105" i="4"/>
  <c r="D105" i="4" s="1"/>
  <c r="C106" i="4"/>
  <c r="D106" i="4" s="1"/>
  <c r="C107" i="4"/>
  <c r="C108" i="4"/>
  <c r="C109" i="4"/>
  <c r="D109" i="4" s="1"/>
  <c r="C110" i="4"/>
  <c r="D110" i="4" s="1"/>
  <c r="C111" i="4"/>
  <c r="D111" i="4" s="1"/>
  <c r="C112" i="4"/>
  <c r="C113" i="4"/>
  <c r="C114" i="4"/>
  <c r="D114" i="4" s="1"/>
  <c r="C115" i="4"/>
  <c r="C116" i="4"/>
  <c r="C117" i="4"/>
  <c r="D117" i="4" s="1"/>
  <c r="C118" i="4"/>
  <c r="D118" i="4" s="1"/>
  <c r="C119" i="4"/>
  <c r="C120" i="4"/>
  <c r="C121" i="4"/>
  <c r="D121" i="4" s="1"/>
  <c r="C122" i="4"/>
  <c r="D122" i="4" s="1"/>
  <c r="C123" i="4"/>
  <c r="C124" i="4"/>
  <c r="C125" i="4"/>
  <c r="D125" i="4" s="1"/>
  <c r="C127" i="4"/>
  <c r="D127" i="4" s="1"/>
  <c r="C128" i="4"/>
  <c r="D128" i="4" s="1"/>
  <c r="C129" i="4"/>
  <c r="C131" i="4"/>
  <c r="D131" i="4" s="1"/>
  <c r="C132" i="4"/>
  <c r="D132" i="4" s="1"/>
  <c r="C133" i="4"/>
  <c r="C134" i="4"/>
  <c r="C135" i="4"/>
  <c r="D135" i="4" s="1"/>
  <c r="C137" i="4"/>
  <c r="D137" i="4" s="1"/>
  <c r="C138" i="4"/>
  <c r="C139" i="4"/>
  <c r="C140" i="4"/>
  <c r="D140" i="4" s="1"/>
  <c r="C142" i="4"/>
  <c r="D142" i="4" s="1"/>
  <c r="C143" i="4"/>
  <c r="C145" i="4"/>
  <c r="C146" i="4"/>
  <c r="C147" i="4"/>
  <c r="D147" i="4" s="1"/>
  <c r="C148" i="4"/>
  <c r="D148" i="4" s="1"/>
  <c r="C149" i="4"/>
  <c r="C150" i="4"/>
  <c r="D150" i="4" s="1"/>
  <c r="C151" i="4"/>
  <c r="D151" i="4" s="1"/>
  <c r="C152" i="4"/>
  <c r="C153" i="4"/>
  <c r="C154" i="4"/>
  <c r="D154" i="4" s="1"/>
  <c r="C156" i="4"/>
  <c r="D156" i="4" s="1"/>
  <c r="C157"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2" i="4"/>
  <c r="D5" i="4"/>
  <c r="D6" i="4"/>
  <c r="D9" i="4"/>
  <c r="D12" i="4"/>
  <c r="D13" i="4"/>
  <c r="D17" i="4"/>
  <c r="D18" i="4"/>
  <c r="D21" i="4"/>
  <c r="D22" i="4"/>
  <c r="D25" i="4"/>
  <c r="D26" i="4"/>
  <c r="D31" i="4"/>
  <c r="D32" i="4"/>
  <c r="D33" i="4"/>
  <c r="D35" i="4"/>
  <c r="D36" i="4"/>
  <c r="D41" i="4"/>
  <c r="D42" i="4"/>
  <c r="D49" i="4"/>
  <c r="D50" i="4"/>
  <c r="D53" i="4"/>
  <c r="D54" i="4"/>
  <c r="D55" i="4"/>
  <c r="D58" i="4"/>
  <c r="D59" i="4"/>
  <c r="D63" i="4"/>
  <c r="D64" i="4"/>
  <c r="D68" i="4"/>
  <c r="D69" i="4"/>
  <c r="D74" i="4"/>
  <c r="D75" i="4"/>
  <c r="D76" i="4"/>
  <c r="D79" i="4"/>
  <c r="D83" i="4"/>
  <c r="D84" i="4"/>
  <c r="D87" i="4"/>
  <c r="D88" i="4"/>
  <c r="D89" i="4"/>
  <c r="D91" i="4"/>
  <c r="D92" i="4"/>
  <c r="D96" i="4"/>
  <c r="D99" i="4"/>
  <c r="D100" i="4"/>
  <c r="D101" i="4"/>
  <c r="D103" i="4"/>
  <c r="D104" i="4"/>
  <c r="D107" i="4"/>
  <c r="D108" i="4"/>
  <c r="D112" i="4"/>
  <c r="D113" i="4"/>
  <c r="D115" i="4"/>
  <c r="D116" i="4"/>
  <c r="D119" i="4"/>
  <c r="D120" i="4"/>
  <c r="D123" i="4"/>
  <c r="D124" i="4"/>
  <c r="D129" i="4"/>
  <c r="D133" i="4"/>
  <c r="D134" i="4"/>
  <c r="D138" i="4"/>
  <c r="D139" i="4"/>
  <c r="D143" i="4"/>
  <c r="D145" i="4"/>
  <c r="D146" i="4"/>
  <c r="D149" i="4"/>
  <c r="D152" i="4"/>
  <c r="D153" i="4"/>
  <c r="D157" i="4"/>
  <c r="C2" i="2"/>
  <c r="D2" i="2" s="1"/>
  <c r="H2" i="2" s="1"/>
  <c r="C3" i="2"/>
  <c r="D3" i="2" s="1"/>
  <c r="L4" i="2"/>
  <c r="L5" i="2"/>
  <c r="C6" i="2"/>
  <c r="D6" i="2" s="1"/>
  <c r="J6" i="2" s="1"/>
  <c r="L7" i="2"/>
  <c r="L8" i="2"/>
  <c r="L9" i="2"/>
  <c r="C10" i="2"/>
  <c r="D10" i="2" s="1"/>
  <c r="L11" i="2"/>
  <c r="L12" i="2"/>
  <c r="L13" i="2"/>
  <c r="L14" i="2"/>
  <c r="L15" i="2"/>
  <c r="C16" i="2"/>
  <c r="D16" i="2" s="1"/>
  <c r="L17" i="2"/>
  <c r="L18" i="2"/>
  <c r="C19" i="2"/>
  <c r="D19" i="2" s="1"/>
  <c r="L19" i="2" s="1"/>
  <c r="L20" i="2"/>
  <c r="L21" i="2"/>
  <c r="C22" i="2"/>
  <c r="D22" i="2" s="1"/>
  <c r="L22" i="2" s="1"/>
  <c r="L23" i="2"/>
  <c r="L24" i="2"/>
  <c r="L25" i="2"/>
  <c r="C26" i="2"/>
  <c r="D26" i="2" s="1"/>
  <c r="L27" i="2"/>
  <c r="L28" i="2"/>
  <c r="L29" i="2"/>
  <c r="C30" i="2"/>
  <c r="D30" i="2" s="1"/>
  <c r="L31" i="2"/>
  <c r="L32" i="2"/>
  <c r="L33" i="2"/>
  <c r="C34" i="2"/>
  <c r="D34" i="2" s="1"/>
  <c r="L35" i="2"/>
  <c r="C36" i="2"/>
  <c r="D36" i="2" s="1"/>
  <c r="J36" i="2" s="1"/>
  <c r="L37" i="2"/>
  <c r="L38" i="2"/>
  <c r="L39" i="2"/>
  <c r="C40" i="2"/>
  <c r="D40" i="2" s="1"/>
  <c r="J40" i="2" s="1"/>
  <c r="L41" i="2"/>
  <c r="C42" i="2"/>
  <c r="D42" i="2" s="1"/>
  <c r="L42" i="2" s="1"/>
  <c r="L43" i="2"/>
  <c r="C44" i="2"/>
  <c r="D44" i="2" s="1"/>
  <c r="L45" i="2"/>
  <c r="C46" i="2"/>
  <c r="D46" i="2" s="1"/>
  <c r="L47" i="2"/>
  <c r="C48" i="2"/>
  <c r="D48" i="2" s="1"/>
  <c r="H48" i="2" s="1"/>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J4" i="2"/>
  <c r="J5" i="2"/>
  <c r="J7" i="2"/>
  <c r="J8" i="2"/>
  <c r="J9" i="2"/>
  <c r="J10" i="2"/>
  <c r="J11" i="2"/>
  <c r="J12" i="2"/>
  <c r="J13" i="2"/>
  <c r="C14" i="2"/>
  <c r="D14" i="2" s="1"/>
  <c r="J14" i="2" s="1"/>
  <c r="J15" i="2"/>
  <c r="J17" i="2"/>
  <c r="J18" i="2"/>
  <c r="J19" i="2"/>
  <c r="J20" i="2"/>
  <c r="C21" i="2"/>
  <c r="D21" i="2" s="1"/>
  <c r="J21" i="2" s="1"/>
  <c r="J23" i="2"/>
  <c r="J24" i="2"/>
  <c r="J25" i="2"/>
  <c r="J26" i="2"/>
  <c r="J27" i="2"/>
  <c r="C28" i="2"/>
  <c r="D28" i="2" s="1"/>
  <c r="J28" i="2" s="1"/>
  <c r="J29" i="2"/>
  <c r="J31" i="2"/>
  <c r="J32" i="2"/>
  <c r="J33" i="2"/>
  <c r="J35" i="2"/>
  <c r="J37" i="2"/>
  <c r="J38" i="2"/>
  <c r="J39" i="2"/>
  <c r="J41" i="2"/>
  <c r="J43" i="2"/>
  <c r="J45" i="2"/>
  <c r="J47"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H4" i="2"/>
  <c r="H5" i="2"/>
  <c r="H7" i="2"/>
  <c r="H8" i="2"/>
  <c r="H9" i="2"/>
  <c r="H11" i="2"/>
  <c r="H12" i="2"/>
  <c r="H13" i="2"/>
  <c r="H14" i="2"/>
  <c r="H15" i="2"/>
  <c r="H17" i="2"/>
  <c r="C18" i="2"/>
  <c r="D18" i="2" s="1"/>
  <c r="H18" i="2" s="1"/>
  <c r="H19" i="2"/>
  <c r="H20" i="2"/>
  <c r="H21" i="2"/>
  <c r="H22" i="2"/>
  <c r="C23" i="2"/>
  <c r="D23" i="2" s="1"/>
  <c r="H24" i="2"/>
  <c r="H25" i="2"/>
  <c r="H27" i="2"/>
  <c r="H28" i="2"/>
  <c r="H29" i="2"/>
  <c r="H31" i="2"/>
  <c r="H32" i="2"/>
  <c r="H33" i="2"/>
  <c r="H35" i="2"/>
  <c r="H37" i="2"/>
  <c r="H38" i="2"/>
  <c r="H39" i="2"/>
  <c r="H41" i="2"/>
  <c r="H43" i="2"/>
  <c r="H45" i="2"/>
  <c r="H47"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F4" i="2"/>
  <c r="F5" i="2"/>
  <c r="F7" i="2"/>
  <c r="F8" i="2"/>
  <c r="F9" i="2"/>
  <c r="F11" i="2"/>
  <c r="F12" i="2"/>
  <c r="F13" i="2"/>
  <c r="F14" i="2"/>
  <c r="F15" i="2"/>
  <c r="F17" i="2"/>
  <c r="F18" i="2"/>
  <c r="F19" i="2"/>
  <c r="C20" i="2"/>
  <c r="D20" i="2" s="1"/>
  <c r="F20" i="2" s="1"/>
  <c r="F21" i="2"/>
  <c r="F22" i="2"/>
  <c r="F24" i="2"/>
  <c r="F25" i="2"/>
  <c r="F27" i="2"/>
  <c r="F28" i="2"/>
  <c r="F29" i="2"/>
  <c r="F31" i="2"/>
  <c r="F32" i="2"/>
  <c r="F33" i="2"/>
  <c r="F35" i="2"/>
  <c r="F37" i="2"/>
  <c r="F38" i="2"/>
  <c r="F39" i="2"/>
  <c r="F41" i="2"/>
  <c r="F42" i="2"/>
  <c r="F43" i="2"/>
  <c r="F45" i="2"/>
  <c r="F47"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C43" i="2"/>
  <c r="D43" i="2" s="1"/>
  <c r="D76" i="3" s="1"/>
  <c r="F76" i="3" s="1"/>
  <c r="C73" i="2"/>
  <c r="D73" i="2" s="1"/>
  <c r="D75" i="3" s="1"/>
  <c r="F75" i="3" s="1"/>
  <c r="C69" i="2"/>
  <c r="D69" i="2" s="1"/>
  <c r="D74" i="3" s="1"/>
  <c r="F74" i="3" s="1"/>
  <c r="C63" i="2"/>
  <c r="D63" i="2" s="1"/>
  <c r="D67" i="3" s="1"/>
  <c r="F67" i="3" s="1"/>
  <c r="C66" i="2"/>
  <c r="D66" i="2" s="1"/>
  <c r="D66" i="3" s="1"/>
  <c r="F66" i="3" s="1"/>
  <c r="C67" i="2"/>
  <c r="D67" i="2" s="1"/>
  <c r="D65" i="3" s="1"/>
  <c r="F65" i="3" s="1"/>
  <c r="C64" i="2"/>
  <c r="D64" i="2" s="1"/>
  <c r="D64" i="3" s="1"/>
  <c r="F64" i="3" s="1"/>
  <c r="C62" i="2"/>
  <c r="D62" i="2" s="1"/>
  <c r="D63" i="3" s="1"/>
  <c r="F63" i="3" s="1"/>
  <c r="C61" i="2"/>
  <c r="D61" i="2" s="1"/>
  <c r="D62" i="3" s="1"/>
  <c r="F62" i="3" s="1"/>
  <c r="C70" i="2"/>
  <c r="D70" i="2" s="1"/>
  <c r="D59" i="3" s="1"/>
  <c r="F59" i="3" s="1"/>
  <c r="C72" i="2"/>
  <c r="D72" i="2" s="1"/>
  <c r="D60" i="3" s="1"/>
  <c r="F60" i="3" s="1"/>
  <c r="C49" i="2"/>
  <c r="D49" i="2" s="1"/>
  <c r="C57" i="2"/>
  <c r="D57" i="2" s="1"/>
  <c r="D56" i="3" s="1"/>
  <c r="F56" i="3" s="1"/>
  <c r="C56" i="2"/>
  <c r="D56" i="2" s="1"/>
  <c r="D55" i="3" s="1"/>
  <c r="F55" i="3" s="1"/>
  <c r="C51" i="2"/>
  <c r="D51" i="2" s="1"/>
  <c r="D54" i="3" s="1"/>
  <c r="F54" i="3" s="1"/>
  <c r="C50" i="2"/>
  <c r="D50" i="2" s="1"/>
  <c r="D53" i="3" s="1"/>
  <c r="F53" i="3" s="1"/>
  <c r="C47" i="2"/>
  <c r="D47" i="2" s="1"/>
  <c r="D52" i="3" s="1"/>
  <c r="F52" i="3" s="1"/>
  <c r="C55" i="2"/>
  <c r="D55" i="2" s="1"/>
  <c r="D50" i="3" s="1"/>
  <c r="F50" i="3" s="1"/>
  <c r="C54" i="2"/>
  <c r="D54" i="2" s="1"/>
  <c r="D49" i="3" s="1"/>
  <c r="F49" i="3" s="1"/>
  <c r="C53" i="2"/>
  <c r="D53" i="2" s="1"/>
  <c r="D48" i="3" s="1"/>
  <c r="F48" i="3" s="1"/>
  <c r="C4" i="2"/>
  <c r="D4" i="2" s="1"/>
  <c r="C5" i="2"/>
  <c r="D5" i="2" s="1"/>
  <c r="C7" i="2"/>
  <c r="D7" i="2" s="1"/>
  <c r="C8" i="2"/>
  <c r="D8" i="2" s="1"/>
  <c r="C9" i="2"/>
  <c r="D9" i="2" s="1"/>
  <c r="C11" i="2"/>
  <c r="D11" i="2" s="1"/>
  <c r="C12" i="2"/>
  <c r="D12" i="2" s="1"/>
  <c r="C13" i="2"/>
  <c r="D13" i="2" s="1"/>
  <c r="C15" i="2"/>
  <c r="D15" i="2" s="1"/>
  <c r="C17" i="2"/>
  <c r="D17" i="2" s="1"/>
  <c r="C24" i="2"/>
  <c r="D24" i="2" s="1"/>
  <c r="C25" i="2"/>
  <c r="D25" i="2" s="1"/>
  <c r="C27" i="2"/>
  <c r="D27" i="2" s="1"/>
  <c r="C29" i="2"/>
  <c r="D29" i="2" s="1"/>
  <c r="C31" i="2"/>
  <c r="D31" i="2" s="1"/>
  <c r="C32" i="2"/>
  <c r="D32" i="2" s="1"/>
  <c r="C33" i="2"/>
  <c r="D33" i="2" s="1"/>
  <c r="C35" i="2"/>
  <c r="D35" i="2" s="1"/>
  <c r="C37" i="2"/>
  <c r="D37" i="2" s="1"/>
  <c r="C38" i="2"/>
  <c r="D38" i="2" s="1"/>
  <c r="C39" i="2"/>
  <c r="D39" i="2" s="1"/>
  <c r="C41" i="2"/>
  <c r="D41" i="2" s="1"/>
  <c r="C45" i="2"/>
  <c r="D45" i="2" s="1"/>
  <c r="C52" i="2"/>
  <c r="D52" i="2" s="1"/>
  <c r="C58" i="2"/>
  <c r="D58" i="2" s="1"/>
  <c r="C59" i="2"/>
  <c r="D59" i="2" s="1"/>
  <c r="C60" i="2"/>
  <c r="D60" i="2" s="1"/>
  <c r="C65" i="2"/>
  <c r="D65" i="2" s="1"/>
  <c r="C68" i="2"/>
  <c r="D68" i="2" s="1"/>
  <c r="C71" i="2"/>
  <c r="D71" i="2" s="1"/>
  <c r="C74" i="2"/>
  <c r="D74" i="2" s="1"/>
  <c r="C75" i="2"/>
  <c r="D75" i="2" s="1"/>
  <c r="C76" i="2"/>
  <c r="D76" i="2" s="1"/>
  <c r="C77" i="2"/>
  <c r="D77" i="2" s="1"/>
  <c r="C78" i="2"/>
  <c r="D78" i="2" s="1"/>
  <c r="C79" i="2"/>
  <c r="D79" i="2" s="1"/>
  <c r="C80" i="2"/>
  <c r="D80" i="2" s="1"/>
  <c r="C81" i="2"/>
  <c r="D81" i="2" s="1"/>
  <c r="C82" i="2"/>
  <c r="D82" i="2" s="1"/>
  <c r="C83" i="2"/>
  <c r="D83" i="2" s="1"/>
  <c r="C84" i="2"/>
  <c r="D84" i="2" s="1"/>
  <c r="F28" i="3"/>
  <c r="F29" i="3"/>
  <c r="F31" i="3"/>
  <c r="F32" i="3"/>
  <c r="F33" i="3"/>
  <c r="F34" i="3"/>
  <c r="F35" i="3"/>
  <c r="F36" i="3"/>
  <c r="F37" i="3"/>
  <c r="F43" i="3"/>
  <c r="F44" i="3"/>
  <c r="F45" i="3"/>
  <c r="F68" i="3"/>
  <c r="F69" i="3"/>
  <c r="F77" i="3"/>
  <c r="F78" i="3"/>
  <c r="E24" i="3"/>
  <c r="A41" i="3"/>
  <c r="A30" i="3"/>
  <c r="A69" i="3"/>
  <c r="A34" i="3"/>
  <c r="A35" i="3"/>
  <c r="A120" i="6"/>
  <c r="A121" i="6"/>
  <c r="A107" i="6"/>
  <c r="A89" i="6"/>
  <c r="A58" i="6"/>
  <c r="A43" i="3"/>
  <c r="A37" i="3"/>
  <c r="A33" i="3"/>
  <c r="A28" i="3"/>
  <c r="A26" i="3"/>
  <c r="A20" i="3"/>
  <c r="A52" i="3"/>
  <c r="A44" i="3"/>
  <c r="A45" i="3"/>
  <c r="A46" i="3"/>
  <c r="A36" i="3"/>
  <c r="A24" i="3"/>
  <c r="A65" i="3"/>
  <c r="A122" i="6"/>
  <c r="A116" i="6"/>
  <c r="A89" i="3"/>
  <c r="A88" i="3"/>
  <c r="A87" i="3"/>
  <c r="A86" i="3"/>
  <c r="A78" i="3"/>
  <c r="A77" i="3"/>
  <c r="A76" i="3"/>
  <c r="A75" i="3"/>
  <c r="A73" i="3"/>
  <c r="A72" i="3"/>
  <c r="A71" i="3"/>
  <c r="A68" i="3"/>
  <c r="A67" i="3"/>
  <c r="A66" i="3"/>
  <c r="A64" i="3"/>
  <c r="A63" i="3"/>
  <c r="A62" i="3"/>
  <c r="A60" i="3"/>
  <c r="A59" i="3"/>
  <c r="A57" i="3"/>
  <c r="A56" i="3"/>
  <c r="A55" i="3"/>
  <c r="A54" i="3"/>
  <c r="A53" i="3"/>
  <c r="A74" i="3"/>
  <c r="A50" i="3"/>
  <c r="A49" i="3"/>
  <c r="A48" i="3"/>
  <c r="A38" i="3"/>
  <c r="A32" i="3"/>
  <c r="A31" i="3"/>
  <c r="A29" i="3"/>
  <c r="A22" i="3"/>
  <c r="A32" i="6"/>
  <c r="A63" i="6"/>
  <c r="A62" i="6"/>
  <c r="A45" i="6"/>
  <c r="A44" i="6"/>
  <c r="A59" i="6"/>
  <c r="A52" i="6"/>
  <c r="A34" i="6"/>
  <c r="A42" i="6"/>
  <c r="A57" i="6"/>
  <c r="A53" i="6"/>
  <c r="A39" i="6"/>
  <c r="A38" i="6"/>
  <c r="A37" i="6"/>
  <c r="A36" i="6"/>
  <c r="A50" i="6"/>
  <c r="A124" i="6"/>
  <c r="A125" i="6"/>
  <c r="A49" i="6"/>
  <c r="A48" i="6"/>
  <c r="A54" i="6"/>
  <c r="A55" i="6"/>
  <c r="A56" i="6"/>
  <c r="A31" i="6"/>
  <c r="A30" i="6"/>
  <c r="A40" i="6"/>
  <c r="A35" i="6"/>
  <c r="A29" i="6"/>
  <c r="A25" i="6"/>
  <c r="A22" i="6"/>
  <c r="A65" i="6"/>
  <c r="A66" i="6"/>
  <c r="A67" i="6"/>
  <c r="A24" i="6"/>
  <c r="A71" i="6"/>
  <c r="A123" i="6"/>
  <c r="A132" i="6"/>
  <c r="A21" i="6"/>
  <c r="A23" i="6"/>
  <c r="A28" i="6"/>
  <c r="A68" i="6"/>
  <c r="A69" i="6"/>
  <c r="A70" i="6"/>
  <c r="A73" i="6"/>
  <c r="A74" i="6"/>
  <c r="A75" i="6"/>
  <c r="A77" i="6"/>
  <c r="A76" i="6"/>
  <c r="A78" i="6"/>
  <c r="A79" i="6"/>
  <c r="A81" i="6"/>
  <c r="A82" i="6"/>
  <c r="A84" i="6"/>
  <c r="A85" i="6"/>
  <c r="A86" i="6"/>
  <c r="A87" i="6"/>
  <c r="A88" i="6"/>
  <c r="A90" i="6"/>
  <c r="A91" i="6"/>
  <c r="A92" i="6"/>
  <c r="A93" i="6"/>
  <c r="A94" i="6"/>
  <c r="A95" i="6"/>
  <c r="A96" i="6"/>
  <c r="A97" i="6"/>
  <c r="A99" i="6"/>
  <c r="A100" i="6"/>
  <c r="A102" i="6"/>
  <c r="A103" i="6"/>
  <c r="A104" i="6"/>
  <c r="A105" i="6"/>
  <c r="A106" i="6"/>
  <c r="A108" i="6"/>
  <c r="A109" i="6"/>
  <c r="A110" i="6"/>
  <c r="A111" i="6"/>
  <c r="A112" i="6"/>
  <c r="A113" i="6"/>
  <c r="A114" i="6"/>
  <c r="A115" i="6"/>
  <c r="A117" i="6"/>
  <c r="A118" i="6"/>
  <c r="A119" i="6"/>
  <c r="A133" i="6"/>
  <c r="A134" i="6"/>
  <c r="A135" i="6"/>
  <c r="B57" i="2"/>
  <c r="B3" i="2"/>
  <c r="B4" i="2"/>
  <c r="B5" i="2"/>
  <c r="B6" i="2"/>
  <c r="B7" i="2"/>
  <c r="B8" i="2"/>
  <c r="B9" i="2"/>
  <c r="B10" i="2"/>
  <c r="B11" i="2"/>
  <c r="B12" i="2"/>
  <c r="B13" i="2"/>
  <c r="B14" i="2"/>
  <c r="B15" i="2"/>
  <c r="B16" i="2"/>
  <c r="B17" i="2"/>
  <c r="B19" i="2"/>
  <c r="B22" i="2"/>
  <c r="B23" i="2"/>
  <c r="B26" i="2"/>
  <c r="B27" i="2"/>
  <c r="B28" i="2"/>
  <c r="B29" i="2"/>
  <c r="B30" i="2"/>
  <c r="B31" i="2"/>
  <c r="B32" i="2"/>
  <c r="B33" i="2"/>
  <c r="B34" i="2"/>
  <c r="B35" i="2"/>
  <c r="B36" i="2"/>
  <c r="B37" i="2"/>
  <c r="B38" i="2"/>
  <c r="B39" i="2"/>
  <c r="B40" i="2"/>
  <c r="B41" i="2"/>
  <c r="B42" i="2"/>
  <c r="B43" i="2"/>
  <c r="B44" i="2"/>
  <c r="B45" i="2"/>
  <c r="B46" i="2"/>
  <c r="B47" i="2"/>
  <c r="B49" i="2"/>
  <c r="B50" i="2"/>
  <c r="B51" i="2"/>
  <c r="B52" i="2"/>
  <c r="B53" i="2"/>
  <c r="B54" i="2"/>
  <c r="B55" i="2"/>
  <c r="B56" i="2"/>
  <c r="B58" i="2"/>
  <c r="B59" i="2"/>
  <c r="B60" i="2"/>
  <c r="B61" i="2"/>
  <c r="B62" i="2"/>
  <c r="B63" i="2"/>
  <c r="B64" i="2"/>
  <c r="B65" i="2"/>
  <c r="B66" i="2"/>
  <c r="B67" i="2"/>
  <c r="B68" i="2"/>
  <c r="B69" i="2"/>
  <c r="B70" i="2"/>
  <c r="B71" i="2"/>
  <c r="B72" i="2"/>
  <c r="B73" i="2"/>
  <c r="B74" i="2"/>
  <c r="B75" i="2"/>
  <c r="B76" i="2"/>
  <c r="B77" i="2"/>
  <c r="B78" i="2"/>
  <c r="B79" i="2"/>
  <c r="B80" i="2"/>
  <c r="B81" i="2"/>
  <c r="B82" i="2"/>
  <c r="B83" i="2"/>
  <c r="B84" i="2"/>
  <c r="B2" i="2"/>
  <c r="L16" i="2" l="1"/>
  <c r="H16" i="2"/>
  <c r="D57" i="3"/>
  <c r="F57" i="3" s="1"/>
  <c r="H30" i="2"/>
  <c r="F30" i="2"/>
  <c r="L46" i="2"/>
  <c r="H46" i="2"/>
  <c r="L26" i="2"/>
  <c r="F26" i="2"/>
  <c r="H26" i="2"/>
  <c r="L10" i="2"/>
  <c r="F10" i="2"/>
  <c r="H10" i="2"/>
  <c r="J73" i="4"/>
  <c r="F73" i="4"/>
  <c r="H6" i="2"/>
  <c r="F16" i="2"/>
  <c r="J42" i="2"/>
  <c r="J141" i="4"/>
  <c r="F141" i="4"/>
  <c r="H141" i="4"/>
  <c r="J57" i="4"/>
  <c r="F57" i="4"/>
  <c r="H57" i="4"/>
  <c r="F155" i="4"/>
  <c r="J155" i="4"/>
  <c r="H34" i="2"/>
  <c r="F34" i="2"/>
  <c r="F47" i="4"/>
  <c r="J47" i="4"/>
  <c r="H47" i="4"/>
  <c r="F15" i="4"/>
  <c r="H15" i="4"/>
  <c r="D32" i="6"/>
  <c r="F32" i="6" s="1"/>
  <c r="D29" i="6"/>
  <c r="F29" i="6" s="1"/>
  <c r="F46" i="2"/>
  <c r="J46" i="2"/>
  <c r="J16" i="2"/>
  <c r="H40" i="2"/>
  <c r="H36" i="2"/>
  <c r="J144" i="4"/>
  <c r="H23" i="2"/>
  <c r="F23" i="2"/>
  <c r="L44" i="2"/>
  <c r="F44" i="2"/>
  <c r="J44" i="2"/>
  <c r="H44" i="2"/>
  <c r="J3" i="2"/>
  <c r="L3" i="2"/>
  <c r="H3" i="2"/>
  <c r="F3" i="2"/>
  <c r="L6" i="2"/>
  <c r="F6" i="2"/>
  <c r="L48" i="2"/>
  <c r="F48" i="2"/>
  <c r="L2" i="2"/>
  <c r="J2" i="2"/>
  <c r="F2" i="2"/>
  <c r="J43" i="4"/>
  <c r="F43" i="4"/>
  <c r="H43" i="4"/>
  <c r="J4" i="4"/>
  <c r="H4" i="4"/>
  <c r="F4" i="4"/>
  <c r="J48" i="2"/>
  <c r="L34" i="2"/>
  <c r="J34" i="2"/>
  <c r="H2" i="4"/>
  <c r="F2" i="4"/>
  <c r="J2" i="4"/>
  <c r="F128" i="5"/>
  <c r="F129" i="5" s="1"/>
  <c r="H42" i="2"/>
  <c r="J22" i="2"/>
  <c r="L40" i="2"/>
  <c r="F40" i="2"/>
  <c r="L36" i="2"/>
  <c r="F36" i="2"/>
  <c r="L30" i="2"/>
  <c r="J30" i="2"/>
  <c r="J81" i="4"/>
  <c r="H81" i="4"/>
  <c r="J29" i="4"/>
  <c r="H29" i="4"/>
  <c r="H10" i="4"/>
  <c r="J10" i="4"/>
  <c r="F136" i="4"/>
  <c r="H71" i="4"/>
  <c r="J67" i="4"/>
  <c r="F67" i="4"/>
  <c r="J27" i="4"/>
  <c r="F27" i="4"/>
  <c r="F61" i="4"/>
  <c r="H130" i="4"/>
  <c r="H126" i="4"/>
  <c r="F126" i="4"/>
  <c r="H155" i="4"/>
  <c r="H73" i="4"/>
  <c r="H61" i="4"/>
  <c r="J136" i="4"/>
  <c r="J71" i="4"/>
  <c r="F158" i="4" l="1"/>
  <c r="D22" i="6" s="1"/>
  <c r="F22" i="6" s="1"/>
  <c r="J85" i="2"/>
  <c r="D24" i="3" s="1"/>
  <c r="F24" i="3" s="1"/>
  <c r="L85" i="2"/>
  <c r="D26" i="3" s="1"/>
  <c r="F26" i="3" s="1"/>
  <c r="H158" i="4"/>
  <c r="D21" i="6" s="1"/>
  <c r="F21" i="6" s="1"/>
  <c r="J158" i="4"/>
  <c r="D23" i="6" s="1"/>
  <c r="F23" i="6" s="1"/>
  <c r="F85" i="2"/>
  <c r="D20" i="3" s="1"/>
  <c r="F20" i="3" s="1"/>
  <c r="H85" i="2"/>
  <c r="D22" i="3" s="1"/>
  <c r="F22" i="3" s="1"/>
</calcChain>
</file>

<file path=xl/comments1.xml><?xml version="1.0" encoding="utf-8"?>
<comments xmlns="http://schemas.openxmlformats.org/spreadsheetml/2006/main">
  <authors>
    <author xml:space="preserve"> </author>
    <author>usskeste</author>
  </authors>
  <commentList>
    <comment ref="C95" authorId="0">
      <text>
        <r>
          <rPr>
            <b/>
            <sz val="12"/>
            <color indexed="81"/>
            <rFont val="Tahoma"/>
            <family val="2"/>
          </rPr>
          <t>Mounted at base of tower
NB - You can NOT have both Aux winch and Sandreel
Cable capacity 120 ft x 3/8"
Incl. Dual Sandreel controls</t>
        </r>
      </text>
    </comment>
    <comment ref="C96" authorId="1">
      <text>
        <r>
          <rPr>
            <b/>
            <sz val="11"/>
            <color indexed="81"/>
            <rFont val="Tahoma"/>
            <family val="2"/>
          </rPr>
          <t>usskeste:</t>
        </r>
        <r>
          <rPr>
            <sz val="11"/>
            <color indexed="81"/>
            <rFont val="Tahoma"/>
            <family val="2"/>
          </rPr>
          <t xml:space="preserve">
</t>
        </r>
        <r>
          <rPr>
            <b/>
            <sz val="11"/>
            <color indexed="81"/>
            <rFont val="Tahoma"/>
            <family val="2"/>
          </rPr>
          <t>Mounted at base of tower
NB - You can NOT have both Aux winch and Sandreel
Cable capacity 1500 ft x 3/8"
Incl. Dual Winch controls</t>
        </r>
      </text>
    </comment>
  </commentList>
</comments>
</file>

<file path=xl/sharedStrings.xml><?xml version="1.0" encoding="utf-8"?>
<sst xmlns="http://schemas.openxmlformats.org/spreadsheetml/2006/main" count="993" uniqueCount="642">
  <si>
    <t xml:space="preserve">COLD WEATHER PACKAGE WITH BREAKER BOX AND HEATERS (CHOOSE 1 OR 2 PHASE) </t>
  </si>
  <si>
    <t>Single Phase 240 Volt Heaters- Engine Oil Pan, Radiator, Receiver Tank, Hydraulic Tank, DHD Lubricator, Battery, Fuel Tank, Heat Trace On Air Lines And Water Injection (Includes Insulted Box For Water Injection) Currently Designed For Cat 25 GPM With Foam Only. Also Includes Racor 24 Volt Fuel Filter Heater And Diesel Fired Engine Preheater</t>
  </si>
  <si>
    <t>Two Phase (Split Phase) 240 Volt Heaters- Engine Oil Pan, Radiator, Receiver Tank, Hydraulic Tank, DHD Lubricator, Battery, Fuel Tank, Heat Trace On Air Lines And Water Injection (Includes Insulted Box For Water Injection) Currently Designed For Cat 25 GPM With Foam Only. Also Includes Racor 24 Volt Fuel Filter Heater And Diesel Fired Engine Preheater</t>
  </si>
  <si>
    <t xml:space="preserve"> </t>
  </si>
  <si>
    <t>Inland freight from Garland to Houston, TX and Export crating (Rig only)</t>
  </si>
  <si>
    <t>40K Module 900 Base</t>
  </si>
  <si>
    <t>40K Module 900 Base Cost</t>
  </si>
  <si>
    <t>40K Module 1070 Base</t>
  </si>
  <si>
    <t>40K Module 1070 Base Cost</t>
  </si>
  <si>
    <t>70K Module 1070 Base</t>
  </si>
  <si>
    <t>70K Module 1070 Base Cost</t>
  </si>
  <si>
    <t>FAMILY,T3W</t>
  </si>
  <si>
    <t>WARRANTY,STANDARD,T3W</t>
  </si>
  <si>
    <t>DECALS,SAFETY-T3W</t>
  </si>
  <si>
    <t>LINE,1 PART/18K WINCH</t>
  </si>
  <si>
    <t>LINE,2 PART/18K WINCH</t>
  </si>
  <si>
    <t>DECALS,T3W</t>
  </si>
  <si>
    <t>PLATFORM INSTL,T3W</t>
  </si>
  <si>
    <t>INSTL,PLATFORM,STEEL,T3W</t>
  </si>
  <si>
    <t>PAINT,SPECIAL</t>
  </si>
  <si>
    <t>SUB,SPINDLE,4.5",2.88IF</t>
  </si>
  <si>
    <t>SWIVEL ASSY,T3W/TH60</t>
  </si>
  <si>
    <t>LOADER INSTL,ROD,5.5X4.5</t>
  </si>
  <si>
    <t>OPERATION MANUAL,T3W</t>
  </si>
  <si>
    <t>LOADER,SINGLE ROD,4.5"</t>
  </si>
  <si>
    <t>ODOMETER,HUB,INSTL</t>
  </si>
  <si>
    <t>PIPING,MUD,W/O HYD,T3W</t>
  </si>
  <si>
    <t>SPINDLE,SUB,FLOAT,4.5"</t>
  </si>
  <si>
    <t>LUBE,DHD,7GAL INSTL</t>
  </si>
  <si>
    <t>CAROUSEL,4.5",6 ROD,20"</t>
  </si>
  <si>
    <t>CAROUSEL,3.5",7 ROD 20"</t>
  </si>
  <si>
    <t>CAROUSEL,4.5",7ROD</t>
  </si>
  <si>
    <t>CAROUSEL,3.5",9 ROD</t>
  </si>
  <si>
    <t>CONSOLE INSTLN T3W</t>
  </si>
  <si>
    <t>ROD BOX,INSTL,4.5" T3W</t>
  </si>
  <si>
    <t>WATER INJ,INST,BEAN 18</t>
  </si>
  <si>
    <t>WATER INJ,INST,BEAN 35</t>
  </si>
  <si>
    <t>WATER INJ,INST,BEAN 25</t>
  </si>
  <si>
    <t>AUX JIB CONTROL INSTAL</t>
  </si>
  <si>
    <t>WATER INJ,INST,CAT 12</t>
  </si>
  <si>
    <t>WATER INJ,INST,CAT 25</t>
  </si>
  <si>
    <t>SANDREEL INSTALL,T3W</t>
  </si>
  <si>
    <t>ROD SPINNER INSTA,3-1/2"</t>
  </si>
  <si>
    <t>ROD SPINNER INSTA,4-1/2"</t>
  </si>
  <si>
    <t>HOLDER INSTAL,6.5 HAMMER</t>
  </si>
  <si>
    <t>AIR PIPING 2.5",350 PSI</t>
  </si>
  <si>
    <t>LOADER,SINGLE ROD,3.5"</t>
  </si>
  <si>
    <t>SUB,SPINDLE,3.5</t>
  </si>
  <si>
    <t>SUB,SPINDLE,4.5",3.5 REG</t>
  </si>
  <si>
    <t>MUD PUMP,5X6,40K,T3W</t>
  </si>
  <si>
    <t>MUD PUMP,5X6,70K,T3W</t>
  </si>
  <si>
    <t>MUD PUMP,3X4,40K,T3W</t>
  </si>
  <si>
    <t>MUD PUMP,3X4,70K,T3W</t>
  </si>
  <si>
    <t>MUD PUMP,7.5X10,40K</t>
  </si>
  <si>
    <t>MUD PUMP,7.5X10,70K</t>
  </si>
  <si>
    <t>MUDPUMP,HYD,40K</t>
  </si>
  <si>
    <t>MUDPUMP,HYD,70K,T3W</t>
  </si>
  <si>
    <t>LINE,2 PART/30K WINCH</t>
  </si>
  <si>
    <t>NO MUD PUMP</t>
  </si>
  <si>
    <t>WINCH,INSTALL,18K HE</t>
  </si>
  <si>
    <t>WINCH INSTAL,HICAP,30K</t>
  </si>
  <si>
    <t>CHASSIS,7600,DU,232,08</t>
  </si>
  <si>
    <t>CHASSIS,7600,P,232,08</t>
  </si>
  <si>
    <t>CHASSIS,7600,DU,254,08</t>
  </si>
  <si>
    <t>CHASSIS,7600,P,254,08</t>
  </si>
  <si>
    <t>CHASSIS,7600,908L,DU,410</t>
  </si>
  <si>
    <t>CHASSIS,7600,908L,P,410</t>
  </si>
  <si>
    <t>PIPING,AIR,3",350PSI</t>
  </si>
  <si>
    <t>PIPING,AIR,3",1500 PSI</t>
  </si>
  <si>
    <t>POWERPACK,1070 W/DISC</t>
  </si>
  <si>
    <t>NO CAROUSEL 3.5" ROD</t>
  </si>
  <si>
    <t>NO CAROUSEL, 4.5" ROD</t>
  </si>
  <si>
    <t>LINE,1 PART/30K WINCH</t>
  </si>
  <si>
    <t>SANDLINE,5/16X1000FT</t>
  </si>
  <si>
    <t>WINCH,AUX,SERV,4K</t>
  </si>
  <si>
    <t>SANDLINE,5/16X1500FT</t>
  </si>
  <si>
    <t>CAROUSEL, 4.62",6 ROD</t>
  </si>
  <si>
    <t>START AID,T3W,CAT C15</t>
  </si>
  <si>
    <t>LUBE,DHD,W/3X4 MUD PUMP</t>
  </si>
  <si>
    <t>ROTARY HEAD,1SPD,5500FT#</t>
  </si>
  <si>
    <t>ROTARY HEAD,1SPD,6250FT#</t>
  </si>
  <si>
    <t>ROTARY HEAD,1SPD,8000FT#</t>
  </si>
  <si>
    <t>ROTARY HEAD,2SPD,5500FT#</t>
  </si>
  <si>
    <t>ROTARY HEAD,2SPD,6250FT#</t>
  </si>
  <si>
    <t>ROTARY HEAD,2SPD,8000FT#</t>
  </si>
  <si>
    <t>SPINDLE,SUB,FLOAT,3.5"</t>
  </si>
  <si>
    <t>DECAL ASM,T3W,5600,LT</t>
  </si>
  <si>
    <t>DECAL ASM,T3W,5600,DT</t>
  </si>
  <si>
    <t>DECAL ASM,T3W,7600,LT</t>
  </si>
  <si>
    <t>DECAL ASM,T3W,7600,DT</t>
  </si>
  <si>
    <t>DECAL ASM,T3WDH,5600,LT</t>
  </si>
  <si>
    <t>DECAL ASM,T3WDH,5600,DT</t>
  </si>
  <si>
    <t>DECAL ASM,T3WDH,7600,LT</t>
  </si>
  <si>
    <t>ROTARY HEAD-HI SPD</t>
  </si>
  <si>
    <t>COLD WEATHER SYS,T3W,RUS</t>
  </si>
  <si>
    <t>AIR COND. INST,CAB, T3W</t>
  </si>
  <si>
    <t>HEATER INST,CAB, T3W</t>
  </si>
  <si>
    <t>CHASSIS-5900 EXPORT,266</t>
  </si>
  <si>
    <t>DECAL ASM,T3WDH,PETE,LT</t>
  </si>
  <si>
    <t>DECAL ASM,T3WDH,PETE,DT</t>
  </si>
  <si>
    <t>DECAL ASM,T3WDH,7600,DT</t>
  </si>
  <si>
    <t>SANDLINE,5/16X500FT</t>
  </si>
  <si>
    <t>PAINT,STD YLLW/GRAY T3W</t>
  </si>
  <si>
    <t>PAINT,CYCLONE RED,T3W</t>
  </si>
  <si>
    <t>PAINT,BEIGE,T3W</t>
  </si>
  <si>
    <t>CHASSIS,7600,EXPORT,254</t>
  </si>
  <si>
    <t>CHASSIS,7600,EXPORT,232</t>
  </si>
  <si>
    <t>DECAL&amp;PLATE SET,T3W,RUS</t>
  </si>
  <si>
    <t>CHASSIS,PETE,STD,410,908</t>
  </si>
  <si>
    <t>CHASSIS,PETE,DH,410,908</t>
  </si>
  <si>
    <t>DECALS,SAFETY-T3W,RUSSIA</t>
  </si>
  <si>
    <t>CHASSIS,5600,6X6,ETH,254</t>
  </si>
  <si>
    <t>POWERPACK INSTALL,RUS.</t>
  </si>
  <si>
    <t>LUBE,DHD,7GAL INST,RUSS</t>
  </si>
  <si>
    <t>MODULE,TIER3</t>
  </si>
  <si>
    <t>ENG PRIMER INSTL-ELECTR</t>
  </si>
  <si>
    <t>POWERPACK INSTL-T3W</t>
  </si>
  <si>
    <t>TOWER,40K,T3W, 5.5" CYL</t>
  </si>
  <si>
    <t>POWERPACK INSTL-NO DISC</t>
  </si>
  <si>
    <t>TOWER, T3W 40K</t>
  </si>
  <si>
    <t>TOWER, T3W 70K</t>
  </si>
  <si>
    <t>VALVE INST,THERMO MIXING</t>
  </si>
  <si>
    <t>FRAME,232 WB T3W STD</t>
  </si>
  <si>
    <t>FRAME,254 WB T3W STD</t>
  </si>
  <si>
    <t>FRAME,6X6 FNT JACK,PAYST</t>
  </si>
  <si>
    <t>BASE,T3W</t>
  </si>
  <si>
    <t>ENG,QSX15,900 CFM,TIER 4</t>
  </si>
  <si>
    <t>OIL,ARTIC,SHC 525</t>
  </si>
  <si>
    <t>DECALS,SAFETY-T3W,SPANSH</t>
  </si>
  <si>
    <t>WELDER,HYD INST T3W</t>
  </si>
  <si>
    <t>HEATER,WATER INJ T3W</t>
  </si>
  <si>
    <t>PIPING,AIR,3",LP,AUX AIR</t>
  </si>
  <si>
    <t>LUBE,DHD,7 GAL INSTL,SP</t>
  </si>
  <si>
    <t>CONSOLE ASSY,T3W,SPANISH</t>
  </si>
  <si>
    <t>POWERPACK INSTALL,SPAN.</t>
  </si>
  <si>
    <t>INSTAL,AUX JIB CONT,SP</t>
  </si>
  <si>
    <t>DECALS,T3W,SPANISH</t>
  </si>
  <si>
    <t>ENG,QSX15,1070CFM,TIER 4</t>
  </si>
  <si>
    <t>BASE,T3W,TIER4</t>
  </si>
  <si>
    <t>AUX JIB CTRL INST,RUSS</t>
  </si>
  <si>
    <t>CONSOLE INSTLN T3W,RUSS</t>
  </si>
  <si>
    <t>ASSY,ARCTIC LUBRICANT,T3</t>
  </si>
  <si>
    <t>SPINDLE,SUBFLOAT,4.5X3.5</t>
  </si>
  <si>
    <t>CHASSIS,5600,6X6,46K,254</t>
  </si>
  <si>
    <t>PUMP,MUD,5X6,40K,MODULE</t>
  </si>
  <si>
    <t>LIGHTS,NIGHT,T3W,HALOGEN</t>
  </si>
  <si>
    <t>LIGHTS,NIGHT,T3W,NORDIC</t>
  </si>
  <si>
    <t>FAMILY,ACCESS,T3W/TH60</t>
  </si>
  <si>
    <t>POWERPACK INSTL-TIER4</t>
  </si>
  <si>
    <t>HEAT TRACE OPT,T3W MOD R</t>
  </si>
  <si>
    <t>SWIVEL ASSY,HI-SPEED</t>
  </si>
  <si>
    <t>SWIVEL ASSY-40K</t>
  </si>
  <si>
    <t>PPACK,900,W/D,T3</t>
  </si>
  <si>
    <t>PPACK,1070,W/D,T3 TPEM</t>
  </si>
  <si>
    <t>PPACK,900,W/D,T3 TPEM</t>
  </si>
  <si>
    <t>ROT HEAD RPM INSTL-T3W</t>
  </si>
  <si>
    <t>DECALS,SAFETY-T3W,SHC525</t>
  </si>
  <si>
    <t>DCAL,SFTY-T3W,RUS,SHC525</t>
  </si>
  <si>
    <t>INSTL,AIR DRYER,T3W</t>
  </si>
  <si>
    <t>CONSOLE,T3W QSX15 TIER 4</t>
  </si>
  <si>
    <t>COLD WEATHER SYS,T3W,ENG</t>
  </si>
  <si>
    <t>START AID,T3W MODULE,C15</t>
  </si>
  <si>
    <t>CAB-HEATED, T3W</t>
  </si>
  <si>
    <t>ROD BOX INSTL,3.5",T3W</t>
  </si>
  <si>
    <t>NO ROD BOX,T3W</t>
  </si>
  <si>
    <t>FRAME,266WB T3W STD</t>
  </si>
  <si>
    <t>DECAL ASM,T3W,SPECIAL</t>
  </si>
  <si>
    <t>REFERENCE</t>
  </si>
  <si>
    <t>REFERENCE ONLY</t>
  </si>
  <si>
    <t>FAMILY,TH60</t>
  </si>
  <si>
    <t>WARRANTY,STANDARD,TH60</t>
  </si>
  <si>
    <t>PLATFORM ASM,TH60,STEEL</t>
  </si>
  <si>
    <t>PLATFORM ASM,TH60,ALUM</t>
  </si>
  <si>
    <t>MANUALS,OPERATION</t>
  </si>
  <si>
    <t>MUD MIXING VALVE,2 IN.</t>
  </si>
  <si>
    <t>BASE,TH-60</t>
  </si>
  <si>
    <t>900 AIR, TH-60</t>
  </si>
  <si>
    <t>1070 AIR, TH-60</t>
  </si>
  <si>
    <t>NO AIR, TH-60 LD</t>
  </si>
  <si>
    <t>ROD BOX,INSTL,4.5" TH60</t>
  </si>
  <si>
    <t>SANDREEL INST,R3,3K HC</t>
  </si>
  <si>
    <t>WINCH/JIB INSTL,RIII</t>
  </si>
  <si>
    <t>LUBE INSTL,7 GALLON DHD</t>
  </si>
  <si>
    <t>PIPING,MUD W/O HYD,TH60</t>
  </si>
  <si>
    <t>PUMP,MUD,5X6,40K,TH60</t>
  </si>
  <si>
    <t>PUMP,MUD,5X6,70K,TH60</t>
  </si>
  <si>
    <t>PUMP,MUD,3X4,40K,TH60</t>
  </si>
  <si>
    <t>PUMP,MUD,3X4,70K,TH60</t>
  </si>
  <si>
    <t>PUMP,MUD,7.5X10,40K</t>
  </si>
  <si>
    <t>PUMP,MUD,7.5X10,70K</t>
  </si>
  <si>
    <t>PUMP,MUD,HYD 40K</t>
  </si>
  <si>
    <t>PUMP,MUD,HYD 70K</t>
  </si>
  <si>
    <t>PLATFORM INSTL,STL TRIDE</t>
  </si>
  <si>
    <t>PLATFORM INSTL AL,TRIDEM</t>
  </si>
  <si>
    <t>WATER INJ,INST,BEAN25TRI</t>
  </si>
  <si>
    <t>WATER INJ,INST,BEAN35TRI</t>
  </si>
  <si>
    <t>WATER INJ,INST,CAT12-TRI</t>
  </si>
  <si>
    <t>WATER INJ,INST,CAT25-TRI</t>
  </si>
  <si>
    <t>WATER INJ,INST,BEAN18TRI</t>
  </si>
  <si>
    <t>WATER INJ,INST,25/18GPM</t>
  </si>
  <si>
    <t>NO AIR 3",1000 PSI TRI</t>
  </si>
  <si>
    <t>PIPING,NO AIR,3",1500,R3</t>
  </si>
  <si>
    <t>TRUCK,TH60 RIII 07</t>
  </si>
  <si>
    <t>SUB,SPNDL,R3,3.5,2.38IF</t>
  </si>
  <si>
    <t>SUB,SPNDL,R3,4.5,2.88IF</t>
  </si>
  <si>
    <t>SUB,SPNDL,R3,4.5,3.5REG</t>
  </si>
  <si>
    <t>MUD PUMP,HYD TH60RIII</t>
  </si>
  <si>
    <t>PUMP,MUD,7.5X10,70K TRI</t>
  </si>
  <si>
    <t>PUMP,MUD,HYD,70K TRI</t>
  </si>
  <si>
    <t>DECAL ASM,TH60,PETE,LT</t>
  </si>
  <si>
    <t>DECAL ASM,TH60,PETE,DT</t>
  </si>
  <si>
    <t>PUMP,MUD,5X6,70K TRI</t>
  </si>
  <si>
    <t>PUMP,MUD,3X4,70K TRI</t>
  </si>
  <si>
    <t>PUMP,MUD,5X6,40K TRI</t>
  </si>
  <si>
    <t>PUMP,MUD,3X4,40K TRI</t>
  </si>
  <si>
    <t>PUMP,MUD,7.5X10,40K TRI</t>
  </si>
  <si>
    <t>PUMP,MUD,HYD,40K TRI</t>
  </si>
  <si>
    <t>900 AIR TRIDEM</t>
  </si>
  <si>
    <t>1070 AIR TRIDEM</t>
  </si>
  <si>
    <t>CHASSIS,TH60,5900PAYSTAR</t>
  </si>
  <si>
    <t>DECAL ASM,TH60DH,PETE,LT</t>
  </si>
  <si>
    <t>DECAL ASM,TH60DH,PETE,DT</t>
  </si>
  <si>
    <t>CHASSIS,PETE367,TH60,277</t>
  </si>
  <si>
    <t>PAINT,STD YELLLOW/GRAY</t>
  </si>
  <si>
    <t>PAINT,CYCLONE RED,TH60</t>
  </si>
  <si>
    <t>PAINT,BEIGE</t>
  </si>
  <si>
    <t>TOWER, TH60 RIII</t>
  </si>
  <si>
    <t>FRAME,246WB,TH60,STD</t>
  </si>
  <si>
    <t>FRAME,247WB,TANDEM,PETE</t>
  </si>
  <si>
    <t>FRAME,277WB,TRIDEM,PETE</t>
  </si>
  <si>
    <t>FRAME,247 WB,TH60 MODULE</t>
  </si>
  <si>
    <t>TOWER,TH60 40K</t>
  </si>
  <si>
    <t>TOWER, TH60 70K</t>
  </si>
  <si>
    <t>TOWER, TH60 TRIDEM</t>
  </si>
  <si>
    <t>TOWER, TH60 TRIDEM 70K</t>
  </si>
  <si>
    <t>TOWER,40K, 5.5" FEED CYL</t>
  </si>
  <si>
    <t>TOWER,40K,TH60,TRID.5.5"</t>
  </si>
  <si>
    <t>MODULE, TH60</t>
  </si>
  <si>
    <t>CHASSIS,TH60-PAYSTAR EXP</t>
  </si>
  <si>
    <t>LIGHTS,NIGHT,TH60,HALOGE</t>
  </si>
  <si>
    <t>LIGHTS,NIGHT,TH60,NORDIC</t>
  </si>
  <si>
    <t>ROD BOX INSTL,3.5",TH60</t>
  </si>
  <si>
    <t>NO ROD BOX,TH60,TOOL BX</t>
  </si>
  <si>
    <t>CHASSIS-PETE367,TH60,247</t>
  </si>
  <si>
    <t>FAMILY,T2W</t>
  </si>
  <si>
    <t>WARRANTY,STANDARD,T2W</t>
  </si>
  <si>
    <t>CABLE-1000 FT.</t>
  </si>
  <si>
    <t>ROD BOX,LARGE INSTL-T2W</t>
  </si>
  <si>
    <t>BREAKOUT, 4.5 ROD</t>
  </si>
  <si>
    <t>WINCH INSTL, AUX.-4000LB</t>
  </si>
  <si>
    <t>WATER INJ.INSTL,12-GPM</t>
  </si>
  <si>
    <t>WATER INJ. INST, 0-9 GPM</t>
  </si>
  <si>
    <t>INJECTION,WATER,18 GPM</t>
  </si>
  <si>
    <t>WATER INJ. INSTL, 25 GPM</t>
  </si>
  <si>
    <t>MUD PUMP INSTL-4X5 T2W</t>
  </si>
  <si>
    <t>INJECTION LUBE</t>
  </si>
  <si>
    <t>WINCH INSTL, AUX.-8000LB</t>
  </si>
  <si>
    <t>MUD PUMP/PIT INSTL-3X4</t>
  </si>
  <si>
    <t>SANDREEL INSTL</t>
  </si>
  <si>
    <t>JACK INST,T2W HINGED FRT</t>
  </si>
  <si>
    <t>PAINT, CUSTOM RED</t>
  </si>
  <si>
    <t>PUMP ASM,MUDUNDERCONSOLE</t>
  </si>
  <si>
    <t>CABLE,500 FT</t>
  </si>
  <si>
    <t>CABLE,1500 FT</t>
  </si>
  <si>
    <t>MUD PUMP INST,5X6.T2W</t>
  </si>
  <si>
    <t>ROD HANDLING SINGLE T2W</t>
  </si>
  <si>
    <t>CAPSULE PACKING ADJ MUD</t>
  </si>
  <si>
    <t>PIPING,MUD/AIR,3"</t>
  </si>
  <si>
    <t>ADDL PARTS/MAINT.MANUAL</t>
  </si>
  <si>
    <t>AIR, NO ON-BOARD</t>
  </si>
  <si>
    <t>PIPING,AIR, NONE</t>
  </si>
  <si>
    <t>BASE,T2W</t>
  </si>
  <si>
    <t>JACK INSTL,MID/REAR,T2W</t>
  </si>
  <si>
    <t>SANDREEL W/8K AUX HOIST</t>
  </si>
  <si>
    <t>MUD PUMP,W/PIT &amp; MOYNO</t>
  </si>
  <si>
    <t>PACKING,SWIVEL,HI-PRESS</t>
  </si>
  <si>
    <t>PACKING,SWIVEL,LOW PRESS</t>
  </si>
  <si>
    <t>SPINNER,ROD INSTL 4.5"</t>
  </si>
  <si>
    <t>PUMP,MUD,INST,7.5X10,CNL</t>
  </si>
  <si>
    <t>CHASSIS,T2W,7600,DU,230</t>
  </si>
  <si>
    <t>CHASSIS,T2W,7600,PRE,230</t>
  </si>
  <si>
    <t>SUB,FLOATING W/ SAVER</t>
  </si>
  <si>
    <t>CHASSIS,T2W,7600,STD,230</t>
  </si>
  <si>
    <t>WINCH,INSTALL,12K    T2W</t>
  </si>
  <si>
    <t>WINCH,INSTALL,15K, T2W</t>
  </si>
  <si>
    <t>COMPRESSOR INSTL-T2,5900</t>
  </si>
  <si>
    <t>AIR/MUD PLMBNG INSTL-T2W</t>
  </si>
  <si>
    <t>DECALS-T2W,RIG,LIGHT</t>
  </si>
  <si>
    <t>DECALS-T2W,RIG,DARK</t>
  </si>
  <si>
    <t>CAROUSEL,4.5" 9-ROD SWIN</t>
  </si>
  <si>
    <t>CHASSIS-5900 6X4,500HP</t>
  </si>
  <si>
    <t>TRUCK-7600,6X4W/DROP&amp;ALL</t>
  </si>
  <si>
    <t>COMPRESSOR,INSTALL,VICT</t>
  </si>
  <si>
    <t>TOWER ELEC INSTALLATION</t>
  </si>
  <si>
    <t>MUD PUMP HYD W/ Q-DSC&amp;SP</t>
  </si>
  <si>
    <t>CHASSIS,5900,6X4,T2W</t>
  </si>
  <si>
    <t>CAROUSEL,3.5",SWING I/O</t>
  </si>
  <si>
    <t>BREAKOUT,3.5",12PIPE CAR</t>
  </si>
  <si>
    <t>FRAME,T2W-5900</t>
  </si>
  <si>
    <t>ROD STOP ASM,3.5 PIPE</t>
  </si>
  <si>
    <t>ROD STOP ASM,4.5 PIPE</t>
  </si>
  <si>
    <t>PACKING,SWIVEL-RINEER</t>
  </si>
  <si>
    <t>TRUCK CONV, 6X6, 5900</t>
  </si>
  <si>
    <t>TOWER, T2W STANDARD</t>
  </si>
  <si>
    <t>TOWER,T2W,RINEER HEAD</t>
  </si>
  <si>
    <t>CONSOLE, T2W STANDARD</t>
  </si>
  <si>
    <t>CONSOLE-T2W,ALLISON TRNS</t>
  </si>
  <si>
    <t>CHASSIS,7600 STD 230WB</t>
  </si>
  <si>
    <t>ROTARY HEAD,STD-1WAY</t>
  </si>
  <si>
    <t>TOWER-T2W STD,1 WAY</t>
  </si>
  <si>
    <t>CHASSIS,7600-DR UP-ALLIS</t>
  </si>
  <si>
    <t>FRAME,T2W,ALLISON,FABCO</t>
  </si>
  <si>
    <t>CONSOLE,T2W,EARS,ALLISON</t>
  </si>
  <si>
    <t>900/350 AIREND,T2W</t>
  </si>
  <si>
    <t>HEAD,ROT,DD,T2W</t>
  </si>
  <si>
    <t>WINCH LINE,2-PART</t>
  </si>
  <si>
    <t>CHASSIS-5900,500HP,MAN</t>
  </si>
  <si>
    <t>CABLE ASSY-CRIMPED, T2W</t>
  </si>
  <si>
    <t>PTO OVERHEAT IND INSTL</t>
  </si>
  <si>
    <t>NO MUD PUMP, T2W</t>
  </si>
  <si>
    <t>FAMILY,T4W</t>
  </si>
  <si>
    <t>INJ,WATER 9GPM BEAN</t>
  </si>
  <si>
    <t>WARRANTY,STANDARD,T4W</t>
  </si>
  <si>
    <t>EXPORT PKG-T4W</t>
  </si>
  <si>
    <t>DECALS,SAFETY</t>
  </si>
  <si>
    <t>INJ,W.25GPM,FOAM,NO TANK</t>
  </si>
  <si>
    <t>INJ.LUBE-7 GAL W/MUD</t>
  </si>
  <si>
    <t>LUBE,DHD-7GAL W/O MUD</t>
  </si>
  <si>
    <t>NPLATES,RIG,QSK STD 50K</t>
  </si>
  <si>
    <t>NPLATES,RIG DH-QSK 70K</t>
  </si>
  <si>
    <t>NPLATES,RIG T4W,SPANISH</t>
  </si>
  <si>
    <t>HEATERINST,IMMERSION,QSK</t>
  </si>
  <si>
    <t>INJ,WATER,25GPM,BEAN</t>
  </si>
  <si>
    <t>INJ WATER,12GPM W/FOAM 9</t>
  </si>
  <si>
    <t>CAROUSEL 1)4.5X25,SF</t>
  </si>
  <si>
    <t>PIPING,AIR STD 2"CHAIN</t>
  </si>
  <si>
    <t>PIPING,AIR 2"STD W/MUD</t>
  </si>
  <si>
    <t>INDEXING,MANUAL, 7 POS</t>
  </si>
  <si>
    <t>INDEXING,MANUAL, 5 POS</t>
  </si>
  <si>
    <t>INDEXING,HYD-OPTION,T4W</t>
  </si>
  <si>
    <t>ROD HANDLING, STD, T4W</t>
  </si>
  <si>
    <t>ROD HANDLING,COLLAR</t>
  </si>
  <si>
    <t>TOWER, 50K, 25FT</t>
  </si>
  <si>
    <t>TOWER,70K, 25FT</t>
  </si>
  <si>
    <t>TOWER,50K,ANGLE 25FT</t>
  </si>
  <si>
    <t>TOWER,70K,ANGLE 25FT</t>
  </si>
  <si>
    <t>CAROUSEL-7)4.5X25',WF</t>
  </si>
  <si>
    <t>CAROUSEL,5)4.5+1)5.5C,WF</t>
  </si>
  <si>
    <t>CAROUSEL,5)4.5+1)5.5C,SF</t>
  </si>
  <si>
    <t>SPINDLE SUB 2-7/8IF,SPUR</t>
  </si>
  <si>
    <t>SPINDLE SUB 2-7/8IF,WORM</t>
  </si>
  <si>
    <t>SPINDLE SUB3-1/2REG,SPUR</t>
  </si>
  <si>
    <t>SPINDLE SUB3-1/2REG,WORM</t>
  </si>
  <si>
    <t>SPINDLESUB2.88IF,SFLRING</t>
  </si>
  <si>
    <t>ROTARY HEAD,4SF-2-10 STD</t>
  </si>
  <si>
    <t>ROTARY HEAD,4SF-2-10 DH</t>
  </si>
  <si>
    <t>ROTARY HEAD,4WF-1-6,STD</t>
  </si>
  <si>
    <t>ROTARY HEAD,4WF-1-6,DH</t>
  </si>
  <si>
    <t>PUMP,MUD,NONE</t>
  </si>
  <si>
    <t>SPINDLE,SUB 2-7/8IF,WORM</t>
  </si>
  <si>
    <t>DRIVE,MAIN HYD.3 HOLE</t>
  </si>
  <si>
    <t>AIREND,1070HR 2.5</t>
  </si>
  <si>
    <t>NAMEPLATE,RIG DH-QSX 70K</t>
  </si>
  <si>
    <t>AIREND,900 CFM,HR2</t>
  </si>
  <si>
    <t>NPLATES,RIG,QSX STD 50K</t>
  </si>
  <si>
    <t>NPLATES,RIG QSX SPANISH</t>
  </si>
  <si>
    <t>DRIVE,MAIN HYD 4 HOLE T2</t>
  </si>
  <si>
    <t>COMMON,SPUR,T4WE</t>
  </si>
  <si>
    <t>SUB,SPINDLE,10"X17.5"L</t>
  </si>
  <si>
    <t>CAROUSEL,2)10"X25',SF</t>
  </si>
  <si>
    <t>ROD HANDLING,T4WE</t>
  </si>
  <si>
    <t>MANUAL,OP &amp; MAINT. T4W</t>
  </si>
  <si>
    <t>ROD HANDLING,T4W</t>
  </si>
  <si>
    <t>WELDER,HYD,INSTL</t>
  </si>
  <si>
    <t>DECALS,SAFETY,SPANISH</t>
  </si>
  <si>
    <t>MANIFOLD, MUD PUMP</t>
  </si>
  <si>
    <t>PUMP, MUD 5X6 W/MANIFOLD</t>
  </si>
  <si>
    <t>PLATE,TOW,DRILL END,INST</t>
  </si>
  <si>
    <t>ENGINE,QSK19-755,HP1250</t>
  </si>
  <si>
    <t>ENGINE,QSX15-530 HP900</t>
  </si>
  <si>
    <t>ENGINE,QSX15-600 HP1070</t>
  </si>
  <si>
    <t>BASE,900 CFM</t>
  </si>
  <si>
    <t>BASE,HP1250 CFM</t>
  </si>
  <si>
    <t>TRUCK,TIER2,6X4,1250</t>
  </si>
  <si>
    <t>PUMP DRIVE,TIER2,4 PUMPS</t>
  </si>
  <si>
    <t>PUMP DRIVE,TIER2,3 PUMPS</t>
  </si>
  <si>
    <t>PIPING,AIR,2"SPCL,W/MUD</t>
  </si>
  <si>
    <t>START AID,T4W,QSK19</t>
  </si>
  <si>
    <t>START AID,T4W,QSX15</t>
  </si>
  <si>
    <t>ENGINE,QSK19-755,900 PSI</t>
  </si>
  <si>
    <t>TANK,FUEL,225 GAL</t>
  </si>
  <si>
    <t>TANKS,FUEL,345 GAL</t>
  </si>
  <si>
    <t>AIREND,1250</t>
  </si>
  <si>
    <t>LUBE,DHD,7GAL,NO MUD,T4W</t>
  </si>
  <si>
    <t>BASE,900PSI</t>
  </si>
  <si>
    <t>NPLATES,T4W,QSK,DH,RUSS</t>
  </si>
  <si>
    <t>TOWER,50K,HVY,900PSI</t>
  </si>
  <si>
    <t>START AID,C18,755HP,T4</t>
  </si>
  <si>
    <t>ENGINE,600HP,TIER4,QSX15</t>
  </si>
  <si>
    <t>INJ,WTR,20GPM,1K PSI,T4W</t>
  </si>
  <si>
    <t>BASE,T4WE,TIER 2,UPGRADE</t>
  </si>
  <si>
    <t>ENGINE,TIER 2 T4WE</t>
  </si>
  <si>
    <t>PUMP DRIVE,T4WE,TIER 2</t>
  </si>
  <si>
    <t>ENG,QSX15,535HP,TIER4</t>
  </si>
  <si>
    <t>ENG,QSK19755,1250,T2TPEM</t>
  </si>
  <si>
    <t>ENG,QSX15-530,900,T3TPEM</t>
  </si>
  <si>
    <t>ENG,QSX15600,1070,T3TPEM</t>
  </si>
  <si>
    <t>ENG,QSK19-755,900,T2TPEM</t>
  </si>
  <si>
    <t>ENG,C18,755HP,IN/OUT,T4</t>
  </si>
  <si>
    <t>ENG,C18,755HP,TIER4</t>
  </si>
  <si>
    <t>TOWER,50K,25FT,900PSI</t>
  </si>
  <si>
    <t>TOWER,70K,25FT,900PSI</t>
  </si>
  <si>
    <t>TOWER,50K,ANG,25'900PSI</t>
  </si>
  <si>
    <t>TOWER,70K,ANG,25'900PSI</t>
  </si>
  <si>
    <t>ENG,QSK19,TPEM,ELEV</t>
  </si>
  <si>
    <t>TRUCK,T4W,50STATE 07ENG</t>
  </si>
  <si>
    <t>COMMON,SPUR,T4WE,70K</t>
  </si>
  <si>
    <t>TOWER,50K,T4WE</t>
  </si>
  <si>
    <t>TRUCK,50 STATE,8X4,CUM</t>
  </si>
  <si>
    <t>TOWER,70K,T4WE</t>
  </si>
  <si>
    <t>PIPING,AIR,T4WE,REF TWR</t>
  </si>
  <si>
    <t>TWR,SWG TBL,70K,900P,25'</t>
  </si>
  <si>
    <t>LUBE,DHD,60 GAL,T4W</t>
  </si>
  <si>
    <t>AC DECALS-T4W,LIGHT</t>
  </si>
  <si>
    <t>AC DECALS-T4W,DARK</t>
  </si>
  <si>
    <t>Part</t>
  </si>
  <si>
    <t>Description</t>
  </si>
  <si>
    <t>StdCost</t>
  </si>
  <si>
    <t>Part Number</t>
  </si>
  <si>
    <t xml:space="preserve">Description </t>
  </si>
  <si>
    <t>Cost Price</t>
  </si>
  <si>
    <t>Compressor 750/300</t>
  </si>
  <si>
    <t>Comrpessor 500/200</t>
  </si>
  <si>
    <t>Compressor 900/350</t>
  </si>
  <si>
    <t>Frame 5900 Chassis W Allison</t>
  </si>
  <si>
    <t>Frame 7600 Chassis W Allison</t>
  </si>
  <si>
    <t>Winch Line 1 - Part</t>
  </si>
  <si>
    <t>X</t>
  </si>
  <si>
    <t xml:space="preserve">                                              ATLAS COPCO DRILLING SOLUTIONS</t>
  </si>
  <si>
    <t>Jan. 2012</t>
  </si>
  <si>
    <t xml:space="preserve">END USER NAME:  </t>
  </si>
  <si>
    <t>FINAL DESTINATION:</t>
  </si>
  <si>
    <t>COUNTRY:</t>
  </si>
  <si>
    <t>SALES COMPANY OR DISTRIBUTOR:</t>
  </si>
  <si>
    <t>S.C. OR DISTRIBUTOR PO#:</t>
  </si>
  <si>
    <t># OF ACDS UNITS CUSTOMER CURRENTLY OWNS:</t>
  </si>
  <si>
    <t>CUSTOMER EXPECTED DELIVERY DATE:</t>
  </si>
  <si>
    <t>COMPETITORS BIDDING? (Y/N, WHO):</t>
  </si>
  <si>
    <t xml:space="preserve">DATE QUOTED: </t>
  </si>
  <si>
    <t>QUOTE VALID UNTIL:</t>
  </si>
  <si>
    <t>x</t>
  </si>
  <si>
    <t xml:space="preserve">  T2W</t>
  </si>
  <si>
    <t>T2W 500/200 AIR OPTION BASE MACHINE</t>
  </si>
  <si>
    <t>T2W Base Machine, 500/200 Compressor, 230" Wheelbase Workstar 7600 Truck With Maxxforce Engine @ 410 HP, 100 Gallon Fuel Capacity, 18,000 Lb. Front Axles, 40,000 Lb. Rear Axles, Standard Wheelbase 230 Inches, Spicer Transfer Case To Engage/Disengage Drilling Functions, 12,000 Lb. Drawworks, Mid Jacks Standard, Three Speed Vane Motor Rotary Head (8,300 Ft-Lbs@0-85 RPM, 5,450 Ft-Lbs@0-125 RPM, 2,850 Ft-Lbs@0-250 RPM)</t>
  </si>
  <si>
    <t>T2W 750/300 BASE MACHINE</t>
  </si>
  <si>
    <t>T2W Base Machine, 750/300 Compressor, 230" Wheelbase Workstar 7600 Truck With Maxxforce Engine @ 475 HP,  100 Gallon Fuel Capacity, 18,000 Lb. Front Axles, 40,000 Lb. Rear Axles, Standard Wheelbase 230 Inches, Fabco Transfer Case To Engage/Disengage Drilling Functions, 12,000 Lb. Drawworks, Mid Jacks Standard, Three Speed Vane Motor Rotary Head (8,300 Ft-Lbs@0-85 RPM, 5,450 Ft-Lbs@0-125 RPM, 2,850 Ft-Lbs@0-250 RPM)</t>
  </si>
  <si>
    <t>T2W 900/350 BASE MACHINE</t>
  </si>
  <si>
    <t>T2W Base Machine, 900/350 Compressor, 238" Wheelbase Paystar 5900 Truck With Maxxforce Engine @ 500 HP, 100 Gallon Fuel Capacity, 20,000 Lb. Front Axles, 46,000 Lb. Rear Axles, Standard Wheelbase 238 Inches, Fabco Transfer Case To Engage/Disengage Drilling Functions, 12,000 Lb. Drawworks, Mid Jacks Standard, Three Speed Vane Motor Rotary Head (8,300 Ft-Lbs@0-85 RPM, 5,450 Ft-Lbs@0-125 RPM, 2,850 Ft-Lbs@0-250 RPM)</t>
  </si>
  <si>
    <t>T2W NO AIR OPTION BASE MACHINE</t>
  </si>
  <si>
    <t>T2W Base Machine, No Air Compressor Or Piping Option, 230" Wheelbase Workstar 7600 Truck With Maxxforce  Engine @ 410 HP, 100 Gallon Fuel Capacity, 18,000 Lb. Front Axles, 40,000 Lb. Rear Axles, Standard Wheelbase 230 Inches, Spicer Transfer Case To Engage/Disengage Drilling Functions, 12,000 Lb. Drawworks, Mid Jacks Standard, Three Speed Vane Motor Rotary Head (8,300 Ft-Lbs@0-85 RPM, 5,450 Ft-Lbs@0-125 RPM, 2,850 Ft-Lbs@0-250 RPM)</t>
  </si>
  <si>
    <t>THE FOLLOWING UPGRADES ARE AVAILABLE FOR T2W</t>
  </si>
  <si>
    <t>Upgrade To Paystar 5900 Truck With Maxxforce Engine @475 HP (Excludes 900/350 option)</t>
  </si>
  <si>
    <t>Premium Cab Upgrade - Polished Aluminum Wheels, Chrome Bumper/Exhaust, Heated Mirrors, Passenger Side Motorized Mirror, Power Windows, Power Door Locks With Key Fob, Updated Stereo With Satellite And MP3 Outlet.</t>
  </si>
  <si>
    <t>Additional 100 Gallon Fuel Capacity On Paystar Truck Only (Please Note The Additional Fuel Tank Replaces The Standard Large Tool Box)</t>
  </si>
  <si>
    <t>Allison 6 Speed Automatic Transmission (Must Select This Option with 750 and 900 Air and / or Upgrade to Fabco Transfer Case on 500 Air and No Compressor Option)</t>
  </si>
  <si>
    <t>Watson &amp; Chalin 13,500# Steerable Axle (Includes 36" Frame Extension)</t>
  </si>
  <si>
    <t>Upgrade To Fabco 180 Transfer Case  (This Upgrade On No Air and 500 Air Machines Only)</t>
  </si>
  <si>
    <t>Meritor Wide Track 46,000 Lb. Rear Axles With Super Single Tires (Available Only on Paystar 5900)</t>
  </si>
  <si>
    <t>Chrome Air Cleaners (Available Only on Paystar 5900)</t>
  </si>
  <si>
    <t>Tuthill Front Drive Assist - Must Choose Allison Automatic Transmission With This Option  (Includes Aluminum Wheels, Low Oil Sensor, and 20k Front Axle)</t>
  </si>
  <si>
    <t>Optional 240" Wheelbase Peterbilt 367 Chassis With Cummins ISX 15 L 2010 Emissions Engine @ 500 HP, 18,000 Lb. Front Axles, 40,000 Lb. Rear Axles, Standard Wheelbase 240 Inches, Fabco Transfer Case to Engage/Disengage Drilling Functions, Includes Dress Up Package (Aluminum Wheels, Aluminum Bumper, Stainless Steel Mirrors, etc)**  Please Note Peterbilt Option Not Fully Designed.  Please Allow One Month In Addition To Current Standard Lead Time When Quoting This Option.</t>
  </si>
  <si>
    <t>Kilometer Readout</t>
  </si>
  <si>
    <t>T2W OPTIONAL EQUIPMENT</t>
  </si>
  <si>
    <t>OPTIONAL SPUR GEAR ROTARY HEAD</t>
  </si>
  <si>
    <t xml:space="preserve">Three Speed Gear Motor Rotary Head May Be Selected At No Additional Charge  
(12,000 Ft-Lbs@0-80 RPM, 8,000 Ft-Lbs@0-110 RPM, 3,500 Ft-Lbs@0-275 RPM) </t>
  </si>
  <si>
    <t>DRILL PIPE SETUP</t>
  </si>
  <si>
    <t>4.5 in x 2-7/8 IF spindle with 9 pipe carousel (standard rod box holds 10 x 4.5 od rod)</t>
  </si>
  <si>
    <t>4.5 in x 3 1/2 IF spindle with 9 pipe carousel (standard rod box holds 10 x 4.5 od rod)</t>
  </si>
  <si>
    <t>3.5 in x 2-3/8 IF spindle with 12 pipe carousel (standard rod box holds 12 x 3.5 od rod)</t>
  </si>
  <si>
    <t>TH60 size pipe rack - (no carousel) Must specify rod size -(rod box holds 12 x 4.5 rod / 16 x 3.5)</t>
  </si>
  <si>
    <t>WATER INJECTION</t>
  </si>
  <si>
    <t>12 Gpm CAT Water Injection With Foam</t>
  </si>
  <si>
    <t>18 Gpm Bean Water Injection Without Foam</t>
  </si>
  <si>
    <t>25 Gpm CAT Water Injection With Foam</t>
  </si>
  <si>
    <t>HOISTS (Up To 3 Hoist Including Main Hoist)</t>
  </si>
  <si>
    <t>Optional Main Hoist With 15,000 Lb. Capacity</t>
  </si>
  <si>
    <t>4,000 Lb. Auxiliary Hoist</t>
  </si>
  <si>
    <t>8,000 Lb. Auxiliary Hoist</t>
  </si>
  <si>
    <t>2,000 Lb. Sandreel Without Clutch</t>
  </si>
  <si>
    <t>3/8 In Sandreel Line - $1.57 Per Foot (Enter One Of The Following Lengths: 500', 1,000' or 1,500')</t>
  </si>
  <si>
    <t>Optional 2 Part Winch Line With Main Hoist</t>
  </si>
  <si>
    <t>PIPE HANDLING</t>
  </si>
  <si>
    <t>Single Rod Loader (Can Not Be Used With Carousel)</t>
  </si>
  <si>
    <t>Pipe Spinner (Specify Rod Size)</t>
  </si>
  <si>
    <t>MUD OPTIONS</t>
  </si>
  <si>
    <t>3 X 4 Hydraulic Powered Centrifugal Mud Pump (300 Gpm @ 145 PSI)</t>
  </si>
  <si>
    <t>5X6 Hydraulic Powered Piston Mud Pump (150 Gpm @ 310 PSI)</t>
  </si>
  <si>
    <t>7-1/2 X 10 Hydraulic Powered Duplex Mud Pump (300 Gpm @ 350 PSI)</t>
  </si>
  <si>
    <t>Off Board 2.5" Mud piping - Incl. Controls, Gauge &amp; Standpipe - Does Not Include Mud Pump Or Hydraulic Pump To Drive Off-Board Mud Pump)</t>
  </si>
  <si>
    <t>Off Board 2.5" Mud Package  (Above Includes Quick Connect Hydraulic Manifold And Hydraulic Pump)</t>
  </si>
  <si>
    <t>350 Gallon Swing Up Mud Pit (Can Only Be Used With 3X4 Mud Pump)</t>
  </si>
  <si>
    <t>Moyno Grout Pump (Must Select Mud Pit)</t>
  </si>
  <si>
    <t>Optional 3" Hydraulic Actuated Mud Valves (Includes Hydraulic Manifold And Hydraulic Pump)</t>
  </si>
  <si>
    <t>MISCELLANEOUS</t>
  </si>
  <si>
    <t>Standard - Steel Operator Platforms</t>
  </si>
  <si>
    <t>Standard - Dual Jib Controls</t>
  </si>
  <si>
    <t>Standard - Large Toolbox</t>
  </si>
  <si>
    <t>7 Gallon Electric DHD Lubricator</t>
  </si>
  <si>
    <t>Floating Spindle Sub</t>
  </si>
  <si>
    <t>Aluminum Operator Platforms</t>
  </si>
  <si>
    <t>Special Paint And Color Scheme (Any Color Combination Other Than Standard Atlas Copco Yellow/Gray Format Will Incur A Special Paint Charge - A Paint Code And Swatch Is Required From The Customer And Must Be A Verified Match From Our Paint Dept During The Order Acceptance Period. A Swatch Is Not Required For AC Beige Or Cyclone Red But A Special Paint Charge Will Be Applied)</t>
  </si>
  <si>
    <t>Additional Parts Manuals</t>
  </si>
  <si>
    <t/>
  </si>
  <si>
    <t>TOTAL END USER PRICE FOR DRILL, Ex Works Garland Texas</t>
  </si>
  <si>
    <t>TOTAL NDBP FOR DRILL, Ex Works Garland Texas</t>
  </si>
  <si>
    <t>TOTAL SALES COMPANY TP FOR DRILL, Ex Works Garland Texas</t>
  </si>
  <si>
    <t>Exportation Costs (Applies to International market)</t>
  </si>
  <si>
    <t>Inland freight from Garland to Houston, TX and Export crating (Rig only) Per EACH Rig</t>
  </si>
  <si>
    <t>TOTAL END USER PRICE for Drill Rig, FAS Houston Texas (USD)</t>
  </si>
  <si>
    <t>TOTAL NDBP for Drill Rig, FAS Houston Texas (USD)</t>
  </si>
  <si>
    <t>TOTAL Sales Company TP for Drill Rig, FAS Houston Texas (USD)</t>
  </si>
  <si>
    <t>RATE</t>
  </si>
  <si>
    <t>CURRENCY EXCHANGE RATE; ENTER EXCHANGE RATE FACTOR (USD=1.00)</t>
  </si>
  <si>
    <t>CONTROLLED DOCUMENT/FORM NO. FOMKOE005</t>
  </si>
  <si>
    <t>** Please note Peterbilt Truck Option is not released by engineering.  Please add one additional month when quoting the Peterbilt Truck</t>
  </si>
  <si>
    <t>Cost of 500CFM Base</t>
  </si>
  <si>
    <t>Selection for 500 Base</t>
  </si>
  <si>
    <t>2012 LIST PRICE</t>
  </si>
  <si>
    <t>Profit</t>
  </si>
  <si>
    <t>Selection for 750 Base</t>
  </si>
  <si>
    <t>Cost of 750CFM Base</t>
  </si>
  <si>
    <t>Selection for 900 Base</t>
  </si>
  <si>
    <t>Cost of 900CFM Base</t>
  </si>
  <si>
    <t>Selection for No Air Base</t>
  </si>
  <si>
    <t>Cost of No Air Base</t>
  </si>
  <si>
    <t>Base Price</t>
  </si>
  <si>
    <t>Cost Price with Eng Absorption</t>
  </si>
  <si>
    <t xml:space="preserve">                                               ATLAS COPCO DRILLING SOLUTIONS</t>
  </si>
  <si>
    <t xml:space="preserve">  T3W</t>
  </si>
  <si>
    <t>LIST PRICE (USD)</t>
  </si>
  <si>
    <t>QTY</t>
  </si>
  <si>
    <t xml:space="preserve">T3W BASE MODULE DESCRIPTION                                                                                           </t>
  </si>
  <si>
    <t>T3W-40K Module, 1070/350 IR Air Compressor, 20 Inch Retractable Table, Cat C-15 @ 575 HP Deck Engine With In/Out Box, Torque Limit Control, 36 Foot Deephole Derrick, Dual Jib Control, Standard Wheelbase 232 Inch</t>
  </si>
  <si>
    <t>T3W-40K Module, 900/350 IR Air Compressor, 20 In Retractable Table, Cat C-15 @ 575 HP Deck Engine With In/Out Box, Torque Limit Control, 36 Foot Deephole Derrick, Dual Jib Control, Standard Wheelbase 232 Inch</t>
  </si>
  <si>
    <t>T3W-70K Module, 1070/350 IR Air Compressor, 20 In Retractable Table, Cat C15 575 HP Deck Engine With In/Out Box, Torque Limit Control, 36 Foot Deephole Derrick, Dual Jib Control, Standard Wheelbase 254 Inch</t>
  </si>
  <si>
    <t>Upgrade To Tier 4 Deck Engine (Cummins QSX)</t>
  </si>
  <si>
    <t>Air Dryer Tank Option For Non Truck Installation</t>
  </si>
  <si>
    <t>T3W-40K TRUCK</t>
  </si>
  <si>
    <t>INTERNATIONAL TRUCK SELECTION</t>
  </si>
  <si>
    <t>International 7600 Workstar (Domestic) Standard With 13L 410 HP Maxxforce (2010), Fuller 908 LL Transmission, 22K Front Axles, HMX 46K Rear Axles, 232 Inch Wheelbase, Steel Wheels, Bumper, Manual Windows, Locks, AM/FM CD, Hubodometer (For Countries With Less Than 15 PPM Sulfur Content - Ultra Low Sulfur Diesel, Check Country Regulations)</t>
  </si>
  <si>
    <t>International Paystar 5900 (Domestic) Standard With 13L 410 HP Maxxforce (2010), Fuller 908 LL Transmission, 22K Front Axles, HMX 46K Rear Axles, 260 Inch Wheelbase, Steel Wheels, Steel Bumper, Manual Windows, Locks, AM/FM CD (For Countries With Less Than 15 PPM Sulfur Content - Ultra Low Sulfur Diesel, Check Country Regulations)</t>
  </si>
  <si>
    <t>International 7600 Workstar (Export Model) Cummins ISM 400 HP, Fuller 908 LL Transmission, 22K Front Axles, HMX 46K Rear Axles, 232 Inch Wheelbase, Steel Wheels, Bumper, Manual Windows, Locks, AM/FM CD, Hubodometer (Pricing For 1998 - 2002 Non EGR Cummins Engine)</t>
  </si>
  <si>
    <t>International Paystar 5900 (Export) Cummins ISX 450 HP, Fuller 908 LL Transmission, 22K Front Axles, HMX 46K Rear Axles, 260 Inch Wheelbase, Steel Wheels, Steel Bumper, Manual Windows, Locks, AM/FM CD (Pricing For 1998 - 2002 Non EGR Cummins Engine)</t>
  </si>
  <si>
    <t>International Paystar 5600 With 6X6 Drive (Export Only) Cummins ISM 400 HP, Fuller 908 LL Transmission, HMX 46k  Rear Axles, 254 Inch Wheelbase, Steel Wheels, Steel Bumper, Manual Windows, AM/FM CD, Hubodometer (Pricing For 1998-2002 Non EGR Cummins Engine)</t>
  </si>
  <si>
    <t>OPTIONS FOR INTERNATIONAL TRUCKS</t>
  </si>
  <si>
    <t>Upgrade Cummins Export Non EGR Engine 2004 EGR Option - Must Choose Export Truck</t>
  </si>
  <si>
    <t>Watson &amp; Chalin Steerable 13,500 Lb. Drop Axle</t>
  </si>
  <si>
    <t>Right Hand Drive (Export Only)</t>
  </si>
  <si>
    <t>Upgrade to 52,000 Lb Rear Axles With Diff Lock On Rear Rear Axle (Paystar Only)</t>
  </si>
  <si>
    <t>Dress Up To Include Aluminum Wheels, Chrome Bumper, Chrome Exhaust, Electric Passenger Mirror, Premium Radio With AM/FM CD, XM Radio</t>
  </si>
  <si>
    <t>254 Inch Wheelbase Upgrade On 7600 Only  (Must Be Included With 7.5X10 Or 5X6 Mud Pump)</t>
  </si>
  <si>
    <t>Tridem (Third Drive Axle)</t>
  </si>
  <si>
    <t>PETERBILT TRUCK SELECTION</t>
  </si>
  <si>
    <t>Peterbilt 365 (Std With Cummins ISM 410 HP And 908LL) Std With Power Windows Locks, AM/FM CD, Etc  (2010 Emissions Engine Less Than 15 PPM)  Hubodometer Check With Factory Prior to Quoting</t>
  </si>
  <si>
    <t>PETERBILT TRUCK OPTIONS</t>
  </si>
  <si>
    <t>Watson &amp; Chalin Steerable 13,500 Lb. Drop Axle Check With Factory Prior to Quoting</t>
  </si>
  <si>
    <t>Tridem (Third Drive Axle) Check With Factory Prior to Quoting</t>
  </si>
  <si>
    <t xml:space="preserve">T3W-70K TRUCK </t>
  </si>
  <si>
    <t>International Paystar 5900 (Domestic) Standard With 13L 410 HP Maxxforce (2010), 908 LL Transmission, 22K Front Axles, 46K Rears Axles, Steel Wheels, Bumper, Manual Windows, Locks, AM/FM CD  (For Countries With Less Than 15 PPM Sulfur Content - Ultra Low Sulfur Diesel, Check Country Regulations</t>
  </si>
  <si>
    <t>International Paystar 5900 (Export) Cummins ISX 450 HP,  908 LL Trans. , 22K Front Axles, HMX 46K Rear Axles, Steel Wheels, Bumper, Manual Windows, Locks, AM/FM CD (Pricing For 1998 - 2002 Non EGR Cummins Engine</t>
  </si>
  <si>
    <t>International Paystar 5600 With 6X6 Drive (Export Only) Cummins ISM 400 HP, Fuller 908 LL Transmission, HMX 46k Rear Axles, 254 Inch Wheelbase, Steel Wheels, Steel Bumper, Manual Windows, AM/FM CD, Hubodometer (Pricing For 1998-2002 Non EGR Cummins Engine)</t>
  </si>
  <si>
    <t>Upgrade Cummins Export Non EGR Engine To 2004 EGR Engine Option - Must Choose Export Truck  Check With Factory Prior to Quoting</t>
  </si>
  <si>
    <t>Watson Chalin Steerable 13,500 Lb. Drop Axle</t>
  </si>
  <si>
    <t>Upgrade On Pete To 52,000 Lb Rear Axles With Diff Lock On Rear Rear Axle Check With Factory Prior to Quoting)</t>
  </si>
  <si>
    <t>ROTATION</t>
  </si>
  <si>
    <t>Standard, 5,500 Ft-Lbs@145 Rpm Single Speed Rotary Head</t>
  </si>
  <si>
    <t>5,500 Ft-Lbs@145 Rpm Two Speed Rotary Head &amp; 4,000 Ft-Lbs@195 Rpm</t>
  </si>
  <si>
    <t>6,250 Ft-Lbs@134 Rpm Single Speed Rotary Head</t>
  </si>
  <si>
    <t>6,250 Ft-Lbs@134 Rpm Two Speed Rotary Head &amp; 4,650 Ft-Lbs@180 Rpm</t>
  </si>
  <si>
    <t xml:space="preserve">8,000 Ft-Lbs@105 Rpm Single Speed Rotary Head </t>
  </si>
  <si>
    <t>8,000 Ft-Lbs@105 Rpm Two Speed Rotary Head &amp; 5,500 Ft-Lbs@145 Rpm</t>
  </si>
  <si>
    <t xml:space="preserve">5,150 Ft-Lbs@180 Rpm Two Speed Rotary Head &amp; 2,200 Ft-Lbs@ 350 Rpm </t>
  </si>
  <si>
    <t>3.5 In X 2 3/8 IF Spindle With 7 Pipe Carousel, Max Casing Size 19"</t>
  </si>
  <si>
    <t>3.5 In X 2 3/8 IF Spindle With 9 Pipe Carousel, Max Casing Size 14"</t>
  </si>
  <si>
    <t>4.5 In X 2 7/8 IF Spindle With 6 Pipe Carousel, Max Casing Size 19"</t>
  </si>
  <si>
    <t>4.5 In X 2 7/8 IF Spindle With 7 Pipe Carousel, Max Casing Size 14"</t>
  </si>
  <si>
    <t>4.5 In X 3 1/2 Reg Spindle With 6 Pipe Carousel, Max Casing Size 19"</t>
  </si>
  <si>
    <t>4.5 In X 3 1/2 Reg Spindle With 7 Pipe Carousel, Max Casing Size 14"</t>
  </si>
  <si>
    <t>4-5/8 In X 3-1/2 Reg Spindle With 7 Pipe Carousel, Max Casing Size 14"</t>
  </si>
  <si>
    <t>AIR PIPING</t>
  </si>
  <si>
    <t>Standard  3"  350 PSI Air Piping</t>
  </si>
  <si>
    <t>3"  1,500 PSI Air Piping</t>
  </si>
  <si>
    <t>12 GPM CAT Water Injection With Foam</t>
  </si>
  <si>
    <t>18 GPM Bean Water Injection Without Foam</t>
  </si>
  <si>
    <t>25 GPM Bean Water Injection Without Foam</t>
  </si>
  <si>
    <t>25 GPM CAT Water Injection With Foam</t>
  </si>
  <si>
    <t>35 GPM Bean Water Injection Without Foam, Flat Valves</t>
  </si>
  <si>
    <t>HOISTS</t>
  </si>
  <si>
    <t>Standard 18,000 Lb. Drawworks  Bare Drum Pull 150 FPM</t>
  </si>
  <si>
    <t>30,000 Lb. Drawworks Bare Drum Pull 160 FPM</t>
  </si>
  <si>
    <t>Standard  1 Part Line</t>
  </si>
  <si>
    <t>2 Part Line 18K (Includes Traveling Block)</t>
  </si>
  <si>
    <t>2 Part Line  30K (Includes Traveling Block And 60,000 Lb Hoist Plug)</t>
  </si>
  <si>
    <t>Aux Winch Avg. Pull 3,900 Lbs, Average Speed 220 FPM, No Free Fall, 120 Ft X 3/8"</t>
  </si>
  <si>
    <t>Sandreel  Avg. Pull 3,000 Lbs, Average Speed 300 FPM, No Free Fall, Cable Cap. 1,500 Ft x 3/8"</t>
  </si>
  <si>
    <t>5/16 In Sandreel Line  $1.57 Per Foot (Enter One Of The Following Lengths: 500', 1,000' or 1,500')</t>
  </si>
  <si>
    <t>Single Rod Loader (Specify Pipe Diameter 3 1/2" Or 4 1/2")</t>
  </si>
  <si>
    <t>Pipe Spinner</t>
  </si>
  <si>
    <t>MUD PUMP</t>
  </si>
  <si>
    <t>Off Board Mud Piping, Includes Controls, Gauge &amp; Standpipe (Does Not Include Mud Pump or Hydraulic Pump To Drive Off Board Mud Pump)</t>
  </si>
  <si>
    <t>Off Board Mud Pkg (Above Pkg Plus Quick Connect Hydraulic Manifold)</t>
  </si>
  <si>
    <t>3 X 4 Hydraulic Powered Centrifugal Mud Pump (300 GPM @ 145 PSI)</t>
  </si>
  <si>
    <t>5X6 Hydraulic Powered Piston Mud Pump (150 GPM @ 310 PSI)</t>
  </si>
  <si>
    <t>7 1/2 X 10 Hydraulic Powered Duplex Mud Pump (300 GPM @ 350 PSI)</t>
  </si>
  <si>
    <t>Standard  Steel Operator Platforms</t>
  </si>
  <si>
    <t>Standard  Torque Limit Control</t>
  </si>
  <si>
    <t>Standard  Dual Jib Controls</t>
  </si>
  <si>
    <t>Standard  Dual Sandreel Controls (If Applicable)</t>
  </si>
  <si>
    <t>Diesel Fired Preheater With Ether Injection - Deck Engine</t>
  </si>
  <si>
    <t>Upgrade 40K Tower To 5.5 Inch Feed Cylinder Provides additional 5k pullback (30k)</t>
  </si>
  <si>
    <t>Rod Box Option - 70K (Note: Full Rod Box Will Cause Drill Weights To Exceed Legal Axle Limits)</t>
  </si>
  <si>
    <t xml:space="preserve">Hydro Arc Hydraulic Welder </t>
  </si>
  <si>
    <t>Electric Priming Pump For Deck Engine</t>
  </si>
  <si>
    <t>Nordic Light Upgrade</t>
  </si>
  <si>
    <t>Th60 Module 70K</t>
  </si>
  <si>
    <t>Base Cost</t>
  </si>
  <si>
    <t>Fabco Box</t>
  </si>
  <si>
    <t>List Price</t>
  </si>
  <si>
    <t>Price Quoted</t>
  </si>
  <si>
    <t>Base</t>
  </si>
  <si>
    <t>Dep</t>
  </si>
  <si>
    <t>Pump</t>
  </si>
  <si>
    <t>Truck</t>
  </si>
  <si>
    <t>BoxType</t>
  </si>
  <si>
    <t>Radio</t>
  </si>
  <si>
    <t>Accessories</t>
  </si>
  <si>
    <t>Miscelaneous</t>
  </si>
  <si>
    <t>ColdWeather</t>
  </si>
  <si>
    <t>DrillPipe</t>
  </si>
  <si>
    <t>Hoist</t>
  </si>
  <si>
    <t>Check</t>
  </si>
  <si>
    <t>Category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</si>
</sst>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hh:mm:ss\ AM/PM_)"/>
    <numFmt numFmtId="166" formatCode="General_)"/>
    <numFmt numFmtId="167" formatCode="&quot;$&quot;#,##0.00"/>
  </numFmts>
  <fonts count="34" x14ac:knownFonts="1">
    <font>
      <sz val="11"/>
      <color theme="1"/>
      <name val="Calibri"/>
      <family val="2"/>
      <scheme val="minor"/>
    </font>
    <font>
      <sz val="11"/>
      <color indexed="8"/>
      <name val="Calibri"/>
      <family val="2"/>
    </font>
    <font>
      <sz val="11"/>
      <color indexed="8"/>
      <name val="Calibri"/>
      <family val="2"/>
    </font>
    <font>
      <b/>
      <sz val="11"/>
      <color indexed="8"/>
      <name val="Calibri"/>
      <family val="2"/>
    </font>
    <font>
      <sz val="8"/>
      <name val="Calibri"/>
      <family val="2"/>
    </font>
    <font>
      <sz val="10"/>
      <name val="Arial"/>
    </font>
    <font>
      <sz val="10"/>
      <name val="Helv"/>
    </font>
    <font>
      <sz val="12"/>
      <name val="Arial"/>
      <family val="2"/>
    </font>
    <font>
      <b/>
      <sz val="12"/>
      <name val="Arial"/>
      <family val="2"/>
    </font>
    <font>
      <b/>
      <sz val="12"/>
      <color indexed="12"/>
      <name val="Arial"/>
      <family val="2"/>
    </font>
    <font>
      <b/>
      <sz val="12"/>
      <color indexed="10"/>
      <name val="Arial"/>
      <family val="2"/>
    </font>
    <font>
      <b/>
      <sz val="12"/>
      <color indexed="9"/>
      <name val="Arial"/>
      <family val="2"/>
    </font>
    <font>
      <sz val="12"/>
      <color indexed="8"/>
      <name val="Arial"/>
      <family val="2"/>
    </font>
    <font>
      <sz val="12"/>
      <color indexed="12"/>
      <name val="Arial"/>
      <family val="2"/>
    </font>
    <font>
      <b/>
      <sz val="12"/>
      <color indexed="81"/>
      <name val="Tahoma"/>
      <family val="2"/>
    </font>
    <font>
      <b/>
      <sz val="11"/>
      <color indexed="81"/>
      <name val="Tahoma"/>
      <family val="2"/>
    </font>
    <font>
      <sz val="11"/>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40">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10"/>
        <bgColor indexed="64"/>
      </patternFill>
    </fill>
    <fill>
      <patternFill patternType="solid">
        <fgColor indexed="8"/>
        <bgColor indexed="64"/>
      </patternFill>
    </fill>
    <fill>
      <patternFill patternType="solid">
        <fgColor indexed="43"/>
        <bgColor indexed="64"/>
      </patternFill>
    </fill>
    <fill>
      <patternFill patternType="solid">
        <fgColor indexed="22"/>
        <bgColor indexed="64"/>
      </patternFill>
    </fill>
    <fill>
      <patternFill patternType="solid">
        <fgColor indexed="1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1">
    <border>
      <left/>
      <right/>
      <top/>
      <bottom/>
      <diagonal/>
    </border>
    <border>
      <left/>
      <right/>
      <top/>
      <bottom style="thin">
        <color indexed="64"/>
      </bottom>
      <diagonal/>
    </border>
    <border>
      <left style="thick">
        <color indexed="64"/>
      </left>
      <right/>
      <top style="thick">
        <color indexed="64"/>
      </top>
      <bottom style="thick">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ck">
        <color indexed="64"/>
      </left>
      <right style="thin">
        <color indexed="64"/>
      </right>
      <top style="thick">
        <color indexed="64"/>
      </top>
      <bottom style="thick">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4">
    <xf numFmtId="0" fontId="0" fillId="0" borderId="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xf numFmtId="0" fontId="19" fillId="33" borderId="0" applyNumberFormat="0" applyBorder="0" applyAlignment="0" applyProtection="0"/>
    <xf numFmtId="0" fontId="20" fillId="34" borderId="12" applyNumberFormat="0" applyAlignment="0" applyProtection="0"/>
    <xf numFmtId="0" fontId="21" fillId="35" borderId="13" applyNumberFormat="0" applyAlignment="0" applyProtection="0"/>
    <xf numFmtId="0" fontId="6" fillId="0" borderId="0"/>
    <xf numFmtId="0" fontId="22" fillId="0" borderId="0" applyNumberFormat="0" applyFill="0" applyBorder="0" applyAlignment="0" applyProtection="0"/>
    <xf numFmtId="0" fontId="23" fillId="36" borderId="0" applyNumberFormat="0" applyBorder="0" applyAlignment="0" applyProtection="0"/>
    <xf numFmtId="0" fontId="24" fillId="0" borderId="14" applyNumberFormat="0" applyFill="0" applyAlignment="0" applyProtection="0"/>
    <xf numFmtId="0" fontId="25" fillId="0" borderId="15" applyNumberFormat="0" applyFill="0" applyAlignment="0" applyProtection="0"/>
    <xf numFmtId="0" fontId="26" fillId="0" borderId="16" applyNumberFormat="0" applyFill="0" applyAlignment="0" applyProtection="0"/>
    <xf numFmtId="0" fontId="26" fillId="0" borderId="0" applyNumberFormat="0" applyFill="0" applyBorder="0" applyAlignment="0" applyProtection="0"/>
    <xf numFmtId="0" fontId="27" fillId="37" borderId="12" applyNumberFormat="0" applyAlignment="0" applyProtection="0"/>
    <xf numFmtId="0" fontId="28" fillId="0" borderId="17" applyNumberFormat="0" applyFill="0" applyAlignment="0" applyProtection="0"/>
    <xf numFmtId="0" fontId="29" fillId="38" borderId="0" applyNumberFormat="0" applyBorder="0" applyAlignment="0" applyProtection="0"/>
    <xf numFmtId="0" fontId="5" fillId="0" borderId="0"/>
    <xf numFmtId="0" fontId="2" fillId="39" borderId="18" applyNumberFormat="0" applyFont="0" applyAlignment="0" applyProtection="0"/>
    <xf numFmtId="0" fontId="30" fillId="34" borderId="19" applyNumberFormat="0" applyAlignment="0" applyProtection="0"/>
    <xf numFmtId="0" fontId="31" fillId="0" borderId="0" applyNumberFormat="0" applyFill="0" applyBorder="0" applyAlignment="0" applyProtection="0"/>
    <xf numFmtId="0" fontId="32" fillId="0" borderId="20" applyNumberFormat="0" applyFill="0" applyAlignment="0" applyProtection="0"/>
    <xf numFmtId="0" fontId="33" fillId="0" borderId="0" applyNumberFormat="0" applyFill="0" applyBorder="0" applyAlignment="0" applyProtection="0"/>
  </cellStyleXfs>
  <cellXfs count="174">
    <xf numFmtId="0" fontId="0" fillId="0" borderId="0" xfId="0"/>
    <xf numFmtId="49" fontId="0" fillId="0" borderId="0" xfId="0" applyNumberFormat="1"/>
    <xf numFmtId="0" fontId="3" fillId="0" borderId="0" xfId="0" applyFont="1"/>
    <xf numFmtId="4" fontId="3" fillId="0" borderId="0" xfId="0" applyNumberFormat="1" applyFont="1"/>
    <xf numFmtId="4" fontId="0" fillId="0" borderId="0" xfId="0" applyNumberFormat="1"/>
    <xf numFmtId="0" fontId="0" fillId="0" borderId="0" xfId="0" applyNumberFormat="1"/>
    <xf numFmtId="164" fontId="0" fillId="0" borderId="0" xfId="0" applyNumberFormat="1"/>
    <xf numFmtId="0" fontId="0" fillId="2" borderId="0" xfId="0" applyFill="1"/>
    <xf numFmtId="164" fontId="0" fillId="2" borderId="0" xfId="0" applyNumberFormat="1" applyFill="1"/>
    <xf numFmtId="0" fontId="0" fillId="3" borderId="0" xfId="0" applyFill="1"/>
    <xf numFmtId="164" fontId="0" fillId="3" borderId="0" xfId="0" applyNumberFormat="1" applyFill="1"/>
    <xf numFmtId="0" fontId="1" fillId="3" borderId="0" xfId="0" applyFont="1" applyFill="1"/>
    <xf numFmtId="164" fontId="0" fillId="0" borderId="0" xfId="0" applyNumberFormat="1" applyAlignment="1">
      <alignment wrapText="1"/>
    </xf>
    <xf numFmtId="0" fontId="7" fillId="0" borderId="0" xfId="38" applyFont="1" applyBorder="1" applyAlignment="1">
      <alignment horizontal="center" vertical="center"/>
    </xf>
    <xf numFmtId="0" fontId="7" fillId="0" borderId="0" xfId="38" applyFont="1"/>
    <xf numFmtId="0" fontId="8" fillId="0" borderId="0" xfId="38" applyFont="1" applyAlignment="1">
      <alignment horizontal="left"/>
    </xf>
    <xf numFmtId="10" fontId="7" fillId="0" borderId="0" xfId="38" applyNumberFormat="1" applyFont="1"/>
    <xf numFmtId="0" fontId="7" fillId="0" borderId="0" xfId="38" applyFont="1" applyAlignment="1">
      <alignment horizontal="center" vertical="center"/>
    </xf>
    <xf numFmtId="15" fontId="8" fillId="0" borderId="0" xfId="38" applyNumberFormat="1" applyFont="1" applyAlignment="1">
      <alignment horizontal="center" vertical="center"/>
    </xf>
    <xf numFmtId="14" fontId="8" fillId="0" borderId="0" xfId="38" applyNumberFormat="1" applyFont="1" applyAlignment="1">
      <alignment horizontal="center" vertical="center"/>
    </xf>
    <xf numFmtId="39" fontId="8" fillId="0" borderId="0" xfId="38" applyNumberFormat="1" applyFont="1" applyAlignment="1" applyProtection="1">
      <alignment horizontal="left"/>
    </xf>
    <xf numFmtId="0" fontId="7" fillId="0" borderId="0" xfId="38" applyFont="1" applyAlignment="1">
      <alignment vertical="center"/>
    </xf>
    <xf numFmtId="0" fontId="8" fillId="0" borderId="0" xfId="38" applyFont="1" applyAlignment="1">
      <alignment horizontal="left" vertical="center"/>
    </xf>
    <xf numFmtId="10" fontId="7" fillId="0" borderId="0" xfId="38" applyNumberFormat="1" applyFont="1" applyAlignment="1">
      <alignment vertical="center"/>
    </xf>
    <xf numFmtId="15" fontId="8" fillId="0" borderId="0" xfId="38" applyNumberFormat="1" applyFont="1" applyAlignment="1">
      <alignment horizontal="left" vertical="center"/>
    </xf>
    <xf numFmtId="165" fontId="8" fillId="0" borderId="0" xfId="38" applyNumberFormat="1" applyFont="1" applyAlignment="1" applyProtection="1">
      <alignment horizontal="left" vertical="center"/>
    </xf>
    <xf numFmtId="166" fontId="8" fillId="0" borderId="0" xfId="38" applyNumberFormat="1" applyFont="1" applyAlignment="1" applyProtection="1">
      <alignment horizontal="left" vertical="center"/>
    </xf>
    <xf numFmtId="0" fontId="7" fillId="4" borderId="0" xfId="38" applyFont="1" applyFill="1" applyAlignment="1">
      <alignment horizontal="center" vertical="center"/>
    </xf>
    <xf numFmtId="0" fontId="7" fillId="5" borderId="0" xfId="38" applyFont="1" applyFill="1" applyAlignment="1">
      <alignment vertical="center"/>
    </xf>
    <xf numFmtId="0" fontId="7" fillId="5" borderId="0" xfId="38" applyFont="1" applyFill="1"/>
    <xf numFmtId="0" fontId="11" fillId="5" borderId="0" xfId="38" applyFont="1" applyFill="1" applyBorder="1" applyAlignment="1">
      <alignment horizontal="left"/>
    </xf>
    <xf numFmtId="0" fontId="7" fillId="6" borderId="0" xfId="38" applyFont="1" applyFill="1" applyAlignment="1">
      <alignment horizontal="center" vertical="center"/>
    </xf>
    <xf numFmtId="0" fontId="7" fillId="6" borderId="0" xfId="38" applyFont="1" applyFill="1"/>
    <xf numFmtId="0" fontId="8" fillId="6" borderId="0" xfId="38" applyFont="1" applyFill="1" applyBorder="1" applyAlignment="1">
      <alignment horizontal="center" vertical="center"/>
    </xf>
    <xf numFmtId="0" fontId="7" fillId="0" borderId="0" xfId="38" applyFont="1" applyBorder="1" applyAlignment="1">
      <alignment wrapText="1"/>
    </xf>
    <xf numFmtId="0" fontId="7" fillId="0" borderId="0" xfId="38" applyFont="1" applyFill="1" applyAlignment="1">
      <alignment horizontal="center" vertical="center"/>
    </xf>
    <xf numFmtId="0" fontId="8" fillId="6" borderId="0" xfId="38" applyFont="1" applyFill="1" applyBorder="1" applyAlignment="1">
      <alignment horizontal="center" wrapText="1"/>
    </xf>
    <xf numFmtId="0" fontId="7" fillId="0" borderId="0" xfId="38" applyFont="1" applyFill="1" applyBorder="1" applyAlignment="1">
      <alignment horizontal="left" wrapText="1"/>
    </xf>
    <xf numFmtId="0" fontId="7" fillId="0" borderId="0" xfId="38" applyFont="1" applyFill="1" applyBorder="1" applyAlignment="1">
      <alignment vertical="center" wrapText="1"/>
    </xf>
    <xf numFmtId="0" fontId="7" fillId="0" borderId="0" xfId="38" applyFont="1" applyFill="1" applyBorder="1"/>
    <xf numFmtId="10" fontId="7" fillId="0" borderId="0" xfId="38" applyNumberFormat="1" applyFont="1" applyFill="1"/>
    <xf numFmtId="0" fontId="7" fillId="0" borderId="0" xfId="38" applyFont="1" applyFill="1"/>
    <xf numFmtId="0" fontId="8" fillId="6" borderId="0" xfId="38" applyFont="1" applyFill="1" applyBorder="1" applyAlignment="1">
      <alignment horizontal="center"/>
    </xf>
    <xf numFmtId="0" fontId="8" fillId="0" borderId="0" xfId="38" applyFont="1" applyFill="1" applyBorder="1" applyAlignment="1">
      <alignment horizontal="left"/>
    </xf>
    <xf numFmtId="0" fontId="8" fillId="0" borderId="0" xfId="38" applyFont="1" applyBorder="1" applyAlignment="1">
      <alignment wrapText="1"/>
    </xf>
    <xf numFmtId="0" fontId="7" fillId="0" borderId="0" xfId="38" applyFont="1" applyBorder="1"/>
    <xf numFmtId="0" fontId="8" fillId="0" borderId="0" xfId="38" applyFont="1"/>
    <xf numFmtId="10" fontId="8" fillId="0" borderId="0" xfId="38" applyNumberFormat="1" applyFont="1"/>
    <xf numFmtId="0" fontId="8" fillId="0" borderId="0" xfId="38" applyFont="1" applyBorder="1"/>
    <xf numFmtId="0" fontId="7" fillId="0" borderId="0" xfId="38" applyFont="1" applyBorder="1" applyAlignment="1">
      <alignment vertical="center" wrapText="1"/>
    </xf>
    <xf numFmtId="0" fontId="7" fillId="0" borderId="0" xfId="38" applyFont="1" applyBorder="1" applyAlignment="1">
      <alignment vertical="center"/>
    </xf>
    <xf numFmtId="0" fontId="12" fillId="0" borderId="0" xfId="38" applyFont="1" applyBorder="1" applyAlignment="1">
      <alignment wrapText="1"/>
    </xf>
    <xf numFmtId="0" fontId="13" fillId="0" borderId="0" xfId="38" applyFont="1" applyBorder="1"/>
    <xf numFmtId="0" fontId="7" fillId="0" borderId="1" xfId="38" applyFont="1" applyBorder="1" applyAlignment="1">
      <alignment horizontal="center"/>
    </xf>
    <xf numFmtId="0" fontId="7" fillId="0" borderId="1" xfId="38" applyFont="1" applyBorder="1"/>
    <xf numFmtId="0" fontId="7" fillId="0" borderId="0" xfId="38" applyFont="1" applyAlignment="1">
      <alignment horizontal="center"/>
    </xf>
    <xf numFmtId="4" fontId="7" fillId="0" borderId="0" xfId="38" applyNumberFormat="1" applyFont="1" applyFill="1" applyBorder="1" applyAlignment="1">
      <alignment horizontal="center" vertical="center"/>
    </xf>
    <xf numFmtId="0" fontId="8" fillId="6" borderId="0" xfId="38" applyFont="1" applyFill="1"/>
    <xf numFmtId="0" fontId="7" fillId="5" borderId="0" xfId="38" applyFont="1" applyFill="1" applyAlignment="1">
      <alignment horizontal="center" vertical="center"/>
    </xf>
    <xf numFmtId="0" fontId="8" fillId="5" borderId="0" xfId="38" applyFont="1" applyFill="1"/>
    <xf numFmtId="10" fontId="7" fillId="5" borderId="0" xfId="38" applyNumberFormat="1" applyFont="1" applyFill="1"/>
    <xf numFmtId="0" fontId="8" fillId="6" borderId="0" xfId="38" applyFont="1" applyFill="1" applyAlignment="1">
      <alignment vertical="center"/>
    </xf>
    <xf numFmtId="0" fontId="8" fillId="0" borderId="0" xfId="38" applyFont="1" applyAlignment="1">
      <alignment horizontal="center"/>
    </xf>
    <xf numFmtId="0" fontId="9" fillId="7" borderId="2" xfId="38" applyFont="1" applyFill="1" applyBorder="1" applyAlignment="1">
      <alignment horizontal="center"/>
    </xf>
    <xf numFmtId="0" fontId="7" fillId="0" borderId="0" xfId="38" applyFont="1" applyAlignment="1">
      <alignment wrapText="1"/>
    </xf>
    <xf numFmtId="0" fontId="0" fillId="0" borderId="0" xfId="0" applyAlignment="1">
      <alignment horizontal="center"/>
    </xf>
    <xf numFmtId="164" fontId="0" fillId="7" borderId="0" xfId="0" applyNumberFormat="1" applyFill="1" applyAlignment="1">
      <alignment horizontal="center"/>
    </xf>
    <xf numFmtId="164" fontId="0" fillId="7" borderId="3" xfId="0" applyNumberFormat="1" applyFill="1" applyBorder="1" applyAlignment="1">
      <alignment horizontal="center"/>
    </xf>
    <xf numFmtId="164" fontId="0" fillId="7" borderId="4" xfId="0" applyNumberFormat="1" applyFill="1" applyBorder="1" applyAlignment="1">
      <alignment horizontal="center"/>
    </xf>
    <xf numFmtId="164" fontId="0" fillId="7" borderId="5" xfId="0" applyNumberFormat="1" applyFill="1" applyBorder="1" applyAlignment="1">
      <alignment horizontal="center"/>
    </xf>
    <xf numFmtId="164" fontId="0" fillId="7" borderId="6" xfId="0" applyNumberFormat="1" applyFill="1" applyBorder="1" applyAlignment="1">
      <alignment horizontal="center"/>
    </xf>
    <xf numFmtId="164" fontId="0" fillId="7" borderId="4" xfId="0" applyNumberFormat="1" applyFill="1" applyBorder="1" applyAlignment="1">
      <alignment horizontal="center" wrapText="1"/>
    </xf>
    <xf numFmtId="164" fontId="0" fillId="7" borderId="6" xfId="0" applyNumberFormat="1" applyFill="1" applyBorder="1" applyAlignment="1">
      <alignment horizontal="center" wrapText="1"/>
    </xf>
    <xf numFmtId="3" fontId="8" fillId="0" borderId="0" xfId="38" applyNumberFormat="1" applyFont="1" applyAlignment="1">
      <alignment horizontal="center" vertical="center"/>
    </xf>
    <xf numFmtId="3" fontId="8" fillId="6" borderId="0" xfId="38" applyNumberFormat="1" applyFont="1" applyFill="1" applyBorder="1" applyAlignment="1">
      <alignment horizontal="center" vertical="center"/>
    </xf>
    <xf numFmtId="3" fontId="11" fillId="5" borderId="7" xfId="38" applyNumberFormat="1" applyFont="1" applyFill="1" applyBorder="1" applyAlignment="1">
      <alignment horizontal="center" vertical="center" wrapText="1"/>
    </xf>
    <xf numFmtId="3" fontId="8" fillId="6" borderId="7" xfId="38" applyNumberFormat="1" applyFont="1" applyFill="1" applyBorder="1" applyAlignment="1">
      <alignment horizontal="center" vertical="center"/>
    </xf>
    <xf numFmtId="3" fontId="7" fillId="7" borderId="7" xfId="38" applyNumberFormat="1" applyFont="1" applyFill="1" applyBorder="1" applyAlignment="1">
      <alignment horizontal="center" vertical="center"/>
    </xf>
    <xf numFmtId="3" fontId="8" fillId="7" borderId="7" xfId="38" applyNumberFormat="1" applyFont="1" applyFill="1" applyBorder="1" applyAlignment="1">
      <alignment horizontal="center" vertical="center"/>
    </xf>
    <xf numFmtId="3" fontId="7" fillId="0" borderId="0" xfId="38" applyNumberFormat="1" applyFont="1" applyAlignment="1">
      <alignment horizontal="center" vertical="center"/>
    </xf>
    <xf numFmtId="3" fontId="8" fillId="0" borderId="0" xfId="38" applyNumberFormat="1" applyFont="1" applyAlignment="1" applyProtection="1">
      <alignment horizontal="center" vertical="center"/>
    </xf>
    <xf numFmtId="3" fontId="10" fillId="0" borderId="0" xfId="38" applyNumberFormat="1" applyFont="1" applyFill="1" applyAlignment="1">
      <alignment horizontal="center" vertical="center"/>
    </xf>
    <xf numFmtId="3" fontId="11" fillId="5" borderId="0" xfId="38" applyNumberFormat="1" applyFont="1" applyFill="1" applyBorder="1" applyAlignment="1">
      <alignment horizontal="center" vertical="center"/>
    </xf>
    <xf numFmtId="3" fontId="7" fillId="0" borderId="0" xfId="38" applyNumberFormat="1" applyFont="1" applyBorder="1" applyAlignment="1">
      <alignment horizontal="center" vertical="center" wrapText="1"/>
    </xf>
    <xf numFmtId="3" fontId="8" fillId="6" borderId="0" xfId="38" applyNumberFormat="1" applyFont="1" applyFill="1" applyBorder="1" applyAlignment="1">
      <alignment horizontal="center" vertical="center" wrapText="1"/>
    </xf>
    <xf numFmtId="3" fontId="7" fillId="0" borderId="0" xfId="38" applyNumberFormat="1" applyFont="1" applyFill="1" applyBorder="1" applyAlignment="1">
      <alignment horizontal="center" vertical="center" wrapText="1"/>
    </xf>
    <xf numFmtId="3" fontId="8" fillId="0" borderId="0" xfId="38" applyNumberFormat="1" applyFont="1" applyFill="1" applyBorder="1" applyAlignment="1">
      <alignment horizontal="center" vertical="center"/>
    </xf>
    <xf numFmtId="3" fontId="8" fillId="0" borderId="0" xfId="38" applyNumberFormat="1" applyFont="1" applyBorder="1" applyAlignment="1">
      <alignment horizontal="center" vertical="center" wrapText="1"/>
    </xf>
    <xf numFmtId="3" fontId="7" fillId="0" borderId="0" xfId="38" applyNumberFormat="1" applyFont="1" applyBorder="1" applyAlignment="1">
      <alignment horizontal="center" vertical="center"/>
    </xf>
    <xf numFmtId="3" fontId="8" fillId="0" borderId="0" xfId="38" applyNumberFormat="1" applyFont="1" applyBorder="1" applyAlignment="1">
      <alignment horizontal="center" vertical="center"/>
    </xf>
    <xf numFmtId="3" fontId="12" fillId="0" borderId="0" xfId="38" applyNumberFormat="1" applyFont="1" applyBorder="1" applyAlignment="1">
      <alignment horizontal="center" vertical="center" wrapText="1"/>
    </xf>
    <xf numFmtId="3" fontId="13" fillId="0" borderId="0" xfId="38" applyNumberFormat="1" applyFont="1" applyBorder="1" applyAlignment="1">
      <alignment horizontal="center" vertical="center"/>
    </xf>
    <xf numFmtId="3" fontId="8" fillId="6" borderId="0" xfId="38" applyNumberFormat="1" applyFont="1" applyFill="1" applyAlignment="1">
      <alignment horizontal="center" vertical="center"/>
    </xf>
    <xf numFmtId="3" fontId="7" fillId="6" borderId="0" xfId="38" applyNumberFormat="1" applyFont="1" applyFill="1" applyAlignment="1">
      <alignment horizontal="center" vertical="center"/>
    </xf>
    <xf numFmtId="3" fontId="8" fillId="5" borderId="0" xfId="38" applyNumberFormat="1" applyFont="1" applyFill="1" applyAlignment="1">
      <alignment horizontal="center" vertical="center"/>
    </xf>
    <xf numFmtId="3" fontId="7" fillId="7" borderId="8" xfId="38" applyNumberFormat="1" applyFont="1" applyFill="1" applyBorder="1" applyAlignment="1">
      <alignment horizontal="center" vertical="center"/>
    </xf>
    <xf numFmtId="3" fontId="10" fillId="7" borderId="9" xfId="38" applyNumberFormat="1" applyFont="1" applyFill="1" applyBorder="1" applyAlignment="1">
      <alignment horizontal="center" vertical="center"/>
    </xf>
    <xf numFmtId="3" fontId="9" fillId="7" borderId="2" xfId="38" applyNumberFormat="1" applyFont="1" applyFill="1" applyBorder="1" applyAlignment="1">
      <alignment horizontal="center" vertical="center"/>
    </xf>
    <xf numFmtId="3" fontId="8" fillId="2" borderId="9" xfId="38" applyNumberFormat="1" applyFont="1" applyFill="1" applyBorder="1" applyAlignment="1">
      <alignment horizontal="center" vertical="center"/>
    </xf>
    <xf numFmtId="3" fontId="7" fillId="0" borderId="0" xfId="38" applyNumberFormat="1" applyFont="1" applyAlignment="1">
      <alignment horizontal="center" vertical="center" wrapText="1"/>
    </xf>
    <xf numFmtId="9" fontId="7" fillId="0" borderId="0" xfId="38" applyNumberFormat="1" applyFont="1" applyAlignment="1">
      <alignment horizontal="center" vertical="center"/>
    </xf>
    <xf numFmtId="9" fontId="8" fillId="0" borderId="0" xfId="38" applyNumberFormat="1" applyFont="1" applyAlignment="1">
      <alignment horizontal="center" vertical="center"/>
    </xf>
    <xf numFmtId="9" fontId="7" fillId="5" borderId="0" xfId="38" applyNumberFormat="1" applyFont="1" applyFill="1" applyAlignment="1">
      <alignment horizontal="center" vertical="center"/>
    </xf>
    <xf numFmtId="3" fontId="0" fillId="7" borderId="6" xfId="0" applyNumberFormat="1" applyFill="1" applyBorder="1" applyAlignment="1">
      <alignment horizontal="center" vertical="center" wrapText="1"/>
    </xf>
    <xf numFmtId="3" fontId="0" fillId="0" borderId="0" xfId="0" applyNumberFormat="1" applyAlignment="1">
      <alignment horizontal="center" vertical="center"/>
    </xf>
    <xf numFmtId="0" fontId="0" fillId="7" borderId="3" xfId="0" applyFill="1" applyBorder="1" applyAlignment="1">
      <alignment horizontal="center"/>
    </xf>
    <xf numFmtId="3" fontId="0" fillId="7" borderId="5" xfId="0" applyNumberFormat="1" applyFill="1" applyBorder="1" applyAlignment="1">
      <alignment horizontal="center" vertical="center"/>
    </xf>
    <xf numFmtId="0" fontId="0" fillId="7" borderId="4" xfId="0" applyFill="1" applyBorder="1" applyAlignment="1">
      <alignment horizontal="center"/>
    </xf>
    <xf numFmtId="3" fontId="0" fillId="7" borderId="6" xfId="0" applyNumberFormat="1" applyFill="1" applyBorder="1" applyAlignment="1">
      <alignment horizontal="center" vertical="center"/>
    </xf>
    <xf numFmtId="0" fontId="0" fillId="0" borderId="10" xfId="0" applyBorder="1" applyAlignment="1">
      <alignment horizontal="center"/>
    </xf>
    <xf numFmtId="167" fontId="0" fillId="0" borderId="0" xfId="0" applyNumberFormat="1"/>
    <xf numFmtId="15" fontId="8" fillId="0" borderId="0" xfId="38" applyNumberFormat="1" applyFont="1" applyFill="1" applyAlignment="1">
      <alignment horizontal="center" vertical="center"/>
    </xf>
    <xf numFmtId="0" fontId="8" fillId="0" borderId="0" xfId="38" applyNumberFormat="1" applyFont="1" applyFill="1" applyBorder="1" applyAlignment="1">
      <alignment horizontal="center" vertical="center"/>
    </xf>
    <xf numFmtId="0" fontId="8" fillId="0" borderId="0" xfId="38" applyNumberFormat="1" applyFont="1" applyFill="1" applyBorder="1" applyAlignment="1" applyProtection="1">
      <alignment horizontal="center" vertical="center"/>
    </xf>
    <xf numFmtId="0" fontId="11" fillId="5" borderId="0" xfId="38" applyFont="1" applyFill="1" applyBorder="1" applyAlignment="1">
      <alignment horizontal="left" vertical="center"/>
    </xf>
    <xf numFmtId="0" fontId="8" fillId="6" borderId="0" xfId="38" applyFont="1" applyFill="1" applyAlignment="1">
      <alignment horizontal="center" vertical="center"/>
    </xf>
    <xf numFmtId="0" fontId="8" fillId="6" borderId="0" xfId="38" applyFont="1" applyFill="1" applyBorder="1" applyAlignment="1">
      <alignment horizontal="center" vertical="center" wrapText="1"/>
    </xf>
    <xf numFmtId="0" fontId="7" fillId="0" borderId="0" xfId="38" applyFont="1" applyFill="1" applyBorder="1" applyAlignment="1">
      <alignment vertical="center"/>
    </xf>
    <xf numFmtId="4" fontId="8" fillId="0" borderId="0" xfId="38" applyNumberFormat="1" applyFont="1" applyFill="1" applyBorder="1" applyAlignment="1">
      <alignment horizontal="center" vertical="center"/>
    </xf>
    <xf numFmtId="0" fontId="8" fillId="8" borderId="0" xfId="38" applyFont="1" applyFill="1" applyBorder="1" applyAlignment="1">
      <alignment horizontal="center" vertical="center"/>
    </xf>
    <xf numFmtId="0" fontId="7" fillId="0" borderId="0" xfId="38" applyFont="1" applyFill="1" applyBorder="1" applyAlignment="1">
      <alignment horizontal="center" vertical="center"/>
    </xf>
    <xf numFmtId="0" fontId="8" fillId="0" borderId="0" xfId="38" applyFont="1" applyBorder="1" applyAlignment="1">
      <alignment vertical="center" wrapText="1"/>
    </xf>
    <xf numFmtId="0" fontId="13" fillId="0" borderId="0" xfId="38" applyFont="1" applyBorder="1" applyAlignment="1">
      <alignment vertical="center"/>
    </xf>
    <xf numFmtId="0" fontId="8" fillId="0" borderId="0" xfId="38" applyFont="1" applyBorder="1" applyAlignment="1">
      <alignment vertical="center"/>
    </xf>
    <xf numFmtId="0" fontId="10" fillId="0" borderId="0" xfId="38" applyFont="1" applyBorder="1" applyAlignment="1">
      <alignment vertical="center" wrapText="1"/>
    </xf>
    <xf numFmtId="0" fontId="7" fillId="0" borderId="1" xfId="38" applyFont="1" applyBorder="1" applyAlignment="1">
      <alignment wrapText="1"/>
    </xf>
    <xf numFmtId="164" fontId="7" fillId="0" borderId="0" xfId="38" applyNumberFormat="1" applyFont="1"/>
    <xf numFmtId="164" fontId="8" fillId="0" borderId="0" xfId="38" applyNumberFormat="1" applyFont="1" applyFill="1"/>
    <xf numFmtId="164" fontId="9" fillId="0" borderId="0" xfId="38" applyNumberFormat="1" applyFont="1" applyFill="1" applyAlignment="1">
      <alignment horizontal="left"/>
    </xf>
    <xf numFmtId="164" fontId="10" fillId="0" borderId="0" xfId="38" applyNumberFormat="1" applyFont="1" applyFill="1" applyAlignment="1">
      <alignment horizontal="left"/>
    </xf>
    <xf numFmtId="164" fontId="7" fillId="0" borderId="0" xfId="38" applyNumberFormat="1" applyFont="1" applyAlignment="1">
      <alignment vertical="center"/>
    </xf>
    <xf numFmtId="164" fontId="10" fillId="0" borderId="0" xfId="38" applyNumberFormat="1" applyFont="1" applyFill="1" applyAlignment="1">
      <alignment horizontal="left" vertical="center"/>
    </xf>
    <xf numFmtId="164" fontId="11" fillId="5" borderId="7" xfId="38" applyNumberFormat="1" applyFont="1" applyFill="1" applyBorder="1" applyAlignment="1">
      <alignment horizontal="center" vertical="center" wrapText="1"/>
    </xf>
    <xf numFmtId="164" fontId="8" fillId="6" borderId="7" xfId="38" applyNumberFormat="1" applyFont="1" applyFill="1" applyBorder="1" applyAlignment="1">
      <alignment horizontal="center" vertical="center"/>
    </xf>
    <xf numFmtId="164" fontId="7" fillId="7" borderId="7" xfId="38" applyNumberFormat="1" applyFont="1" applyFill="1" applyBorder="1" applyAlignment="1">
      <alignment horizontal="center" vertical="center"/>
    </xf>
    <xf numFmtId="164" fontId="8" fillId="7" borderId="7" xfId="38" applyNumberFormat="1" applyFont="1" applyFill="1" applyBorder="1" applyAlignment="1">
      <alignment horizontal="center" vertical="center"/>
    </xf>
    <xf numFmtId="164" fontId="7" fillId="6" borderId="0" xfId="38" applyNumberFormat="1" applyFont="1" applyFill="1" applyAlignment="1">
      <alignment horizontal="right"/>
    </xf>
    <xf numFmtId="164" fontId="8" fillId="6" borderId="0" xfId="38" applyNumberFormat="1" applyFont="1" applyFill="1" applyAlignment="1">
      <alignment horizontal="right"/>
    </xf>
    <xf numFmtId="164" fontId="8" fillId="5" borderId="0" xfId="38" applyNumberFormat="1" applyFont="1" applyFill="1" applyAlignment="1">
      <alignment horizontal="center"/>
    </xf>
    <xf numFmtId="164" fontId="8" fillId="6" borderId="0" xfId="38" applyNumberFormat="1" applyFont="1" applyFill="1" applyAlignment="1">
      <alignment horizontal="center"/>
    </xf>
    <xf numFmtId="164" fontId="7" fillId="7" borderId="8" xfId="38" applyNumberFormat="1" applyFont="1" applyFill="1" applyBorder="1" applyAlignment="1">
      <alignment vertical="center"/>
    </xf>
    <xf numFmtId="164" fontId="10" fillId="7" borderId="9" xfId="38" applyNumberFormat="1" applyFont="1" applyFill="1" applyBorder="1" applyAlignment="1">
      <alignment horizontal="center"/>
    </xf>
    <xf numFmtId="164" fontId="8" fillId="2" borderId="9" xfId="38" applyNumberFormat="1" applyFont="1" applyFill="1" applyBorder="1" applyAlignment="1">
      <alignment horizontal="center"/>
    </xf>
    <xf numFmtId="164" fontId="7" fillId="0" borderId="0" xfId="38" applyNumberFormat="1" applyFont="1" applyAlignment="1">
      <alignment horizontal="center" vertical="center"/>
    </xf>
    <xf numFmtId="164" fontId="8" fillId="0" borderId="0" xfId="38" applyNumberFormat="1" applyFont="1" applyAlignment="1">
      <alignment horizontal="center" vertical="center"/>
    </xf>
    <xf numFmtId="164" fontId="8" fillId="0" borderId="0" xfId="38" applyNumberFormat="1" applyFont="1" applyAlignment="1" applyProtection="1">
      <alignment horizontal="center" vertical="center"/>
    </xf>
    <xf numFmtId="164" fontId="11" fillId="5" borderId="0" xfId="38" applyNumberFormat="1" applyFont="1" applyFill="1" applyBorder="1" applyAlignment="1">
      <alignment horizontal="center" vertical="center"/>
    </xf>
    <xf numFmtId="164" fontId="8" fillId="6" borderId="0" xfId="38" applyNumberFormat="1" applyFont="1" applyFill="1" applyBorder="1" applyAlignment="1">
      <alignment horizontal="center" vertical="center"/>
    </xf>
    <xf numFmtId="164" fontId="8" fillId="6" borderId="0" xfId="38" applyNumberFormat="1" applyFont="1" applyFill="1" applyBorder="1" applyAlignment="1">
      <alignment horizontal="center" vertical="center" wrapText="1"/>
    </xf>
    <xf numFmtId="164" fontId="7" fillId="0" borderId="0" xfId="38" applyNumberFormat="1" applyFont="1" applyBorder="1" applyAlignment="1">
      <alignment horizontal="center" vertical="center" wrapText="1"/>
    </xf>
    <xf numFmtId="164" fontId="7" fillId="0" borderId="0" xfId="38" applyNumberFormat="1" applyFont="1" applyBorder="1" applyAlignment="1">
      <alignment horizontal="center" vertical="center"/>
    </xf>
    <xf numFmtId="164" fontId="8" fillId="8" borderId="0" xfId="38" applyNumberFormat="1" applyFont="1" applyFill="1" applyBorder="1" applyAlignment="1">
      <alignment horizontal="center" vertical="center"/>
    </xf>
    <xf numFmtId="164" fontId="8" fillId="0" borderId="0" xfId="38" applyNumberFormat="1" applyFont="1" applyBorder="1" applyAlignment="1">
      <alignment horizontal="center" vertical="center" wrapText="1"/>
    </xf>
    <xf numFmtId="164" fontId="13" fillId="0" borderId="0" xfId="38" applyNumberFormat="1" applyFont="1" applyBorder="1" applyAlignment="1">
      <alignment horizontal="center" vertical="center"/>
    </xf>
    <xf numFmtId="164" fontId="7" fillId="0" borderId="0" xfId="38" applyNumberFormat="1" applyFont="1" applyFill="1" applyBorder="1" applyAlignment="1">
      <alignment horizontal="center" vertical="center"/>
    </xf>
    <xf numFmtId="164" fontId="8" fillId="0" borderId="0" xfId="38" applyNumberFormat="1" applyFont="1" applyBorder="1" applyAlignment="1">
      <alignment horizontal="center" vertical="center"/>
    </xf>
    <xf numFmtId="164" fontId="7" fillId="0" borderId="0" xfId="38" applyNumberFormat="1" applyFont="1" applyFill="1" applyBorder="1" applyAlignment="1">
      <alignment horizontal="center" vertical="center" wrapText="1"/>
    </xf>
    <xf numFmtId="164" fontId="10" fillId="0" borderId="0" xfId="38" applyNumberFormat="1" applyFont="1" applyBorder="1" applyAlignment="1">
      <alignment horizontal="center" vertical="center" wrapText="1"/>
    </xf>
    <xf numFmtId="164" fontId="8" fillId="6" borderId="0" xfId="38" applyNumberFormat="1" applyFont="1" applyFill="1" applyAlignment="1">
      <alignment horizontal="center" vertical="center"/>
    </xf>
    <xf numFmtId="164" fontId="8" fillId="5" borderId="0" xfId="38" applyNumberFormat="1" applyFont="1" applyFill="1" applyAlignment="1">
      <alignment horizontal="center" vertical="center"/>
    </xf>
    <xf numFmtId="164" fontId="9" fillId="7" borderId="2" xfId="38" applyNumberFormat="1" applyFont="1" applyFill="1" applyBorder="1" applyAlignment="1">
      <alignment horizontal="center" vertical="center"/>
    </xf>
    <xf numFmtId="0" fontId="7" fillId="0" borderId="0" xfId="38" applyFont="1" applyBorder="1" applyAlignment="1">
      <alignment horizontal="center" vertical="center" wrapText="1"/>
    </xf>
    <xf numFmtId="9" fontId="7" fillId="0" borderId="0" xfId="38" applyNumberFormat="1" applyFont="1" applyBorder="1" applyAlignment="1">
      <alignment horizontal="center" vertical="center" wrapText="1"/>
    </xf>
    <xf numFmtId="0" fontId="8" fillId="0" borderId="0" xfId="38" applyFont="1" applyAlignment="1">
      <alignment horizontal="center" vertical="center"/>
    </xf>
    <xf numFmtId="164" fontId="0" fillId="7" borderId="4" xfId="0" applyNumberFormat="1" applyFill="1" applyBorder="1" applyAlignment="1">
      <alignment horizontal="center" vertical="center" wrapText="1"/>
    </xf>
    <xf numFmtId="0" fontId="0" fillId="0" borderId="0" xfId="0" applyAlignment="1">
      <alignment horizontal="center" vertical="center"/>
    </xf>
    <xf numFmtId="164" fontId="0" fillId="0" borderId="0" xfId="0" applyNumberFormat="1" applyAlignment="1">
      <alignment horizontal="center" vertical="center"/>
    </xf>
    <xf numFmtId="164" fontId="3" fillId="0" borderId="0" xfId="0" applyNumberFormat="1" applyFont="1"/>
    <xf numFmtId="0" fontId="3" fillId="0" borderId="0" xfId="0" applyFont="1" applyAlignment="1">
      <alignment horizontal="center"/>
    </xf>
    <xf numFmtId="2" fontId="0" fillId="0" borderId="0" xfId="0" applyNumberFormat="1"/>
    <xf numFmtId="0" fontId="0" fillId="0" borderId="4"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Alignment="1">
      <alignment horizont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1 - Style1" xfId="28"/>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_~3494389" xfId="38"/>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142875</xdr:colOff>
      <xdr:row>0</xdr:row>
      <xdr:rowOff>142875</xdr:rowOff>
    </xdr:from>
    <xdr:to>
      <xdr:col>2</xdr:col>
      <xdr:colOff>1371600</xdr:colOff>
      <xdr:row>3</xdr:row>
      <xdr:rowOff>180975</xdr:rowOff>
    </xdr:to>
    <xdr:pic>
      <xdr:nvPicPr>
        <xdr:cNvPr id="4097" name="Picture 1" descr="AtlasCopco Logo"/>
        <xdr:cNvPicPr preferRelativeResize="0">
          <a:picLocks noChangeAspect="1" noChangeArrowheads="1"/>
        </xdr:cNvPicPr>
      </xdr:nvPicPr>
      <xdr:blipFill>
        <a:blip xmlns:r="http://schemas.openxmlformats.org/officeDocument/2006/relationships" r:embed="rId1" cstate="print">
          <a:lum contrast="16000"/>
        </a:blip>
        <a:srcRect/>
        <a:stretch>
          <a:fillRect/>
        </a:stretch>
      </xdr:blipFill>
      <xdr:spPr bwMode="auto">
        <a:xfrm>
          <a:off x="523875" y="142875"/>
          <a:ext cx="1647825" cy="8096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66675</xdr:colOff>
      <xdr:row>0</xdr:row>
      <xdr:rowOff>76200</xdr:rowOff>
    </xdr:from>
    <xdr:to>
      <xdr:col>2</xdr:col>
      <xdr:colOff>1295400</xdr:colOff>
      <xdr:row>3</xdr:row>
      <xdr:rowOff>114300</xdr:rowOff>
    </xdr:to>
    <xdr:pic>
      <xdr:nvPicPr>
        <xdr:cNvPr id="2061" name="Picture 1" descr="AtlasCopco Logo"/>
        <xdr:cNvPicPr preferRelativeResize="0">
          <a:picLocks noChangeAspect="1" noChangeArrowheads="1"/>
        </xdr:cNvPicPr>
      </xdr:nvPicPr>
      <xdr:blipFill>
        <a:blip xmlns:r="http://schemas.openxmlformats.org/officeDocument/2006/relationships" r:embed="rId1" cstate="print">
          <a:lum contrast="16000"/>
        </a:blip>
        <a:srcRect/>
        <a:stretch>
          <a:fillRect/>
        </a:stretch>
      </xdr:blipFill>
      <xdr:spPr bwMode="auto">
        <a:xfrm>
          <a:off x="447675" y="76200"/>
          <a:ext cx="1647825" cy="8096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486"/>
  <sheetViews>
    <sheetView tabSelected="1" workbookViewId="0">
      <pane ySplit="1" topLeftCell="A14" activePane="bottomLeft" state="frozen"/>
      <selection pane="bottomLeft" sqref="A1:F33"/>
    </sheetView>
  </sheetViews>
  <sheetFormatPr defaultRowHeight="15" x14ac:dyDescent="0.25"/>
  <cols>
    <col min="1" max="1" width="10.85546875" bestFit="1" customWidth="1"/>
    <col min="2" max="2" width="30.7109375" bestFit="1" customWidth="1"/>
    <col min="3" max="3" width="12" style="4" bestFit="1" customWidth="1"/>
  </cols>
  <sheetData>
    <row r="1" spans="1:6" s="2" customFormat="1" x14ac:dyDescent="0.25">
      <c r="A1" s="2" t="s">
        <v>425</v>
      </c>
      <c r="B1" s="2" t="s">
        <v>426</v>
      </c>
      <c r="C1" s="3" t="s">
        <v>427</v>
      </c>
      <c r="D1" s="2" t="s">
        <v>630</v>
      </c>
      <c r="E1" s="2" t="s">
        <v>641</v>
      </c>
      <c r="F1" s="2" t="s">
        <v>633</v>
      </c>
    </row>
    <row r="2" spans="1:6" x14ac:dyDescent="0.25">
      <c r="A2" s="5">
        <v>57554461</v>
      </c>
      <c r="B2" s="1" t="s">
        <v>11</v>
      </c>
      <c r="C2" s="169">
        <v>358145.42320349999</v>
      </c>
      <c r="E2" t="s">
        <v>629</v>
      </c>
    </row>
    <row r="3" spans="1:6" x14ac:dyDescent="0.25">
      <c r="A3" s="5">
        <v>54539457</v>
      </c>
      <c r="B3" s="1" t="s">
        <v>12</v>
      </c>
      <c r="C3" s="169">
        <v>0</v>
      </c>
      <c r="D3">
        <f>A$2</f>
        <v>57554461</v>
      </c>
      <c r="E3" t="s">
        <v>631</v>
      </c>
      <c r="F3" t="s">
        <v>634</v>
      </c>
    </row>
    <row r="4" spans="1:6" x14ac:dyDescent="0.25">
      <c r="A4" s="5">
        <v>54539457</v>
      </c>
      <c r="B4" s="1" t="s">
        <v>12</v>
      </c>
      <c r="C4" s="169">
        <v>0</v>
      </c>
      <c r="D4" s="5">
        <v>57726812</v>
      </c>
      <c r="E4" t="s">
        <v>631</v>
      </c>
      <c r="F4" t="s">
        <v>634</v>
      </c>
    </row>
    <row r="5" spans="1:6" x14ac:dyDescent="0.25">
      <c r="A5" s="5">
        <v>57155541</v>
      </c>
      <c r="B5" s="1" t="s">
        <v>13</v>
      </c>
      <c r="C5" s="169">
        <v>145.06049999999999</v>
      </c>
      <c r="D5">
        <f>A$2</f>
        <v>57554461</v>
      </c>
      <c r="E5" t="s">
        <v>631</v>
      </c>
      <c r="F5" t="s">
        <v>634</v>
      </c>
    </row>
    <row r="6" spans="1:6" x14ac:dyDescent="0.25">
      <c r="A6" s="5">
        <v>57425811</v>
      </c>
      <c r="B6" s="1" t="s">
        <v>14</v>
      </c>
      <c r="C6" s="169">
        <v>1023.2885</v>
      </c>
      <c r="D6">
        <f t="shared" ref="D6:D16" si="0">A$2</f>
        <v>57554461</v>
      </c>
      <c r="E6" t="s">
        <v>631</v>
      </c>
      <c r="F6" t="s">
        <v>634</v>
      </c>
    </row>
    <row r="7" spans="1:6" x14ac:dyDescent="0.25">
      <c r="A7" s="5">
        <v>57436164</v>
      </c>
      <c r="B7" s="1" t="s">
        <v>15</v>
      </c>
      <c r="C7" s="169">
        <v>1564.2392500000001</v>
      </c>
      <c r="D7">
        <f t="shared" si="0"/>
        <v>57554461</v>
      </c>
      <c r="E7" t="s">
        <v>631</v>
      </c>
      <c r="F7" t="s">
        <v>634</v>
      </c>
    </row>
    <row r="8" spans="1:6" x14ac:dyDescent="0.25">
      <c r="A8" s="5">
        <v>57557001</v>
      </c>
      <c r="B8" s="1" t="s">
        <v>16</v>
      </c>
      <c r="C8" s="169">
        <v>467.6026</v>
      </c>
      <c r="D8">
        <f t="shared" si="0"/>
        <v>57554461</v>
      </c>
      <c r="E8" t="s">
        <v>632</v>
      </c>
      <c r="F8" t="s">
        <v>634</v>
      </c>
    </row>
    <row r="9" spans="1:6" x14ac:dyDescent="0.25">
      <c r="A9" s="5">
        <v>57594947</v>
      </c>
      <c r="B9" s="1" t="s">
        <v>17</v>
      </c>
      <c r="C9" s="169">
        <v>1414.5636</v>
      </c>
      <c r="D9">
        <f t="shared" si="0"/>
        <v>57554461</v>
      </c>
      <c r="E9" t="s">
        <v>632</v>
      </c>
      <c r="F9" t="s">
        <v>634</v>
      </c>
    </row>
    <row r="10" spans="1:6" x14ac:dyDescent="0.25">
      <c r="A10" s="5">
        <v>57612020</v>
      </c>
      <c r="B10" s="1" t="s">
        <v>18</v>
      </c>
      <c r="C10" s="169">
        <v>2368.3318199999999</v>
      </c>
      <c r="D10">
        <f t="shared" si="0"/>
        <v>57554461</v>
      </c>
      <c r="E10" t="s">
        <v>632</v>
      </c>
      <c r="F10" t="s">
        <v>634</v>
      </c>
    </row>
    <row r="11" spans="1:6" x14ac:dyDescent="0.25">
      <c r="A11" s="5">
        <v>57617896</v>
      </c>
      <c r="B11" s="1" t="s">
        <v>19</v>
      </c>
      <c r="C11" s="169">
        <v>0</v>
      </c>
      <c r="D11">
        <f t="shared" si="0"/>
        <v>57554461</v>
      </c>
      <c r="E11" t="s">
        <v>638</v>
      </c>
      <c r="F11" t="s">
        <v>634</v>
      </c>
    </row>
    <row r="12" spans="1:6" x14ac:dyDescent="0.25">
      <c r="A12" s="5">
        <v>57699654</v>
      </c>
      <c r="B12" s="1" t="s">
        <v>20</v>
      </c>
      <c r="C12" s="169">
        <v>2602.9504999999999</v>
      </c>
      <c r="D12">
        <f t="shared" si="0"/>
        <v>57554461</v>
      </c>
      <c r="E12" t="s">
        <v>638</v>
      </c>
      <c r="F12" t="s">
        <v>634</v>
      </c>
    </row>
    <row r="13" spans="1:6" x14ac:dyDescent="0.25">
      <c r="A13" s="5">
        <v>57699712</v>
      </c>
      <c r="B13" s="1" t="s">
        <v>21</v>
      </c>
      <c r="C13" s="169">
        <v>8328.9716000000008</v>
      </c>
      <c r="D13">
        <f t="shared" si="0"/>
        <v>57554461</v>
      </c>
      <c r="E13" t="s">
        <v>635</v>
      </c>
      <c r="F13" t="s">
        <v>640</v>
      </c>
    </row>
    <row r="14" spans="1:6" x14ac:dyDescent="0.25">
      <c r="A14" s="5">
        <v>57701179</v>
      </c>
      <c r="B14" s="1" t="s">
        <v>22</v>
      </c>
      <c r="C14" s="169">
        <v>5443.0940000000001</v>
      </c>
      <c r="D14">
        <f t="shared" si="0"/>
        <v>57554461</v>
      </c>
      <c r="E14" t="s">
        <v>635</v>
      </c>
      <c r="F14" t="s">
        <v>640</v>
      </c>
    </row>
    <row r="15" spans="1:6" x14ac:dyDescent="0.25">
      <c r="A15" s="5">
        <v>57706004</v>
      </c>
      <c r="B15" s="1" t="s">
        <v>23</v>
      </c>
      <c r="C15" s="169">
        <v>3547.5</v>
      </c>
      <c r="D15">
        <f t="shared" si="0"/>
        <v>57554461</v>
      </c>
      <c r="E15" t="s">
        <v>635</v>
      </c>
      <c r="F15" t="s">
        <v>640</v>
      </c>
    </row>
    <row r="16" spans="1:6" x14ac:dyDescent="0.25">
      <c r="A16" s="5">
        <v>57724395</v>
      </c>
      <c r="B16" s="1" t="s">
        <v>24</v>
      </c>
      <c r="C16" s="169">
        <v>3840.1963999999998</v>
      </c>
      <c r="D16">
        <f t="shared" si="0"/>
        <v>57554461</v>
      </c>
      <c r="E16" t="s">
        <v>636</v>
      </c>
      <c r="F16" t="s">
        <v>640</v>
      </c>
    </row>
    <row r="17" spans="1:6" x14ac:dyDescent="0.25">
      <c r="A17" s="5">
        <v>57726812</v>
      </c>
      <c r="B17" s="1" t="s">
        <v>25</v>
      </c>
      <c r="C17" s="169">
        <v>249.44954999999999</v>
      </c>
      <c r="E17" t="s">
        <v>629</v>
      </c>
    </row>
    <row r="18" spans="1:6" x14ac:dyDescent="0.25">
      <c r="A18" s="5">
        <v>57727224</v>
      </c>
      <c r="B18" s="1" t="s">
        <v>26</v>
      </c>
      <c r="C18" s="169">
        <v>3724.1525083332999</v>
      </c>
      <c r="D18">
        <f>A$17</f>
        <v>57726812</v>
      </c>
      <c r="E18" t="s">
        <v>631</v>
      </c>
      <c r="F18" t="s">
        <v>634</v>
      </c>
    </row>
    <row r="19" spans="1:6" x14ac:dyDescent="0.25">
      <c r="A19" s="5">
        <v>57735227</v>
      </c>
      <c r="B19" s="1" t="s">
        <v>27</v>
      </c>
      <c r="C19" s="169">
        <v>10163.9164</v>
      </c>
      <c r="D19">
        <f t="shared" ref="D19:D23" si="1">A$17</f>
        <v>57726812</v>
      </c>
      <c r="E19" t="s">
        <v>631</v>
      </c>
      <c r="F19" t="s">
        <v>634</v>
      </c>
    </row>
    <row r="20" spans="1:6" x14ac:dyDescent="0.25">
      <c r="A20" s="5">
        <v>57752388</v>
      </c>
      <c r="B20" s="1" t="s">
        <v>28</v>
      </c>
      <c r="C20" s="169">
        <v>1740.10094</v>
      </c>
      <c r="D20">
        <f t="shared" si="1"/>
        <v>57726812</v>
      </c>
      <c r="E20" t="s">
        <v>636</v>
      </c>
      <c r="F20" t="s">
        <v>640</v>
      </c>
    </row>
    <row r="21" spans="1:6" x14ac:dyDescent="0.25">
      <c r="A21" s="5">
        <v>57844391</v>
      </c>
      <c r="B21" s="1" t="s">
        <v>29</v>
      </c>
      <c r="C21" s="169">
        <v>13043.6144325</v>
      </c>
      <c r="D21">
        <f t="shared" si="1"/>
        <v>57726812</v>
      </c>
      <c r="E21" t="s">
        <v>636</v>
      </c>
      <c r="F21" t="s">
        <v>640</v>
      </c>
    </row>
    <row r="22" spans="1:6" x14ac:dyDescent="0.25">
      <c r="A22" s="5">
        <v>57844409</v>
      </c>
      <c r="B22" s="1" t="s">
        <v>30</v>
      </c>
      <c r="C22" s="169">
        <v>11606.2517825</v>
      </c>
      <c r="D22">
        <f t="shared" si="1"/>
        <v>57726812</v>
      </c>
      <c r="E22" t="s">
        <v>636</v>
      </c>
      <c r="F22" t="s">
        <v>640</v>
      </c>
    </row>
    <row r="23" spans="1:6" x14ac:dyDescent="0.25">
      <c r="A23" s="5">
        <v>57844581</v>
      </c>
      <c r="B23" s="1" t="s">
        <v>31</v>
      </c>
      <c r="C23" s="169">
        <v>13653.134432499999</v>
      </c>
      <c r="D23">
        <f t="shared" si="1"/>
        <v>57726812</v>
      </c>
      <c r="E23" t="s">
        <v>636</v>
      </c>
      <c r="F23" t="s">
        <v>640</v>
      </c>
    </row>
    <row r="24" spans="1:6" x14ac:dyDescent="0.25">
      <c r="A24" s="5">
        <v>57844599</v>
      </c>
      <c r="B24" s="1" t="s">
        <v>32</v>
      </c>
      <c r="C24" s="169">
        <v>13935.561782500001</v>
      </c>
      <c r="E24" t="s">
        <v>629</v>
      </c>
    </row>
    <row r="25" spans="1:6" x14ac:dyDescent="0.25">
      <c r="A25" s="5">
        <v>57844649</v>
      </c>
      <c r="B25" s="1" t="s">
        <v>33</v>
      </c>
      <c r="C25" s="169">
        <v>6603.1956675000001</v>
      </c>
      <c r="D25">
        <f>A$24</f>
        <v>57844599</v>
      </c>
      <c r="E25" t="s">
        <v>631</v>
      </c>
      <c r="F25" t="s">
        <v>634</v>
      </c>
    </row>
    <row r="26" spans="1:6" x14ac:dyDescent="0.25">
      <c r="A26" s="5">
        <v>57846180</v>
      </c>
      <c r="B26" s="1" t="s">
        <v>34</v>
      </c>
      <c r="C26" s="169">
        <v>4316.8936000000003</v>
      </c>
      <c r="D26">
        <f t="shared" ref="D26:D33" si="2">A$24</f>
        <v>57844599</v>
      </c>
      <c r="E26" t="s">
        <v>631</v>
      </c>
      <c r="F26" t="s">
        <v>634</v>
      </c>
    </row>
    <row r="27" spans="1:6" x14ac:dyDescent="0.25">
      <c r="A27" s="5">
        <v>57860223</v>
      </c>
      <c r="B27" s="1" t="s">
        <v>35</v>
      </c>
      <c r="C27" s="169">
        <v>3651.27225</v>
      </c>
      <c r="D27">
        <f t="shared" si="2"/>
        <v>57844599</v>
      </c>
      <c r="E27" t="s">
        <v>638</v>
      </c>
      <c r="F27" t="s">
        <v>634</v>
      </c>
    </row>
    <row r="28" spans="1:6" x14ac:dyDescent="0.25">
      <c r="A28" s="5">
        <v>57860314</v>
      </c>
      <c r="B28" s="1" t="s">
        <v>36</v>
      </c>
      <c r="C28" s="169">
        <v>5385.4054999999998</v>
      </c>
      <c r="D28">
        <f t="shared" si="2"/>
        <v>57844599</v>
      </c>
      <c r="E28" t="s">
        <v>639</v>
      </c>
      <c r="F28" t="s">
        <v>634</v>
      </c>
    </row>
    <row r="29" spans="1:6" x14ac:dyDescent="0.25">
      <c r="A29" s="5">
        <v>57860389</v>
      </c>
      <c r="B29" s="1" t="s">
        <v>37</v>
      </c>
      <c r="C29" s="169">
        <v>3704.7981799999998</v>
      </c>
      <c r="D29">
        <f t="shared" si="2"/>
        <v>57844599</v>
      </c>
      <c r="E29" t="s">
        <v>639</v>
      </c>
      <c r="F29" t="s">
        <v>634</v>
      </c>
    </row>
    <row r="30" spans="1:6" x14ac:dyDescent="0.25">
      <c r="A30" s="5">
        <v>57860991</v>
      </c>
      <c r="B30" s="1" t="s">
        <v>38</v>
      </c>
      <c r="C30" s="169">
        <v>671.81949999999995</v>
      </c>
      <c r="D30">
        <f t="shared" si="2"/>
        <v>57844599</v>
      </c>
      <c r="E30" t="s">
        <v>639</v>
      </c>
      <c r="F30" t="s">
        <v>634</v>
      </c>
    </row>
    <row r="31" spans="1:6" x14ac:dyDescent="0.25">
      <c r="A31" s="5">
        <v>57861213</v>
      </c>
      <c r="B31" s="1" t="s">
        <v>39</v>
      </c>
      <c r="C31" s="169">
        <v>3491.3489</v>
      </c>
      <c r="D31">
        <f t="shared" si="2"/>
        <v>57844599</v>
      </c>
      <c r="E31" t="s">
        <v>637</v>
      </c>
      <c r="F31" t="s">
        <v>640</v>
      </c>
    </row>
    <row r="32" spans="1:6" x14ac:dyDescent="0.25">
      <c r="A32" s="5">
        <v>57861221</v>
      </c>
      <c r="B32" s="1" t="s">
        <v>40</v>
      </c>
      <c r="C32" s="169">
        <v>5827.2311749999999</v>
      </c>
      <c r="D32">
        <f t="shared" si="2"/>
        <v>57844599</v>
      </c>
      <c r="E32" t="s">
        <v>637</v>
      </c>
      <c r="F32" t="s">
        <v>640</v>
      </c>
    </row>
    <row r="33" spans="1:6" x14ac:dyDescent="0.25">
      <c r="A33" s="5">
        <v>57862266</v>
      </c>
      <c r="B33" s="1" t="s">
        <v>41</v>
      </c>
      <c r="C33" s="169">
        <v>9686.3145999999997</v>
      </c>
      <c r="D33">
        <f t="shared" si="2"/>
        <v>57844599</v>
      </c>
      <c r="E33" t="s">
        <v>637</v>
      </c>
      <c r="F33" t="s">
        <v>640</v>
      </c>
    </row>
    <row r="34" spans="1:6" x14ac:dyDescent="0.25">
      <c r="A34" s="5">
        <v>57866253</v>
      </c>
      <c r="B34" s="1" t="s">
        <v>42</v>
      </c>
      <c r="C34" s="169">
        <v>4590.9775200000004</v>
      </c>
      <c r="E34" t="s">
        <v>629</v>
      </c>
    </row>
    <row r="35" spans="1:6" x14ac:dyDescent="0.25">
      <c r="A35" s="5">
        <v>57866428</v>
      </c>
      <c r="B35" s="1" t="s">
        <v>43</v>
      </c>
      <c r="C35" s="169">
        <v>4973.54205</v>
      </c>
      <c r="D35">
        <f>A34</f>
        <v>57866253</v>
      </c>
    </row>
    <row r="36" spans="1:6" x14ac:dyDescent="0.25">
      <c r="A36" s="5">
        <v>57866543</v>
      </c>
      <c r="B36" s="1" t="s">
        <v>44</v>
      </c>
      <c r="C36" s="169">
        <v>1082.25</v>
      </c>
      <c r="D36">
        <f t="shared" ref="D36:D41" si="3">A35</f>
        <v>57866428</v>
      </c>
    </row>
    <row r="37" spans="1:6" x14ac:dyDescent="0.25">
      <c r="A37" s="5">
        <v>57866949</v>
      </c>
      <c r="B37" s="1" t="s">
        <v>45</v>
      </c>
      <c r="C37" s="169">
        <v>13085.590775000001</v>
      </c>
      <c r="D37">
        <f t="shared" si="3"/>
        <v>57866543</v>
      </c>
    </row>
    <row r="38" spans="1:6" x14ac:dyDescent="0.25">
      <c r="A38" s="5">
        <v>57867186</v>
      </c>
      <c r="B38" s="1" t="s">
        <v>46</v>
      </c>
      <c r="C38" s="169">
        <v>4251.9214000000002</v>
      </c>
      <c r="D38">
        <f t="shared" si="3"/>
        <v>57866949</v>
      </c>
    </row>
    <row r="39" spans="1:6" x14ac:dyDescent="0.25">
      <c r="A39" s="5">
        <v>57867269</v>
      </c>
      <c r="B39" s="1" t="s">
        <v>47</v>
      </c>
      <c r="C39" s="169">
        <v>2683.3505</v>
      </c>
      <c r="D39">
        <f t="shared" si="3"/>
        <v>57867186</v>
      </c>
    </row>
    <row r="40" spans="1:6" x14ac:dyDescent="0.25">
      <c r="A40" s="5">
        <v>57867277</v>
      </c>
      <c r="B40" s="1" t="s">
        <v>48</v>
      </c>
      <c r="C40" s="169">
        <v>2473.3492500000002</v>
      </c>
      <c r="D40">
        <f t="shared" si="3"/>
        <v>57867269</v>
      </c>
    </row>
    <row r="41" spans="1:6" x14ac:dyDescent="0.25">
      <c r="A41" s="5">
        <v>57870438</v>
      </c>
      <c r="B41" s="1" t="s">
        <v>49</v>
      </c>
      <c r="C41" s="169">
        <v>32166.8308125</v>
      </c>
      <c r="D41">
        <f t="shared" si="3"/>
        <v>57867277</v>
      </c>
    </row>
    <row r="42" spans="1:6" x14ac:dyDescent="0.25">
      <c r="A42" s="5">
        <v>57870446</v>
      </c>
      <c r="B42" s="1" t="s">
        <v>50</v>
      </c>
      <c r="C42" s="4">
        <v>31471.0044925</v>
      </c>
    </row>
    <row r="43" spans="1:6" x14ac:dyDescent="0.25">
      <c r="A43" s="5">
        <v>57870453</v>
      </c>
      <c r="B43" s="1" t="s">
        <v>51</v>
      </c>
      <c r="C43" s="4">
        <v>12242.30982</v>
      </c>
    </row>
    <row r="44" spans="1:6" x14ac:dyDescent="0.25">
      <c r="A44" s="5">
        <v>57870461</v>
      </c>
      <c r="B44" s="1" t="s">
        <v>52</v>
      </c>
      <c r="C44" s="4">
        <v>11546.4835</v>
      </c>
    </row>
    <row r="45" spans="1:6" x14ac:dyDescent="0.25">
      <c r="A45" s="5">
        <v>57870479</v>
      </c>
      <c r="B45" s="1" t="s">
        <v>53</v>
      </c>
      <c r="C45" s="4">
        <v>44828.241224999998</v>
      </c>
    </row>
    <row r="46" spans="1:6" x14ac:dyDescent="0.25">
      <c r="A46" s="5">
        <v>57870487</v>
      </c>
      <c r="B46" s="1" t="s">
        <v>54</v>
      </c>
      <c r="C46" s="4">
        <v>45013.829904999999</v>
      </c>
    </row>
    <row r="47" spans="1:6" x14ac:dyDescent="0.25">
      <c r="A47" s="5">
        <v>57870495</v>
      </c>
      <c r="B47" s="1" t="s">
        <v>55</v>
      </c>
      <c r="C47" s="4">
        <v>6023.4173250000003</v>
      </c>
    </row>
    <row r="48" spans="1:6" x14ac:dyDescent="0.25">
      <c r="A48" s="5">
        <v>57870503</v>
      </c>
      <c r="B48" s="1" t="s">
        <v>56</v>
      </c>
      <c r="C48" s="4">
        <v>5327.0060050000002</v>
      </c>
    </row>
    <row r="49" spans="1:3" x14ac:dyDescent="0.25">
      <c r="A49" s="5">
        <v>57870768</v>
      </c>
      <c r="B49" s="1" t="s">
        <v>57</v>
      </c>
      <c r="C49" s="4">
        <v>4185.491</v>
      </c>
    </row>
    <row r="50" spans="1:3" x14ac:dyDescent="0.25">
      <c r="A50" s="5">
        <v>57873275</v>
      </c>
      <c r="B50" s="1" t="s">
        <v>58</v>
      </c>
      <c r="C50" s="4">
        <v>239.72499999999999</v>
      </c>
    </row>
    <row r="51" spans="1:3" x14ac:dyDescent="0.25">
      <c r="A51" s="5">
        <v>57877631</v>
      </c>
      <c r="B51" s="1" t="s">
        <v>59</v>
      </c>
      <c r="C51" s="4">
        <v>15572.69779</v>
      </c>
    </row>
    <row r="52" spans="1:3" x14ac:dyDescent="0.25">
      <c r="A52" s="5">
        <v>57878258</v>
      </c>
      <c r="B52" s="1" t="s">
        <v>60</v>
      </c>
      <c r="C52" s="4">
        <v>34206.968699999998</v>
      </c>
    </row>
    <row r="53" spans="1:3" x14ac:dyDescent="0.25">
      <c r="A53" s="5">
        <v>57879082</v>
      </c>
      <c r="B53" s="1" t="s">
        <v>61</v>
      </c>
      <c r="C53" s="4">
        <v>100823.175</v>
      </c>
    </row>
    <row r="54" spans="1:3" x14ac:dyDescent="0.25">
      <c r="A54" s="5">
        <v>57879090</v>
      </c>
      <c r="B54" s="1" t="s">
        <v>62</v>
      </c>
      <c r="C54" s="4">
        <v>102114.25</v>
      </c>
    </row>
    <row r="55" spans="1:3" x14ac:dyDescent="0.25">
      <c r="A55" s="5">
        <v>57879116</v>
      </c>
      <c r="B55" s="1" t="s">
        <v>63</v>
      </c>
      <c r="C55" s="4">
        <v>101156.425</v>
      </c>
    </row>
    <row r="56" spans="1:3" x14ac:dyDescent="0.25">
      <c r="A56" s="5">
        <v>57879124</v>
      </c>
      <c r="B56" s="1" t="s">
        <v>64</v>
      </c>
      <c r="C56" s="4">
        <v>102430.3</v>
      </c>
    </row>
    <row r="57" spans="1:3" x14ac:dyDescent="0.25">
      <c r="A57" s="5">
        <v>57879173</v>
      </c>
      <c r="B57" s="1" t="s">
        <v>65</v>
      </c>
      <c r="C57" s="4">
        <v>102971.02499999999</v>
      </c>
    </row>
    <row r="58" spans="1:3" x14ac:dyDescent="0.25">
      <c r="A58" s="5">
        <v>57879181</v>
      </c>
      <c r="B58" s="1" t="s">
        <v>66</v>
      </c>
      <c r="C58" s="4">
        <v>104244.9</v>
      </c>
    </row>
    <row r="59" spans="1:3" x14ac:dyDescent="0.25">
      <c r="A59" s="5">
        <v>57880726</v>
      </c>
      <c r="B59" s="1" t="s">
        <v>67</v>
      </c>
      <c r="C59" s="4">
        <v>14073.39419375</v>
      </c>
    </row>
    <row r="60" spans="1:3" x14ac:dyDescent="0.25">
      <c r="A60" s="5">
        <v>57880734</v>
      </c>
      <c r="B60" s="1" t="s">
        <v>68</v>
      </c>
      <c r="C60" s="4">
        <v>15398.623125</v>
      </c>
    </row>
    <row r="61" spans="1:3" x14ac:dyDescent="0.25">
      <c r="A61" s="5">
        <v>57880742</v>
      </c>
      <c r="B61" s="1" t="s">
        <v>69</v>
      </c>
      <c r="C61" s="4">
        <v>61624.178590000003</v>
      </c>
    </row>
    <row r="62" spans="1:3" x14ac:dyDescent="0.25">
      <c r="A62" s="5">
        <v>57888117</v>
      </c>
      <c r="B62" s="1" t="s">
        <v>70</v>
      </c>
      <c r="C62" s="4">
        <v>6468.5776999999998</v>
      </c>
    </row>
    <row r="63" spans="1:3" x14ac:dyDescent="0.25">
      <c r="A63" s="5">
        <v>57888141</v>
      </c>
      <c r="B63" s="1" t="s">
        <v>71</v>
      </c>
      <c r="C63" s="4">
        <v>6282.9003499999999</v>
      </c>
    </row>
    <row r="64" spans="1:3" x14ac:dyDescent="0.25">
      <c r="A64" s="5">
        <v>57888307</v>
      </c>
      <c r="B64" s="1" t="s">
        <v>72</v>
      </c>
      <c r="C64" s="4">
        <v>1567.83375</v>
      </c>
    </row>
    <row r="65" spans="1:3" x14ac:dyDescent="0.25">
      <c r="A65" s="5">
        <v>57888331</v>
      </c>
      <c r="B65" s="1" t="s">
        <v>73</v>
      </c>
      <c r="C65" s="4">
        <v>795.50549999999998</v>
      </c>
    </row>
    <row r="66" spans="1:3" x14ac:dyDescent="0.25">
      <c r="A66" s="5">
        <v>57888372</v>
      </c>
      <c r="B66" s="1" t="s">
        <v>74</v>
      </c>
      <c r="C66" s="4">
        <v>5527.6872000000003</v>
      </c>
    </row>
    <row r="67" spans="1:3" x14ac:dyDescent="0.25">
      <c r="A67" s="5">
        <v>57888380</v>
      </c>
      <c r="B67" s="1" t="s">
        <v>75</v>
      </c>
      <c r="C67" s="4">
        <v>1048.1305</v>
      </c>
    </row>
    <row r="68" spans="1:3" x14ac:dyDescent="0.25">
      <c r="A68" s="5">
        <v>57895161</v>
      </c>
      <c r="B68" s="1" t="s">
        <v>76</v>
      </c>
      <c r="C68" s="4">
        <v>12136.165182500001</v>
      </c>
    </row>
    <row r="69" spans="1:3" x14ac:dyDescent="0.25">
      <c r="A69" s="5">
        <v>57915126</v>
      </c>
      <c r="B69" s="1" t="s">
        <v>77</v>
      </c>
      <c r="C69" s="4">
        <v>2416.6847225000001</v>
      </c>
    </row>
    <row r="70" spans="1:3" x14ac:dyDescent="0.25">
      <c r="A70" s="5">
        <v>57918401</v>
      </c>
      <c r="B70" s="1" t="s">
        <v>78</v>
      </c>
      <c r="C70" s="4">
        <v>1315.52109</v>
      </c>
    </row>
    <row r="71" spans="1:3" x14ac:dyDescent="0.25">
      <c r="A71" s="5">
        <v>57918716</v>
      </c>
      <c r="B71" s="1" t="s">
        <v>79</v>
      </c>
      <c r="C71" s="4">
        <v>8342.3693000000003</v>
      </c>
    </row>
    <row r="72" spans="1:3" x14ac:dyDescent="0.25">
      <c r="A72" s="5">
        <v>57918724</v>
      </c>
      <c r="B72" s="1" t="s">
        <v>80</v>
      </c>
      <c r="C72" s="4">
        <v>8648.1422999999995</v>
      </c>
    </row>
    <row r="73" spans="1:3" x14ac:dyDescent="0.25">
      <c r="A73" s="5">
        <v>57918732</v>
      </c>
      <c r="B73" s="1" t="s">
        <v>81</v>
      </c>
      <c r="C73" s="4">
        <v>8702.6877999999997</v>
      </c>
    </row>
    <row r="74" spans="1:3" x14ac:dyDescent="0.25">
      <c r="A74" s="5">
        <v>57918740</v>
      </c>
      <c r="B74" s="1" t="s">
        <v>82</v>
      </c>
      <c r="C74" s="4">
        <v>8706.9940850000003</v>
      </c>
    </row>
    <row r="75" spans="1:3" x14ac:dyDescent="0.25">
      <c r="A75" s="5">
        <v>57918757</v>
      </c>
      <c r="B75" s="1" t="s">
        <v>83</v>
      </c>
      <c r="C75" s="4">
        <v>9012.7670849999995</v>
      </c>
    </row>
    <row r="76" spans="1:3" x14ac:dyDescent="0.25">
      <c r="A76" s="5">
        <v>57918765</v>
      </c>
      <c r="B76" s="1" t="s">
        <v>84</v>
      </c>
      <c r="C76" s="4">
        <v>9067.3125849999997</v>
      </c>
    </row>
    <row r="77" spans="1:3" x14ac:dyDescent="0.25">
      <c r="A77" s="5">
        <v>57922460</v>
      </c>
      <c r="B77" s="1" t="s">
        <v>85</v>
      </c>
      <c r="C77" s="4">
        <v>9775.0789000000004</v>
      </c>
    </row>
    <row r="78" spans="1:3" x14ac:dyDescent="0.25">
      <c r="A78" s="5">
        <v>57923757</v>
      </c>
      <c r="B78" s="1" t="s">
        <v>86</v>
      </c>
      <c r="C78" s="4">
        <v>531.86699999999996</v>
      </c>
    </row>
    <row r="79" spans="1:3" x14ac:dyDescent="0.25">
      <c r="A79" s="5">
        <v>57923765</v>
      </c>
      <c r="B79" s="1" t="s">
        <v>87</v>
      </c>
      <c r="C79" s="4">
        <v>863.91300000000001</v>
      </c>
    </row>
    <row r="80" spans="1:3" x14ac:dyDescent="0.25">
      <c r="A80" s="5">
        <v>57923773</v>
      </c>
      <c r="B80" s="1" t="s">
        <v>88</v>
      </c>
      <c r="C80" s="4">
        <v>531.86699999999996</v>
      </c>
    </row>
    <row r="81" spans="1:5" x14ac:dyDescent="0.25">
      <c r="A81" s="5">
        <v>57923781</v>
      </c>
      <c r="B81" s="1" t="s">
        <v>89</v>
      </c>
      <c r="C81" s="4">
        <v>863.91300000000001</v>
      </c>
    </row>
    <row r="82" spans="1:5" x14ac:dyDescent="0.25">
      <c r="A82" s="5">
        <v>57923831</v>
      </c>
      <c r="B82" s="1" t="s">
        <v>90</v>
      </c>
      <c r="C82" s="4">
        <v>531.86699999999996</v>
      </c>
    </row>
    <row r="83" spans="1:5" x14ac:dyDescent="0.25">
      <c r="A83" s="5">
        <v>57923849</v>
      </c>
      <c r="B83" s="1" t="s">
        <v>91</v>
      </c>
      <c r="C83" s="4">
        <v>863.91300000000001</v>
      </c>
    </row>
    <row r="84" spans="1:5" x14ac:dyDescent="0.25">
      <c r="A84" s="5">
        <v>57923856</v>
      </c>
      <c r="B84" s="1" t="s">
        <v>92</v>
      </c>
      <c r="C84" s="4">
        <v>531.86699999999996</v>
      </c>
    </row>
    <row r="85" spans="1:5" x14ac:dyDescent="0.25">
      <c r="A85" s="5">
        <v>57928764</v>
      </c>
      <c r="B85" s="1" t="s">
        <v>93</v>
      </c>
      <c r="C85" s="4">
        <v>12590.02225</v>
      </c>
    </row>
    <row r="86" spans="1:5" x14ac:dyDescent="0.25">
      <c r="A86" s="5">
        <v>57968356</v>
      </c>
      <c r="B86" s="1" t="s">
        <v>94</v>
      </c>
      <c r="C86" s="4">
        <v>8903.3715324999994</v>
      </c>
    </row>
    <row r="87" spans="1:5" x14ac:dyDescent="0.25">
      <c r="A87" s="5">
        <v>57968919</v>
      </c>
      <c r="B87" s="1" t="s">
        <v>94</v>
      </c>
      <c r="C87" s="4">
        <v>8387.1565324999992</v>
      </c>
    </row>
    <row r="88" spans="1:5" x14ac:dyDescent="0.25">
      <c r="A88" s="5">
        <v>57982258</v>
      </c>
      <c r="B88" s="1" t="s">
        <v>95</v>
      </c>
      <c r="C88" s="4">
        <v>1283.9459099999999</v>
      </c>
    </row>
    <row r="89" spans="1:5" x14ac:dyDescent="0.25">
      <c r="A89" s="5">
        <v>57982266</v>
      </c>
      <c r="B89" s="1" t="s">
        <v>96</v>
      </c>
      <c r="C89" s="4">
        <v>1156.8242600000001</v>
      </c>
    </row>
    <row r="90" spans="1:5" x14ac:dyDescent="0.25">
      <c r="A90" s="5">
        <v>57982613</v>
      </c>
      <c r="B90" s="1" t="s">
        <v>97</v>
      </c>
      <c r="C90" s="4">
        <v>131745.54999999999</v>
      </c>
      <c r="E90" t="s">
        <v>629</v>
      </c>
    </row>
    <row r="91" spans="1:5" x14ac:dyDescent="0.25">
      <c r="A91" s="5">
        <v>58000001</v>
      </c>
      <c r="B91" s="1" t="s">
        <v>98</v>
      </c>
      <c r="C91" s="4">
        <v>531.86699999999996</v>
      </c>
      <c r="D91">
        <f>A$90</f>
        <v>57982613</v>
      </c>
    </row>
    <row r="92" spans="1:5" x14ac:dyDescent="0.25">
      <c r="A92" s="5">
        <v>58000019</v>
      </c>
      <c r="B92" s="1" t="s">
        <v>99</v>
      </c>
      <c r="C92" s="4">
        <v>863.91300000000001</v>
      </c>
      <c r="D92">
        <f t="shared" ref="D92:D97" si="4">A$90</f>
        <v>57982613</v>
      </c>
    </row>
    <row r="93" spans="1:5" x14ac:dyDescent="0.25">
      <c r="A93" s="5">
        <v>58000027</v>
      </c>
      <c r="B93" s="1" t="s">
        <v>100</v>
      </c>
      <c r="C93" s="4">
        <v>874.66300000000001</v>
      </c>
      <c r="D93">
        <f t="shared" si="4"/>
        <v>57982613</v>
      </c>
    </row>
    <row r="94" spans="1:5" x14ac:dyDescent="0.25">
      <c r="A94" s="5">
        <v>58000639</v>
      </c>
      <c r="B94" s="1" t="s">
        <v>101</v>
      </c>
      <c r="C94" s="4">
        <v>542.88049999999998</v>
      </c>
      <c r="D94">
        <f t="shared" si="4"/>
        <v>57982613</v>
      </c>
    </row>
    <row r="95" spans="1:5" x14ac:dyDescent="0.25">
      <c r="A95" s="5">
        <v>58000647</v>
      </c>
      <c r="B95" s="1" t="s">
        <v>102</v>
      </c>
      <c r="C95" s="4">
        <v>7746.1293750000004</v>
      </c>
      <c r="D95">
        <f t="shared" si="4"/>
        <v>57982613</v>
      </c>
    </row>
    <row r="96" spans="1:5" x14ac:dyDescent="0.25">
      <c r="A96" s="5">
        <v>58000654</v>
      </c>
      <c r="B96" s="1" t="s">
        <v>103</v>
      </c>
      <c r="C96" s="4">
        <v>3228.1968750000001</v>
      </c>
      <c r="D96">
        <f t="shared" si="4"/>
        <v>57982613</v>
      </c>
    </row>
    <row r="97" spans="1:5" x14ac:dyDescent="0.25">
      <c r="A97" s="5">
        <v>58000662</v>
      </c>
      <c r="B97" s="1" t="s">
        <v>104</v>
      </c>
      <c r="C97" s="4">
        <v>2918.5968750000002</v>
      </c>
      <c r="D97">
        <f t="shared" si="4"/>
        <v>57982613</v>
      </c>
    </row>
    <row r="98" spans="1:5" x14ac:dyDescent="0.25">
      <c r="A98" s="5">
        <v>58004367</v>
      </c>
      <c r="B98" s="1" t="s">
        <v>105</v>
      </c>
      <c r="C98" s="4">
        <v>105858.47500000001</v>
      </c>
      <c r="E98" t="s">
        <v>629</v>
      </c>
    </row>
    <row r="99" spans="1:5" x14ac:dyDescent="0.25">
      <c r="A99" s="5">
        <v>58004375</v>
      </c>
      <c r="B99" s="1" t="s">
        <v>106</v>
      </c>
      <c r="C99" s="4">
        <v>91052.5</v>
      </c>
      <c r="E99" t="s">
        <v>629</v>
      </c>
    </row>
    <row r="100" spans="1:5" x14ac:dyDescent="0.25">
      <c r="A100" s="5">
        <v>58004524</v>
      </c>
      <c r="B100" s="1" t="s">
        <v>107</v>
      </c>
      <c r="C100" s="4">
        <v>568.45609999999999</v>
      </c>
      <c r="D100">
        <f>A$100</f>
        <v>58004524</v>
      </c>
    </row>
    <row r="101" spans="1:5" x14ac:dyDescent="0.25">
      <c r="A101" s="5">
        <v>58004581</v>
      </c>
      <c r="B101" s="1" t="s">
        <v>108</v>
      </c>
      <c r="C101" s="4">
        <v>116037.576</v>
      </c>
      <c r="D101">
        <f t="shared" ref="D101:D106" si="5">A$100</f>
        <v>58004524</v>
      </c>
    </row>
    <row r="102" spans="1:5" x14ac:dyDescent="0.25">
      <c r="A102" s="5">
        <v>58004599</v>
      </c>
      <c r="B102" s="1" t="s">
        <v>109</v>
      </c>
      <c r="C102" s="4">
        <v>123627.6216</v>
      </c>
      <c r="D102">
        <f t="shared" si="5"/>
        <v>58004524</v>
      </c>
    </row>
    <row r="103" spans="1:5" x14ac:dyDescent="0.25">
      <c r="A103" s="5">
        <v>58004623</v>
      </c>
      <c r="B103" s="1" t="s">
        <v>110</v>
      </c>
      <c r="C103" s="4">
        <v>721.93124999999998</v>
      </c>
      <c r="D103">
        <f t="shared" si="5"/>
        <v>58004524</v>
      </c>
    </row>
    <row r="104" spans="1:5" x14ac:dyDescent="0.25">
      <c r="A104" s="5">
        <v>58004664</v>
      </c>
      <c r="B104" s="1" t="s">
        <v>111</v>
      </c>
      <c r="C104" s="4">
        <v>150627.6</v>
      </c>
      <c r="D104">
        <f t="shared" si="5"/>
        <v>58004524</v>
      </c>
    </row>
    <row r="105" spans="1:5" x14ac:dyDescent="0.25">
      <c r="A105" s="5">
        <v>58004730</v>
      </c>
      <c r="B105" s="1" t="s">
        <v>112</v>
      </c>
      <c r="C105" s="4">
        <v>2032.7657099999999</v>
      </c>
      <c r="D105">
        <f t="shared" si="5"/>
        <v>58004524</v>
      </c>
    </row>
    <row r="106" spans="1:5" x14ac:dyDescent="0.25">
      <c r="A106" s="5">
        <v>58004771</v>
      </c>
      <c r="B106" s="1" t="s">
        <v>113</v>
      </c>
      <c r="C106" s="4">
        <v>1860.73269</v>
      </c>
      <c r="D106">
        <f t="shared" si="5"/>
        <v>58004524</v>
      </c>
    </row>
    <row r="107" spans="1:5" x14ac:dyDescent="0.25">
      <c r="A107" s="5">
        <v>58009028</v>
      </c>
      <c r="B107" s="1" t="s">
        <v>114</v>
      </c>
      <c r="C107" s="4">
        <v>6048.1547499999997</v>
      </c>
      <c r="E107" t="s">
        <v>629</v>
      </c>
    </row>
    <row r="108" spans="1:5" x14ac:dyDescent="0.25">
      <c r="A108" s="5">
        <v>58014143</v>
      </c>
      <c r="B108" s="1" t="s">
        <v>115</v>
      </c>
      <c r="C108" s="4">
        <v>149.00575000000001</v>
      </c>
      <c r="D108">
        <f>A108</f>
        <v>58014143</v>
      </c>
    </row>
    <row r="109" spans="1:5" x14ac:dyDescent="0.25">
      <c r="A109" s="5">
        <v>58014333</v>
      </c>
      <c r="B109" s="1" t="s">
        <v>116</v>
      </c>
      <c r="C109" s="4">
        <v>1700.83926</v>
      </c>
    </row>
    <row r="110" spans="1:5" x14ac:dyDescent="0.25">
      <c r="A110" s="5">
        <v>58014416</v>
      </c>
      <c r="B110" s="1" t="s">
        <v>117</v>
      </c>
      <c r="C110" s="4">
        <v>88773.795324999999</v>
      </c>
    </row>
    <row r="111" spans="1:5" x14ac:dyDescent="0.25">
      <c r="A111" s="5">
        <v>58014440</v>
      </c>
      <c r="B111" s="1" t="s">
        <v>118</v>
      </c>
      <c r="C111" s="4">
        <v>868.69146000000001</v>
      </c>
    </row>
    <row r="112" spans="1:5" x14ac:dyDescent="0.25">
      <c r="A112" s="5">
        <v>58014556</v>
      </c>
      <c r="B112" s="1" t="s">
        <v>119</v>
      </c>
      <c r="C112" s="4">
        <v>87883.707024999996</v>
      </c>
    </row>
    <row r="113" spans="1:5" x14ac:dyDescent="0.25">
      <c r="A113" s="5">
        <v>58014564</v>
      </c>
      <c r="B113" s="1" t="s">
        <v>120</v>
      </c>
      <c r="C113" s="4">
        <v>102615.797225</v>
      </c>
    </row>
    <row r="114" spans="1:5" x14ac:dyDescent="0.25">
      <c r="A114" s="5">
        <v>58014622</v>
      </c>
      <c r="B114" s="1" t="s">
        <v>121</v>
      </c>
      <c r="C114" s="4">
        <v>21.859200000000001</v>
      </c>
    </row>
    <row r="115" spans="1:5" x14ac:dyDescent="0.25">
      <c r="A115" s="5">
        <v>58015009</v>
      </c>
      <c r="B115" s="1" t="s">
        <v>122</v>
      </c>
      <c r="C115" s="4">
        <v>30636.583149999999</v>
      </c>
    </row>
    <row r="116" spans="1:5" x14ac:dyDescent="0.25">
      <c r="A116" s="5">
        <v>58015017</v>
      </c>
      <c r="B116" s="1" t="s">
        <v>123</v>
      </c>
      <c r="C116" s="4">
        <v>30644.576300000001</v>
      </c>
    </row>
    <row r="117" spans="1:5" x14ac:dyDescent="0.25">
      <c r="A117" s="5">
        <v>58015025</v>
      </c>
      <c r="B117" s="1" t="s">
        <v>124</v>
      </c>
      <c r="C117" s="4">
        <v>32844.806550000001</v>
      </c>
    </row>
    <row r="118" spans="1:5" x14ac:dyDescent="0.25">
      <c r="A118" s="5">
        <v>58015088</v>
      </c>
      <c r="B118" s="1" t="s">
        <v>125</v>
      </c>
      <c r="C118" s="4">
        <v>115147.338955</v>
      </c>
      <c r="E118" t="s">
        <v>629</v>
      </c>
    </row>
    <row r="119" spans="1:5" x14ac:dyDescent="0.25">
      <c r="A119" s="5">
        <v>58017831</v>
      </c>
      <c r="B119" s="1" t="s">
        <v>126</v>
      </c>
      <c r="C119" s="4">
        <v>104557.84248000001</v>
      </c>
      <c r="D119">
        <f>A$118</f>
        <v>58015088</v>
      </c>
    </row>
    <row r="120" spans="1:5" x14ac:dyDescent="0.25">
      <c r="A120" s="5">
        <v>58019480</v>
      </c>
      <c r="B120" s="1" t="s">
        <v>127</v>
      </c>
      <c r="C120" s="4">
        <v>3843</v>
      </c>
      <c r="D120">
        <f t="shared" ref="D120:D127" si="6">A$118</f>
        <v>58015088</v>
      </c>
    </row>
    <row r="121" spans="1:5" x14ac:dyDescent="0.25">
      <c r="A121" s="5">
        <v>58021619</v>
      </c>
      <c r="B121" s="1" t="s">
        <v>128</v>
      </c>
      <c r="C121" s="4">
        <v>454.72500000000002</v>
      </c>
      <c r="D121">
        <f t="shared" si="6"/>
        <v>58015088</v>
      </c>
    </row>
    <row r="122" spans="1:5" x14ac:dyDescent="0.25">
      <c r="A122" s="5">
        <v>58024670</v>
      </c>
      <c r="B122" s="1" t="s">
        <v>129</v>
      </c>
      <c r="C122" s="4">
        <v>3311.0029500000001</v>
      </c>
      <c r="D122">
        <f t="shared" si="6"/>
        <v>58015088</v>
      </c>
    </row>
    <row r="123" spans="1:5" x14ac:dyDescent="0.25">
      <c r="A123" s="5">
        <v>58024852</v>
      </c>
      <c r="B123" s="1" t="s">
        <v>130</v>
      </c>
      <c r="C123" s="4">
        <v>7030.475375</v>
      </c>
      <c r="D123">
        <f t="shared" si="6"/>
        <v>58015088</v>
      </c>
    </row>
    <row r="124" spans="1:5" x14ac:dyDescent="0.25">
      <c r="A124" s="5">
        <v>58250969</v>
      </c>
      <c r="B124" s="1" t="s">
        <v>131</v>
      </c>
      <c r="C124" s="4">
        <v>13998.86844375</v>
      </c>
      <c r="D124">
        <f t="shared" si="6"/>
        <v>58015088</v>
      </c>
    </row>
    <row r="125" spans="1:5" x14ac:dyDescent="0.25">
      <c r="A125" s="5">
        <v>58256377</v>
      </c>
      <c r="B125" s="1" t="s">
        <v>132</v>
      </c>
      <c r="C125" s="4">
        <v>1569.0976900000001</v>
      </c>
      <c r="D125">
        <f t="shared" si="6"/>
        <v>58015088</v>
      </c>
    </row>
    <row r="126" spans="1:5" x14ac:dyDescent="0.25">
      <c r="A126" s="5">
        <v>58256393</v>
      </c>
      <c r="B126" s="1" t="s">
        <v>133</v>
      </c>
      <c r="C126" s="4">
        <v>6749.0591674999996</v>
      </c>
      <c r="D126">
        <f t="shared" si="6"/>
        <v>58015088</v>
      </c>
    </row>
    <row r="127" spans="1:5" x14ac:dyDescent="0.25">
      <c r="A127" s="5">
        <v>58256409</v>
      </c>
      <c r="B127" s="1" t="s">
        <v>134</v>
      </c>
      <c r="C127" s="4">
        <v>1767.2482600000001</v>
      </c>
      <c r="D127">
        <f t="shared" si="6"/>
        <v>58015088</v>
      </c>
    </row>
    <row r="128" spans="1:5" x14ac:dyDescent="0.25">
      <c r="A128" s="5">
        <v>58256417</v>
      </c>
      <c r="B128" s="1" t="s">
        <v>135</v>
      </c>
      <c r="C128" s="4">
        <v>674.93700000000001</v>
      </c>
    </row>
    <row r="129" spans="1:3" x14ac:dyDescent="0.25">
      <c r="A129" s="5">
        <v>58256441</v>
      </c>
      <c r="B129" s="1" t="s">
        <v>136</v>
      </c>
      <c r="C129" s="4">
        <v>440.19785000000002</v>
      </c>
    </row>
    <row r="130" spans="1:3" x14ac:dyDescent="0.25">
      <c r="A130" s="5">
        <v>58267425</v>
      </c>
      <c r="B130" s="1" t="s">
        <v>137</v>
      </c>
      <c r="C130" s="4">
        <v>105049.15136</v>
      </c>
    </row>
    <row r="131" spans="1:3" x14ac:dyDescent="0.25">
      <c r="A131" s="5">
        <v>58267513</v>
      </c>
      <c r="B131" s="1" t="s">
        <v>138</v>
      </c>
      <c r="C131" s="4">
        <v>17699.70161375</v>
      </c>
    </row>
    <row r="132" spans="1:3" x14ac:dyDescent="0.25">
      <c r="A132" s="5">
        <v>58269921</v>
      </c>
      <c r="B132" s="1" t="s">
        <v>139</v>
      </c>
      <c r="C132" s="4">
        <v>693.84625000000005</v>
      </c>
    </row>
    <row r="133" spans="1:3" x14ac:dyDescent="0.25">
      <c r="A133" s="5">
        <v>58269929</v>
      </c>
      <c r="B133" s="1" t="s">
        <v>140</v>
      </c>
      <c r="C133" s="4">
        <v>6608.9347175000003</v>
      </c>
    </row>
    <row r="134" spans="1:3" x14ac:dyDescent="0.25">
      <c r="A134" s="5">
        <v>58269937</v>
      </c>
      <c r="B134" s="1" t="s">
        <v>141</v>
      </c>
      <c r="C134" s="4">
        <v>5127.0246999999999</v>
      </c>
    </row>
    <row r="135" spans="1:3" x14ac:dyDescent="0.25">
      <c r="A135" s="5">
        <v>58269961</v>
      </c>
      <c r="B135" s="1" t="s">
        <v>142</v>
      </c>
      <c r="C135" s="4">
        <v>11847.711149999999</v>
      </c>
    </row>
    <row r="136" spans="1:3" x14ac:dyDescent="0.25">
      <c r="A136" s="5">
        <v>58269977</v>
      </c>
      <c r="B136" s="1" t="s">
        <v>143</v>
      </c>
      <c r="C136" s="4">
        <v>139098.6</v>
      </c>
    </row>
    <row r="137" spans="1:3" x14ac:dyDescent="0.25">
      <c r="A137" s="5">
        <v>58315617</v>
      </c>
      <c r="B137" s="1" t="s">
        <v>144</v>
      </c>
      <c r="C137" s="4">
        <v>31658.377112499998</v>
      </c>
    </row>
    <row r="138" spans="1:3" x14ac:dyDescent="0.25">
      <c r="A138" s="5">
        <v>58315633</v>
      </c>
      <c r="B138" s="1" t="s">
        <v>145</v>
      </c>
      <c r="C138" s="4">
        <v>214.4357</v>
      </c>
    </row>
    <row r="139" spans="1:3" x14ac:dyDescent="0.25">
      <c r="A139" s="5">
        <v>58315641</v>
      </c>
      <c r="B139" s="1" t="s">
        <v>146</v>
      </c>
      <c r="C139" s="4">
        <v>2209.2057</v>
      </c>
    </row>
    <row r="140" spans="1:3" x14ac:dyDescent="0.25">
      <c r="A140" s="5">
        <v>58316385</v>
      </c>
      <c r="B140" s="1" t="s">
        <v>147</v>
      </c>
      <c r="C140" s="4">
        <v>84950.614329749995</v>
      </c>
    </row>
    <row r="141" spans="1:3" x14ac:dyDescent="0.25">
      <c r="A141" s="5">
        <v>58354425</v>
      </c>
      <c r="B141" s="1" t="s">
        <v>148</v>
      </c>
      <c r="C141" s="4">
        <v>1266.80591</v>
      </c>
    </row>
    <row r="142" spans="1:3" x14ac:dyDescent="0.25">
      <c r="A142" s="5">
        <v>58365398</v>
      </c>
      <c r="B142" s="1" t="s">
        <v>149</v>
      </c>
      <c r="C142" s="4">
        <v>6871.0935550000004</v>
      </c>
    </row>
    <row r="143" spans="1:3" x14ac:dyDescent="0.25">
      <c r="A143" s="5">
        <v>58367120</v>
      </c>
      <c r="B143" s="1" t="s">
        <v>150</v>
      </c>
      <c r="C143" s="4">
        <v>8365.0701000000008</v>
      </c>
    </row>
    <row r="144" spans="1:3" x14ac:dyDescent="0.25">
      <c r="A144" s="5">
        <v>58367148</v>
      </c>
      <c r="B144" s="1" t="s">
        <v>151</v>
      </c>
      <c r="C144" s="4">
        <v>4280.8112499999997</v>
      </c>
    </row>
    <row r="145" spans="1:3" x14ac:dyDescent="0.25">
      <c r="A145" s="5">
        <v>58379153</v>
      </c>
      <c r="B145" s="1" t="s">
        <v>152</v>
      </c>
      <c r="C145" s="4">
        <v>61741.549789999997</v>
      </c>
    </row>
    <row r="146" spans="1:3" x14ac:dyDescent="0.25">
      <c r="A146" s="5">
        <v>58379573</v>
      </c>
      <c r="B146" s="1" t="s">
        <v>153</v>
      </c>
      <c r="C146" s="4">
        <v>61639.553789999998</v>
      </c>
    </row>
    <row r="147" spans="1:3" x14ac:dyDescent="0.25">
      <c r="A147" s="5">
        <v>58379580</v>
      </c>
      <c r="B147" s="1" t="s">
        <v>154</v>
      </c>
      <c r="C147" s="4">
        <v>61756.943789999998</v>
      </c>
    </row>
    <row r="148" spans="1:3" x14ac:dyDescent="0.25">
      <c r="A148" s="5">
        <v>58383465</v>
      </c>
      <c r="B148" s="1" t="s">
        <v>155</v>
      </c>
      <c r="C148" s="4">
        <v>636.05124999999998</v>
      </c>
    </row>
    <row r="149" spans="1:3" x14ac:dyDescent="0.25">
      <c r="A149" s="5">
        <v>58386223</v>
      </c>
      <c r="B149" s="1" t="s">
        <v>156</v>
      </c>
      <c r="C149" s="4">
        <v>146.31049999999999</v>
      </c>
    </row>
    <row r="150" spans="1:3" x14ac:dyDescent="0.25">
      <c r="A150" s="5">
        <v>58386230</v>
      </c>
      <c r="B150" s="1" t="s">
        <v>157</v>
      </c>
      <c r="C150" s="4">
        <v>723.18124999999998</v>
      </c>
    </row>
    <row r="151" spans="1:3" x14ac:dyDescent="0.25">
      <c r="A151" s="5">
        <v>58386258</v>
      </c>
      <c r="B151" s="1" t="s">
        <v>158</v>
      </c>
      <c r="C151" s="4">
        <v>1286.4799</v>
      </c>
    </row>
    <row r="152" spans="1:3" x14ac:dyDescent="0.25">
      <c r="A152" s="5">
        <v>58394931</v>
      </c>
      <c r="B152" s="1" t="s">
        <v>159</v>
      </c>
      <c r="C152" s="4">
        <v>6405.2544674999999</v>
      </c>
    </row>
    <row r="153" spans="1:3" x14ac:dyDescent="0.25">
      <c r="A153" s="5">
        <v>58456881</v>
      </c>
      <c r="B153" s="1" t="s">
        <v>160</v>
      </c>
      <c r="C153" s="4">
        <v>8848.4215325000005</v>
      </c>
    </row>
    <row r="154" spans="1:3" x14ac:dyDescent="0.25">
      <c r="A154" s="5">
        <v>58462663</v>
      </c>
      <c r="B154" s="1" t="s">
        <v>161</v>
      </c>
      <c r="C154" s="4">
        <v>2573.5682525000002</v>
      </c>
    </row>
    <row r="155" spans="1:3" x14ac:dyDescent="0.25">
      <c r="A155" s="5">
        <v>58464518</v>
      </c>
      <c r="B155" s="1" t="s">
        <v>162</v>
      </c>
      <c r="C155" s="4">
        <v>14165.32661</v>
      </c>
    </row>
    <row r="156" spans="1:3" x14ac:dyDescent="0.25">
      <c r="A156" s="5">
        <v>58469243</v>
      </c>
      <c r="B156" s="1" t="s">
        <v>163</v>
      </c>
      <c r="C156" s="4">
        <v>4435.7746299999999</v>
      </c>
    </row>
    <row r="157" spans="1:3" x14ac:dyDescent="0.25">
      <c r="A157" s="5">
        <v>58469250</v>
      </c>
      <c r="B157" s="1" t="s">
        <v>164</v>
      </c>
      <c r="C157" s="4">
        <v>0</v>
      </c>
    </row>
    <row r="158" spans="1:3" x14ac:dyDescent="0.25">
      <c r="A158" s="5">
        <v>58473093</v>
      </c>
      <c r="B158" s="1" t="s">
        <v>165</v>
      </c>
      <c r="C158" s="4">
        <v>30597.786250000001</v>
      </c>
    </row>
    <row r="159" spans="1:3" x14ac:dyDescent="0.25">
      <c r="A159" s="5">
        <v>58483831</v>
      </c>
      <c r="B159" s="1" t="s">
        <v>166</v>
      </c>
      <c r="C159" s="4">
        <v>0</v>
      </c>
    </row>
    <row r="160" spans="1:3" x14ac:dyDescent="0.25">
      <c r="A160" s="1" t="s">
        <v>167</v>
      </c>
      <c r="B160" s="1" t="s">
        <v>168</v>
      </c>
      <c r="C160" s="4">
        <v>0</v>
      </c>
    </row>
    <row r="161" spans="1:3" x14ac:dyDescent="0.25">
      <c r="A161" s="1" t="s">
        <v>167</v>
      </c>
      <c r="B161" s="1" t="s">
        <v>168</v>
      </c>
      <c r="C161" s="4">
        <v>0</v>
      </c>
    </row>
    <row r="162" spans="1:3" x14ac:dyDescent="0.25">
      <c r="A162" s="5">
        <v>57578700</v>
      </c>
      <c r="B162" s="1" t="s">
        <v>169</v>
      </c>
      <c r="C162" s="4">
        <v>87564.532979750002</v>
      </c>
    </row>
    <row r="163" spans="1:3" x14ac:dyDescent="0.25">
      <c r="A163" s="5">
        <v>54539689</v>
      </c>
      <c r="B163" s="1" t="s">
        <v>170</v>
      </c>
      <c r="C163" s="4">
        <v>0</v>
      </c>
    </row>
    <row r="164" spans="1:3" x14ac:dyDescent="0.25">
      <c r="A164" s="5">
        <v>57425811</v>
      </c>
      <c r="B164" s="1" t="s">
        <v>14</v>
      </c>
      <c r="C164" s="4">
        <v>1023.2885</v>
      </c>
    </row>
    <row r="165" spans="1:3" x14ac:dyDescent="0.25">
      <c r="A165" s="5">
        <v>57436164</v>
      </c>
      <c r="B165" s="1" t="s">
        <v>15</v>
      </c>
      <c r="C165" s="4">
        <v>1564.2392500000001</v>
      </c>
    </row>
    <row r="166" spans="1:3" x14ac:dyDescent="0.25">
      <c r="A166" s="5">
        <v>57612046</v>
      </c>
      <c r="B166" s="1" t="s">
        <v>171</v>
      </c>
      <c r="C166" s="4">
        <v>1467.91155</v>
      </c>
    </row>
    <row r="167" spans="1:3" x14ac:dyDescent="0.25">
      <c r="A167" s="5">
        <v>57613036</v>
      </c>
      <c r="B167" s="1" t="s">
        <v>172</v>
      </c>
      <c r="C167" s="4">
        <v>1320.9590499999999</v>
      </c>
    </row>
    <row r="168" spans="1:3" x14ac:dyDescent="0.25">
      <c r="A168" s="5">
        <v>57617896</v>
      </c>
      <c r="B168" s="1" t="s">
        <v>19</v>
      </c>
      <c r="C168" s="4">
        <v>0</v>
      </c>
    </row>
    <row r="169" spans="1:3" x14ac:dyDescent="0.25">
      <c r="A169" s="5">
        <v>57675076</v>
      </c>
      <c r="B169" s="1" t="s">
        <v>173</v>
      </c>
      <c r="C169" s="4">
        <v>3547.5</v>
      </c>
    </row>
    <row r="170" spans="1:3" x14ac:dyDescent="0.25">
      <c r="A170" s="5">
        <v>57699654</v>
      </c>
      <c r="B170" s="1" t="s">
        <v>20</v>
      </c>
      <c r="C170" s="4">
        <v>2602.9504999999999</v>
      </c>
    </row>
    <row r="171" spans="1:3" x14ac:dyDescent="0.25">
      <c r="A171" s="5">
        <v>57699712</v>
      </c>
      <c r="B171" s="1" t="s">
        <v>21</v>
      </c>
      <c r="C171" s="4">
        <v>8328.9716000000008</v>
      </c>
    </row>
    <row r="172" spans="1:3" x14ac:dyDescent="0.25">
      <c r="A172" s="5">
        <v>57701179</v>
      </c>
      <c r="B172" s="1" t="s">
        <v>22</v>
      </c>
      <c r="C172" s="4">
        <v>5443.0940000000001</v>
      </c>
    </row>
    <row r="173" spans="1:3" x14ac:dyDescent="0.25">
      <c r="A173" s="5">
        <v>57724395</v>
      </c>
      <c r="B173" s="1" t="s">
        <v>24</v>
      </c>
      <c r="C173" s="4">
        <v>3840.1963999999998</v>
      </c>
    </row>
    <row r="174" spans="1:3" x14ac:dyDescent="0.25">
      <c r="A174" s="5">
        <v>57726812</v>
      </c>
      <c r="B174" s="1" t="s">
        <v>25</v>
      </c>
      <c r="C174" s="4">
        <v>249.44954999999999</v>
      </c>
    </row>
    <row r="175" spans="1:3" x14ac:dyDescent="0.25">
      <c r="A175" s="5">
        <v>57735227</v>
      </c>
      <c r="B175" s="1" t="s">
        <v>27</v>
      </c>
      <c r="C175" s="4">
        <v>10163.9164</v>
      </c>
    </row>
    <row r="176" spans="1:3" x14ac:dyDescent="0.25">
      <c r="A176" s="5">
        <v>57810665</v>
      </c>
      <c r="B176" s="1" t="s">
        <v>174</v>
      </c>
      <c r="C176" s="4">
        <v>785.92790000000002</v>
      </c>
    </row>
    <row r="177" spans="1:3" x14ac:dyDescent="0.25">
      <c r="A177" s="5">
        <v>57818809</v>
      </c>
      <c r="B177" s="1" t="s">
        <v>175</v>
      </c>
      <c r="C177" s="4">
        <v>85074.530087499996</v>
      </c>
    </row>
    <row r="178" spans="1:3" x14ac:dyDescent="0.25">
      <c r="A178" s="5">
        <v>57821357</v>
      </c>
      <c r="B178" s="1" t="s">
        <v>176</v>
      </c>
      <c r="C178" s="4">
        <v>36767.970727499996</v>
      </c>
    </row>
    <row r="179" spans="1:3" x14ac:dyDescent="0.25">
      <c r="A179" s="5">
        <v>57821365</v>
      </c>
      <c r="B179" s="1" t="s">
        <v>177</v>
      </c>
      <c r="C179" s="4">
        <v>36669.070727500002</v>
      </c>
    </row>
    <row r="180" spans="1:3" x14ac:dyDescent="0.25">
      <c r="A180" s="5">
        <v>57821381</v>
      </c>
      <c r="B180" s="1" t="s">
        <v>178</v>
      </c>
      <c r="C180" s="4">
        <v>10456.1454175</v>
      </c>
    </row>
    <row r="181" spans="1:3" x14ac:dyDescent="0.25">
      <c r="A181" s="5">
        <v>57844391</v>
      </c>
      <c r="B181" s="1" t="s">
        <v>29</v>
      </c>
      <c r="C181" s="4">
        <v>13043.6144325</v>
      </c>
    </row>
    <row r="182" spans="1:3" x14ac:dyDescent="0.25">
      <c r="A182" s="5">
        <v>57844409</v>
      </c>
      <c r="B182" s="1" t="s">
        <v>30</v>
      </c>
      <c r="C182" s="4">
        <v>11606.2517825</v>
      </c>
    </row>
    <row r="183" spans="1:3" x14ac:dyDescent="0.25">
      <c r="A183" s="5">
        <v>57844581</v>
      </c>
      <c r="B183" s="1" t="s">
        <v>31</v>
      </c>
      <c r="C183" s="4">
        <v>13653.134432499999</v>
      </c>
    </row>
    <row r="184" spans="1:3" x14ac:dyDescent="0.25">
      <c r="A184" s="5">
        <v>57844599</v>
      </c>
      <c r="B184" s="1" t="s">
        <v>32</v>
      </c>
      <c r="C184" s="4">
        <v>13935.561782500001</v>
      </c>
    </row>
    <row r="185" spans="1:3" x14ac:dyDescent="0.25">
      <c r="A185" s="5">
        <v>57845620</v>
      </c>
      <c r="B185" s="1" t="s">
        <v>179</v>
      </c>
      <c r="C185" s="4">
        <v>4707.2132000000001</v>
      </c>
    </row>
    <row r="186" spans="1:3" x14ac:dyDescent="0.25">
      <c r="A186" s="5">
        <v>57849655</v>
      </c>
      <c r="B186" s="1" t="s">
        <v>39</v>
      </c>
      <c r="C186" s="4">
        <v>3450.1574000000001</v>
      </c>
    </row>
    <row r="187" spans="1:3" x14ac:dyDescent="0.25">
      <c r="A187" s="5">
        <v>57849663</v>
      </c>
      <c r="B187" s="1" t="s">
        <v>40</v>
      </c>
      <c r="C187" s="4">
        <v>5789.2356749999999</v>
      </c>
    </row>
    <row r="188" spans="1:3" x14ac:dyDescent="0.25">
      <c r="A188" s="5">
        <v>57860231</v>
      </c>
      <c r="B188" s="1" t="s">
        <v>35</v>
      </c>
      <c r="C188" s="4">
        <v>3610.3270000000002</v>
      </c>
    </row>
    <row r="189" spans="1:3" x14ac:dyDescent="0.25">
      <c r="A189" s="5">
        <v>57860306</v>
      </c>
      <c r="B189" s="1" t="s">
        <v>36</v>
      </c>
      <c r="C189" s="4">
        <v>5700.4215000000004</v>
      </c>
    </row>
    <row r="190" spans="1:3" x14ac:dyDescent="0.25">
      <c r="A190" s="5">
        <v>57860397</v>
      </c>
      <c r="B190" s="1" t="s">
        <v>37</v>
      </c>
      <c r="C190" s="4">
        <v>3663.85293</v>
      </c>
    </row>
    <row r="191" spans="1:3" x14ac:dyDescent="0.25">
      <c r="A191" s="5">
        <v>57862266</v>
      </c>
      <c r="B191" s="1" t="s">
        <v>41</v>
      </c>
      <c r="C191" s="4">
        <v>9686.3145999999997</v>
      </c>
    </row>
    <row r="192" spans="1:3" x14ac:dyDescent="0.25">
      <c r="A192" s="5">
        <v>57863383</v>
      </c>
      <c r="B192" s="1" t="s">
        <v>180</v>
      </c>
      <c r="C192" s="4">
        <v>9647.4398999999994</v>
      </c>
    </row>
    <row r="193" spans="1:3" x14ac:dyDescent="0.25">
      <c r="A193" s="5">
        <v>57863417</v>
      </c>
      <c r="B193" s="1" t="s">
        <v>181</v>
      </c>
      <c r="C193" s="4">
        <v>32146.338909999999</v>
      </c>
    </row>
    <row r="194" spans="1:3" x14ac:dyDescent="0.25">
      <c r="A194" s="5">
        <v>57864811</v>
      </c>
      <c r="B194" s="1" t="s">
        <v>182</v>
      </c>
      <c r="C194" s="4">
        <v>1789.84169</v>
      </c>
    </row>
    <row r="195" spans="1:3" x14ac:dyDescent="0.25">
      <c r="A195" s="5">
        <v>57865099</v>
      </c>
      <c r="B195" s="1" t="s">
        <v>183</v>
      </c>
      <c r="C195" s="4">
        <v>2682.1066249999999</v>
      </c>
    </row>
    <row r="196" spans="1:3" x14ac:dyDescent="0.25">
      <c r="A196" s="5">
        <v>57866253</v>
      </c>
      <c r="B196" s="1" t="s">
        <v>42</v>
      </c>
      <c r="C196" s="4">
        <v>4590.9775200000004</v>
      </c>
    </row>
    <row r="197" spans="1:3" x14ac:dyDescent="0.25">
      <c r="A197" s="5">
        <v>57866428</v>
      </c>
      <c r="B197" s="1" t="s">
        <v>43</v>
      </c>
      <c r="C197" s="4">
        <v>4973.54205</v>
      </c>
    </row>
    <row r="198" spans="1:3" x14ac:dyDescent="0.25">
      <c r="A198" s="5">
        <v>57866543</v>
      </c>
      <c r="B198" s="1" t="s">
        <v>44</v>
      </c>
      <c r="C198" s="4">
        <v>1082.25</v>
      </c>
    </row>
    <row r="199" spans="1:3" x14ac:dyDescent="0.25">
      <c r="A199" s="5">
        <v>57866949</v>
      </c>
      <c r="B199" s="1" t="s">
        <v>45</v>
      </c>
      <c r="C199" s="4">
        <v>13085.590775000001</v>
      </c>
    </row>
    <row r="200" spans="1:3" x14ac:dyDescent="0.25">
      <c r="A200" s="5">
        <v>57867186</v>
      </c>
      <c r="B200" s="1" t="s">
        <v>46</v>
      </c>
      <c r="C200" s="4">
        <v>4251.9214000000002</v>
      </c>
    </row>
    <row r="201" spans="1:3" x14ac:dyDescent="0.25">
      <c r="A201" s="5">
        <v>57867269</v>
      </c>
      <c r="B201" s="1" t="s">
        <v>47</v>
      </c>
      <c r="C201" s="4">
        <v>2683.3505</v>
      </c>
    </row>
    <row r="202" spans="1:3" x14ac:dyDescent="0.25">
      <c r="A202" s="5">
        <v>57867277</v>
      </c>
      <c r="B202" s="1" t="s">
        <v>48</v>
      </c>
      <c r="C202" s="4">
        <v>2473.3492500000002</v>
      </c>
    </row>
    <row r="203" spans="1:3" x14ac:dyDescent="0.25">
      <c r="A203" s="5">
        <v>57869745</v>
      </c>
      <c r="B203" s="1" t="s">
        <v>184</v>
      </c>
      <c r="C203" s="4">
        <v>31426.874524999999</v>
      </c>
    </row>
    <row r="204" spans="1:3" x14ac:dyDescent="0.25">
      <c r="A204" s="5">
        <v>57869752</v>
      </c>
      <c r="B204" s="1" t="s">
        <v>185</v>
      </c>
      <c r="C204" s="4">
        <v>31549.643725000002</v>
      </c>
    </row>
    <row r="205" spans="1:3" x14ac:dyDescent="0.25">
      <c r="A205" s="5">
        <v>57869760</v>
      </c>
      <c r="B205" s="1" t="s">
        <v>186</v>
      </c>
      <c r="C205" s="4">
        <v>11753.71147</v>
      </c>
    </row>
    <row r="206" spans="1:3" x14ac:dyDescent="0.25">
      <c r="A206" s="5">
        <v>57869778</v>
      </c>
      <c r="B206" s="1" t="s">
        <v>187</v>
      </c>
      <c r="C206" s="4">
        <v>10994.480670000001</v>
      </c>
    </row>
    <row r="207" spans="1:3" x14ac:dyDescent="0.25">
      <c r="A207" s="5">
        <v>57869786</v>
      </c>
      <c r="B207" s="1" t="s">
        <v>188</v>
      </c>
      <c r="C207" s="4">
        <v>44873.179774999997</v>
      </c>
    </row>
    <row r="208" spans="1:3" x14ac:dyDescent="0.25">
      <c r="A208" s="5">
        <v>57869794</v>
      </c>
      <c r="B208" s="1" t="s">
        <v>189</v>
      </c>
      <c r="C208" s="4">
        <v>44113.948974999999</v>
      </c>
    </row>
    <row r="209" spans="1:3" x14ac:dyDescent="0.25">
      <c r="A209" s="5">
        <v>57869802</v>
      </c>
      <c r="B209" s="1" t="s">
        <v>190</v>
      </c>
      <c r="C209" s="4">
        <v>6022.5173750000004</v>
      </c>
    </row>
    <row r="210" spans="1:3" x14ac:dyDescent="0.25">
      <c r="A210" s="5">
        <v>57869810</v>
      </c>
      <c r="B210" s="1" t="s">
        <v>191</v>
      </c>
      <c r="C210" s="4">
        <v>5263.2865750000001</v>
      </c>
    </row>
    <row r="211" spans="1:3" x14ac:dyDescent="0.25">
      <c r="A211" s="5">
        <v>57870768</v>
      </c>
      <c r="B211" s="1" t="s">
        <v>57</v>
      </c>
      <c r="C211" s="4">
        <v>4185.491</v>
      </c>
    </row>
    <row r="212" spans="1:3" x14ac:dyDescent="0.25">
      <c r="A212" s="5">
        <v>57870834</v>
      </c>
      <c r="B212" s="1" t="s">
        <v>192</v>
      </c>
      <c r="C212" s="4">
        <v>1457.16155</v>
      </c>
    </row>
    <row r="213" spans="1:3" x14ac:dyDescent="0.25">
      <c r="A213" s="5">
        <v>57870842</v>
      </c>
      <c r="B213" s="1" t="s">
        <v>193</v>
      </c>
      <c r="C213" s="4">
        <v>1100.5840499999999</v>
      </c>
    </row>
    <row r="214" spans="1:3" x14ac:dyDescent="0.25">
      <c r="A214" s="5">
        <v>57871048</v>
      </c>
      <c r="B214" s="1" t="s">
        <v>194</v>
      </c>
      <c r="C214" s="4">
        <v>3348.4961800000001</v>
      </c>
    </row>
    <row r="215" spans="1:3" x14ac:dyDescent="0.25">
      <c r="A215" s="5">
        <v>57871055</v>
      </c>
      <c r="B215" s="1" t="s">
        <v>195</v>
      </c>
      <c r="C215" s="4">
        <v>5335.4092499999997</v>
      </c>
    </row>
    <row r="216" spans="1:3" x14ac:dyDescent="0.25">
      <c r="A216" s="5">
        <v>57871063</v>
      </c>
      <c r="B216" s="1" t="s">
        <v>196</v>
      </c>
      <c r="C216" s="4">
        <v>3388.6966499999999</v>
      </c>
    </row>
    <row r="217" spans="1:3" x14ac:dyDescent="0.25">
      <c r="A217" s="5">
        <v>57871089</v>
      </c>
      <c r="B217" s="1" t="s">
        <v>197</v>
      </c>
      <c r="C217" s="4">
        <v>5434.0849250000001</v>
      </c>
    </row>
    <row r="218" spans="1:3" x14ac:dyDescent="0.25">
      <c r="A218" s="5">
        <v>57871188</v>
      </c>
      <c r="B218" s="1" t="s">
        <v>198</v>
      </c>
      <c r="C218" s="4">
        <v>3294.9702499999999</v>
      </c>
    </row>
    <row r="219" spans="1:3" x14ac:dyDescent="0.25">
      <c r="A219" s="5">
        <v>57873838</v>
      </c>
      <c r="B219" s="1" t="s">
        <v>199</v>
      </c>
      <c r="C219" s="4">
        <v>3368.04268</v>
      </c>
    </row>
    <row r="220" spans="1:3" x14ac:dyDescent="0.25">
      <c r="A220" s="5">
        <v>57874638</v>
      </c>
      <c r="B220" s="1" t="s">
        <v>200</v>
      </c>
      <c r="C220" s="4">
        <v>9092.5009499999996</v>
      </c>
    </row>
    <row r="221" spans="1:3" x14ac:dyDescent="0.25">
      <c r="A221" s="5">
        <v>57877631</v>
      </c>
      <c r="B221" s="1" t="s">
        <v>59</v>
      </c>
      <c r="C221" s="4">
        <v>15572.69779</v>
      </c>
    </row>
    <row r="222" spans="1:3" x14ac:dyDescent="0.25">
      <c r="A222" s="5">
        <v>57878258</v>
      </c>
      <c r="B222" s="1" t="s">
        <v>60</v>
      </c>
      <c r="C222" s="4">
        <v>34206.968699999998</v>
      </c>
    </row>
    <row r="223" spans="1:3" x14ac:dyDescent="0.25">
      <c r="A223" s="5">
        <v>57880726</v>
      </c>
      <c r="B223" s="1" t="s">
        <v>67</v>
      </c>
      <c r="C223" s="4">
        <v>14073.39419375</v>
      </c>
    </row>
    <row r="224" spans="1:3" x14ac:dyDescent="0.25">
      <c r="A224" s="5">
        <v>57880734</v>
      </c>
      <c r="B224" s="1" t="s">
        <v>68</v>
      </c>
      <c r="C224" s="4">
        <v>15398.623125</v>
      </c>
    </row>
    <row r="225" spans="1:3" x14ac:dyDescent="0.25">
      <c r="A225" s="5">
        <v>57888117</v>
      </c>
      <c r="B225" s="1" t="s">
        <v>70</v>
      </c>
      <c r="C225" s="4">
        <v>6468.5776999999998</v>
      </c>
    </row>
    <row r="226" spans="1:3" x14ac:dyDescent="0.25">
      <c r="A226" s="5">
        <v>57888141</v>
      </c>
      <c r="B226" s="1" t="s">
        <v>71</v>
      </c>
      <c r="C226" s="4">
        <v>6282.9003499999999</v>
      </c>
    </row>
    <row r="227" spans="1:3" x14ac:dyDescent="0.25">
      <c r="A227" s="5">
        <v>57888158</v>
      </c>
      <c r="B227" s="1" t="s">
        <v>201</v>
      </c>
      <c r="C227" s="4">
        <v>4485.8130000000001</v>
      </c>
    </row>
    <row r="228" spans="1:3" x14ac:dyDescent="0.25">
      <c r="A228" s="5">
        <v>57888307</v>
      </c>
      <c r="B228" s="1" t="s">
        <v>72</v>
      </c>
      <c r="C228" s="4">
        <v>1567.83375</v>
      </c>
    </row>
    <row r="229" spans="1:3" x14ac:dyDescent="0.25">
      <c r="A229" s="5">
        <v>57888331</v>
      </c>
      <c r="B229" s="1" t="s">
        <v>73</v>
      </c>
      <c r="C229" s="4">
        <v>795.50549999999998</v>
      </c>
    </row>
    <row r="230" spans="1:3" x14ac:dyDescent="0.25">
      <c r="A230" s="5">
        <v>57888372</v>
      </c>
      <c r="B230" s="1" t="s">
        <v>74</v>
      </c>
      <c r="C230" s="4">
        <v>5527.6872000000003</v>
      </c>
    </row>
    <row r="231" spans="1:3" x14ac:dyDescent="0.25">
      <c r="A231" s="5">
        <v>57888380</v>
      </c>
      <c r="B231" s="1" t="s">
        <v>75</v>
      </c>
      <c r="C231" s="4">
        <v>1048.1305</v>
      </c>
    </row>
    <row r="232" spans="1:3" x14ac:dyDescent="0.25">
      <c r="A232" s="5">
        <v>57888547</v>
      </c>
      <c r="B232" s="1" t="s">
        <v>202</v>
      </c>
      <c r="C232" s="4">
        <v>189623.11859999999</v>
      </c>
    </row>
    <row r="233" spans="1:3" x14ac:dyDescent="0.25">
      <c r="A233" s="5">
        <v>57888562</v>
      </c>
      <c r="B233" s="1" t="s">
        <v>203</v>
      </c>
      <c r="C233" s="4">
        <v>2772.8980000000001</v>
      </c>
    </row>
    <row r="234" spans="1:3" x14ac:dyDescent="0.25">
      <c r="A234" s="5">
        <v>57888570</v>
      </c>
      <c r="B234" s="1" t="s">
        <v>204</v>
      </c>
      <c r="C234" s="4">
        <v>2692.498</v>
      </c>
    </row>
    <row r="235" spans="1:3" x14ac:dyDescent="0.25">
      <c r="A235" s="5">
        <v>57888588</v>
      </c>
      <c r="B235" s="1" t="s">
        <v>205</v>
      </c>
      <c r="C235" s="4">
        <v>2562.8967499999999</v>
      </c>
    </row>
    <row r="236" spans="1:3" x14ac:dyDescent="0.25">
      <c r="A236" s="5">
        <v>57895153</v>
      </c>
      <c r="B236" s="1" t="s">
        <v>206</v>
      </c>
      <c r="C236" s="4">
        <v>3442.27115</v>
      </c>
    </row>
    <row r="237" spans="1:3" x14ac:dyDescent="0.25">
      <c r="A237" s="5">
        <v>57895161</v>
      </c>
      <c r="B237" s="1" t="s">
        <v>76</v>
      </c>
      <c r="C237" s="4">
        <v>12136.165182500001</v>
      </c>
    </row>
    <row r="238" spans="1:3" x14ac:dyDescent="0.25">
      <c r="A238" s="5">
        <v>57916587</v>
      </c>
      <c r="B238" s="1" t="s">
        <v>207</v>
      </c>
      <c r="C238" s="4">
        <v>43633.374125000002</v>
      </c>
    </row>
    <row r="239" spans="1:3" x14ac:dyDescent="0.25">
      <c r="A239" s="5">
        <v>57916595</v>
      </c>
      <c r="B239" s="1" t="s">
        <v>208</v>
      </c>
      <c r="C239" s="4">
        <v>5095.8553250000004</v>
      </c>
    </row>
    <row r="240" spans="1:3" x14ac:dyDescent="0.25">
      <c r="A240" s="5">
        <v>57918716</v>
      </c>
      <c r="B240" s="1" t="s">
        <v>79</v>
      </c>
      <c r="C240" s="4">
        <v>8342.3693000000003</v>
      </c>
    </row>
    <row r="241" spans="1:3" x14ac:dyDescent="0.25">
      <c r="A241" s="5">
        <v>57918724</v>
      </c>
      <c r="B241" s="1" t="s">
        <v>80</v>
      </c>
      <c r="C241" s="4">
        <v>8648.1422999999995</v>
      </c>
    </row>
    <row r="242" spans="1:3" x14ac:dyDescent="0.25">
      <c r="A242" s="5">
        <v>57918732</v>
      </c>
      <c r="B242" s="1" t="s">
        <v>81</v>
      </c>
      <c r="C242" s="4">
        <v>8702.6877999999997</v>
      </c>
    </row>
    <row r="243" spans="1:3" x14ac:dyDescent="0.25">
      <c r="A243" s="5">
        <v>57918740</v>
      </c>
      <c r="B243" s="1" t="s">
        <v>82</v>
      </c>
      <c r="C243" s="4">
        <v>8706.9940850000003</v>
      </c>
    </row>
    <row r="244" spans="1:3" x14ac:dyDescent="0.25">
      <c r="A244" s="5">
        <v>57918757</v>
      </c>
      <c r="B244" s="1" t="s">
        <v>83</v>
      </c>
      <c r="C244" s="4">
        <v>9012.7670849999995</v>
      </c>
    </row>
    <row r="245" spans="1:3" x14ac:dyDescent="0.25">
      <c r="A245" s="5">
        <v>57918765</v>
      </c>
      <c r="B245" s="1" t="s">
        <v>84</v>
      </c>
      <c r="C245" s="4">
        <v>9067.3125849999997</v>
      </c>
    </row>
    <row r="246" spans="1:3" x14ac:dyDescent="0.25">
      <c r="A246" s="5">
        <v>57922460</v>
      </c>
      <c r="B246" s="1" t="s">
        <v>85</v>
      </c>
      <c r="C246" s="4">
        <v>9775.0789000000004</v>
      </c>
    </row>
    <row r="247" spans="1:3" x14ac:dyDescent="0.25">
      <c r="A247" s="5">
        <v>57923815</v>
      </c>
      <c r="B247" s="1" t="s">
        <v>209</v>
      </c>
      <c r="C247" s="4">
        <v>531.86699999999996</v>
      </c>
    </row>
    <row r="248" spans="1:3" x14ac:dyDescent="0.25">
      <c r="A248" s="5">
        <v>57923823</v>
      </c>
      <c r="B248" s="1" t="s">
        <v>210</v>
      </c>
      <c r="C248" s="4">
        <v>863.91300000000001</v>
      </c>
    </row>
    <row r="249" spans="1:3" x14ac:dyDescent="0.25">
      <c r="A249" s="5">
        <v>57925000</v>
      </c>
      <c r="B249" s="1" t="s">
        <v>211</v>
      </c>
      <c r="C249" s="4">
        <v>31383.912475000001</v>
      </c>
    </row>
    <row r="250" spans="1:3" x14ac:dyDescent="0.25">
      <c r="A250" s="5">
        <v>57925018</v>
      </c>
      <c r="B250" s="1" t="s">
        <v>212</v>
      </c>
      <c r="C250" s="4">
        <v>10770.694170000001</v>
      </c>
    </row>
    <row r="251" spans="1:3" x14ac:dyDescent="0.25">
      <c r="A251" s="5">
        <v>57925026</v>
      </c>
      <c r="B251" s="1" t="s">
        <v>213</v>
      </c>
      <c r="C251" s="4">
        <v>31373.030825000002</v>
      </c>
    </row>
    <row r="252" spans="1:3" x14ac:dyDescent="0.25">
      <c r="A252" s="5">
        <v>57925034</v>
      </c>
      <c r="B252" s="1" t="s">
        <v>214</v>
      </c>
      <c r="C252" s="4">
        <v>10759.812519999999</v>
      </c>
    </row>
    <row r="253" spans="1:3" x14ac:dyDescent="0.25">
      <c r="A253" s="5">
        <v>57925042</v>
      </c>
      <c r="B253" s="1" t="s">
        <v>215</v>
      </c>
      <c r="C253" s="4">
        <v>43622.492474999999</v>
      </c>
    </row>
    <row r="254" spans="1:3" x14ac:dyDescent="0.25">
      <c r="A254" s="5">
        <v>57925059</v>
      </c>
      <c r="B254" s="1" t="s">
        <v>216</v>
      </c>
      <c r="C254" s="4">
        <v>5966.9736750000002</v>
      </c>
    </row>
    <row r="255" spans="1:3" x14ac:dyDescent="0.25">
      <c r="A255" s="5">
        <v>57925067</v>
      </c>
      <c r="B255" s="1" t="s">
        <v>217</v>
      </c>
      <c r="C255" s="4">
        <v>36450.695727500002</v>
      </c>
    </row>
    <row r="256" spans="1:3" x14ac:dyDescent="0.25">
      <c r="A256" s="5">
        <v>57925075</v>
      </c>
      <c r="B256" s="1" t="s">
        <v>218</v>
      </c>
      <c r="C256" s="4">
        <v>36351.795727500001</v>
      </c>
    </row>
    <row r="257" spans="1:3" x14ac:dyDescent="0.25">
      <c r="A257" s="5">
        <v>57928764</v>
      </c>
      <c r="B257" s="1" t="s">
        <v>93</v>
      </c>
      <c r="C257" s="4">
        <v>12590.02225</v>
      </c>
    </row>
    <row r="258" spans="1:3" x14ac:dyDescent="0.25">
      <c r="A258" s="5">
        <v>57933186</v>
      </c>
      <c r="B258" s="1" t="s">
        <v>219</v>
      </c>
      <c r="C258" s="4">
        <v>141696</v>
      </c>
    </row>
    <row r="259" spans="1:3" x14ac:dyDescent="0.25">
      <c r="A259" s="5">
        <v>58000035</v>
      </c>
      <c r="B259" s="1" t="s">
        <v>220</v>
      </c>
      <c r="C259" s="4">
        <v>531.86699999999996</v>
      </c>
    </row>
    <row r="260" spans="1:3" x14ac:dyDescent="0.25">
      <c r="A260" s="5">
        <v>58000043</v>
      </c>
      <c r="B260" s="1" t="s">
        <v>221</v>
      </c>
      <c r="C260" s="4">
        <v>863.91300000000001</v>
      </c>
    </row>
    <row r="261" spans="1:3" x14ac:dyDescent="0.25">
      <c r="A261" s="5">
        <v>58000639</v>
      </c>
      <c r="B261" s="1" t="s">
        <v>101</v>
      </c>
      <c r="C261" s="4">
        <v>542.88049999999998</v>
      </c>
    </row>
    <row r="262" spans="1:3" x14ac:dyDescent="0.25">
      <c r="A262" s="5">
        <v>58004342</v>
      </c>
      <c r="B262" s="1" t="s">
        <v>222</v>
      </c>
      <c r="C262" s="4">
        <v>154522.83600000001</v>
      </c>
    </row>
    <row r="263" spans="1:3" x14ac:dyDescent="0.25">
      <c r="A263" s="5">
        <v>58012014</v>
      </c>
      <c r="B263" s="1" t="s">
        <v>223</v>
      </c>
      <c r="C263" s="4">
        <v>7448.4793749999999</v>
      </c>
    </row>
    <row r="264" spans="1:3" x14ac:dyDescent="0.25">
      <c r="A264" s="5">
        <v>58012022</v>
      </c>
      <c r="B264" s="1" t="s">
        <v>224</v>
      </c>
      <c r="C264" s="4">
        <v>1758.796875</v>
      </c>
    </row>
    <row r="265" spans="1:3" x14ac:dyDescent="0.25">
      <c r="A265" s="5">
        <v>58012030</v>
      </c>
      <c r="B265" s="1" t="s">
        <v>225</v>
      </c>
      <c r="C265" s="4">
        <v>1603.996875</v>
      </c>
    </row>
    <row r="266" spans="1:3" x14ac:dyDescent="0.25">
      <c r="A266" s="5">
        <v>58014432</v>
      </c>
      <c r="B266" s="1" t="s">
        <v>121</v>
      </c>
      <c r="C266" s="4">
        <v>0</v>
      </c>
    </row>
    <row r="267" spans="1:3" x14ac:dyDescent="0.25">
      <c r="A267" s="5">
        <v>58014598</v>
      </c>
      <c r="B267" s="1" t="s">
        <v>226</v>
      </c>
      <c r="C267" s="4">
        <v>125959.62672</v>
      </c>
    </row>
    <row r="268" spans="1:3" x14ac:dyDescent="0.25">
      <c r="A268" s="5">
        <v>58014861</v>
      </c>
      <c r="B268" s="1" t="s">
        <v>227</v>
      </c>
      <c r="C268" s="4">
        <v>35274.497397500003</v>
      </c>
    </row>
    <row r="269" spans="1:3" x14ac:dyDescent="0.25">
      <c r="A269" s="5">
        <v>58014879</v>
      </c>
      <c r="B269" s="1" t="s">
        <v>228</v>
      </c>
      <c r="C269" s="4">
        <v>38106.661207500001</v>
      </c>
    </row>
    <row r="270" spans="1:3" x14ac:dyDescent="0.25">
      <c r="A270" s="5">
        <v>58014887</v>
      </c>
      <c r="B270" s="1" t="s">
        <v>229</v>
      </c>
      <c r="C270" s="4">
        <v>36063.518279999997</v>
      </c>
    </row>
    <row r="271" spans="1:3" x14ac:dyDescent="0.25">
      <c r="A271" s="5">
        <v>58014895</v>
      </c>
      <c r="B271" s="1" t="s">
        <v>230</v>
      </c>
      <c r="C271" s="4">
        <v>36333.777329999997</v>
      </c>
    </row>
    <row r="272" spans="1:3" x14ac:dyDescent="0.25">
      <c r="A272" s="5">
        <v>58015215</v>
      </c>
      <c r="B272" s="1" t="s">
        <v>231</v>
      </c>
      <c r="C272" s="4">
        <v>93549.690545000005</v>
      </c>
    </row>
    <row r="273" spans="1:3" x14ac:dyDescent="0.25">
      <c r="A273" s="5">
        <v>58015223</v>
      </c>
      <c r="B273" s="1" t="s">
        <v>232</v>
      </c>
      <c r="C273" s="4">
        <v>106319.806495</v>
      </c>
    </row>
    <row r="274" spans="1:3" x14ac:dyDescent="0.25">
      <c r="A274" s="5">
        <v>58015231</v>
      </c>
      <c r="B274" s="1" t="s">
        <v>233</v>
      </c>
      <c r="C274" s="4">
        <v>92657.862494999994</v>
      </c>
    </row>
    <row r="275" spans="1:3" x14ac:dyDescent="0.25">
      <c r="A275" s="5">
        <v>58015249</v>
      </c>
      <c r="B275" s="1" t="s">
        <v>234</v>
      </c>
      <c r="C275" s="4">
        <v>105190.075195</v>
      </c>
    </row>
    <row r="276" spans="1:3" x14ac:dyDescent="0.25">
      <c r="A276" s="5">
        <v>58015256</v>
      </c>
      <c r="B276" s="1" t="s">
        <v>235</v>
      </c>
      <c r="C276" s="4">
        <v>94439.778844999993</v>
      </c>
    </row>
    <row r="277" spans="1:3" x14ac:dyDescent="0.25">
      <c r="A277" s="5">
        <v>58015264</v>
      </c>
      <c r="B277" s="1" t="s">
        <v>236</v>
      </c>
      <c r="C277" s="4">
        <v>93547.950794999997</v>
      </c>
    </row>
    <row r="278" spans="1:3" x14ac:dyDescent="0.25">
      <c r="A278" s="5">
        <v>58316385</v>
      </c>
      <c r="B278" s="1" t="s">
        <v>147</v>
      </c>
      <c r="C278" s="4">
        <v>84950.614329749995</v>
      </c>
    </row>
    <row r="279" spans="1:3" x14ac:dyDescent="0.25">
      <c r="A279" s="5">
        <v>58320305</v>
      </c>
      <c r="B279" s="1" t="s">
        <v>237</v>
      </c>
      <c r="C279" s="4">
        <v>2560.1653000000001</v>
      </c>
    </row>
    <row r="280" spans="1:3" x14ac:dyDescent="0.25">
      <c r="A280" s="5">
        <v>58367120</v>
      </c>
      <c r="B280" s="1" t="s">
        <v>150</v>
      </c>
      <c r="C280" s="4">
        <v>8365.0701000000008</v>
      </c>
    </row>
    <row r="281" spans="1:3" x14ac:dyDescent="0.25">
      <c r="A281" s="5">
        <v>58367148</v>
      </c>
      <c r="B281" s="1" t="s">
        <v>151</v>
      </c>
      <c r="C281" s="4">
        <v>4280.8112499999997</v>
      </c>
    </row>
    <row r="282" spans="1:3" x14ac:dyDescent="0.25">
      <c r="A282" s="5">
        <v>58373210</v>
      </c>
      <c r="B282" s="1" t="s">
        <v>238</v>
      </c>
      <c r="C282" s="4">
        <v>160184.51999999999</v>
      </c>
    </row>
    <row r="283" spans="1:3" x14ac:dyDescent="0.25">
      <c r="A283" s="5">
        <v>58462978</v>
      </c>
      <c r="B283" s="1" t="s">
        <v>239</v>
      </c>
      <c r="C283" s="4">
        <v>196.91945000000001</v>
      </c>
    </row>
    <row r="284" spans="1:3" x14ac:dyDescent="0.25">
      <c r="A284" s="5">
        <v>58462985</v>
      </c>
      <c r="B284" s="1" t="s">
        <v>240</v>
      </c>
      <c r="C284" s="4">
        <v>2414.4077000000002</v>
      </c>
    </row>
    <row r="285" spans="1:3" x14ac:dyDescent="0.25">
      <c r="A285" s="5">
        <v>58469229</v>
      </c>
      <c r="B285" s="1" t="s">
        <v>241</v>
      </c>
      <c r="C285" s="4">
        <v>4826.0942299999997</v>
      </c>
    </row>
    <row r="286" spans="1:3" x14ac:dyDescent="0.25">
      <c r="A286" s="5">
        <v>58469236</v>
      </c>
      <c r="B286" s="1" t="s">
        <v>242</v>
      </c>
      <c r="C286" s="4">
        <v>390.54759999999999</v>
      </c>
    </row>
    <row r="287" spans="1:3" x14ac:dyDescent="0.25">
      <c r="A287" s="5">
        <v>58472876</v>
      </c>
      <c r="B287" s="1" t="s">
        <v>243</v>
      </c>
      <c r="C287" s="4">
        <v>171088.99124999999</v>
      </c>
    </row>
    <row r="288" spans="1:3" x14ac:dyDescent="0.25">
      <c r="A288" s="1" t="s">
        <v>167</v>
      </c>
      <c r="B288" s="1" t="s">
        <v>168</v>
      </c>
      <c r="C288" s="4">
        <v>0</v>
      </c>
    </row>
    <row r="289" spans="1:3" x14ac:dyDescent="0.25">
      <c r="A289" s="5">
        <v>57615379</v>
      </c>
      <c r="B289" s="1" t="s">
        <v>244</v>
      </c>
      <c r="C289" s="4">
        <v>0</v>
      </c>
    </row>
    <row r="290" spans="1:3" x14ac:dyDescent="0.25">
      <c r="A290" s="5">
        <v>54540281</v>
      </c>
      <c r="B290" s="1" t="s">
        <v>245</v>
      </c>
      <c r="C290" s="4">
        <v>0</v>
      </c>
    </row>
    <row r="291" spans="1:3" x14ac:dyDescent="0.25">
      <c r="A291" s="5">
        <v>57152357</v>
      </c>
      <c r="B291" s="1" t="s">
        <v>246</v>
      </c>
      <c r="C291" s="4">
        <v>646.71600000000001</v>
      </c>
    </row>
    <row r="292" spans="1:3" x14ac:dyDescent="0.25">
      <c r="A292" s="5">
        <v>57352577</v>
      </c>
      <c r="B292" s="1" t="s">
        <v>247</v>
      </c>
      <c r="C292" s="4">
        <v>8152.4810150000003</v>
      </c>
    </row>
    <row r="293" spans="1:3" x14ac:dyDescent="0.25">
      <c r="A293" s="5">
        <v>57362147</v>
      </c>
      <c r="B293" s="1" t="s">
        <v>248</v>
      </c>
      <c r="C293" s="4">
        <v>5878.4058999999997</v>
      </c>
    </row>
    <row r="294" spans="1:3" x14ac:dyDescent="0.25">
      <c r="A294" s="5">
        <v>57455990</v>
      </c>
      <c r="B294" s="1" t="s">
        <v>249</v>
      </c>
      <c r="C294" s="4">
        <v>4347.7647299999999</v>
      </c>
    </row>
    <row r="295" spans="1:3" x14ac:dyDescent="0.25">
      <c r="A295" s="5">
        <v>57470775</v>
      </c>
      <c r="B295" s="1" t="s">
        <v>250</v>
      </c>
      <c r="C295" s="4">
        <v>3441.5115500000002</v>
      </c>
    </row>
    <row r="296" spans="1:3" x14ac:dyDescent="0.25">
      <c r="A296" s="5">
        <v>57477614</v>
      </c>
      <c r="B296" s="1" t="s">
        <v>251</v>
      </c>
      <c r="C296" s="4">
        <v>2528.0389500000001</v>
      </c>
    </row>
    <row r="297" spans="1:3" x14ac:dyDescent="0.25">
      <c r="A297" s="5">
        <v>57477622</v>
      </c>
      <c r="B297" s="1" t="s">
        <v>252</v>
      </c>
      <c r="C297" s="4">
        <v>3436.0635000000002</v>
      </c>
    </row>
    <row r="298" spans="1:3" x14ac:dyDescent="0.25">
      <c r="A298" s="5">
        <v>57477648</v>
      </c>
      <c r="B298" s="1" t="s">
        <v>253</v>
      </c>
      <c r="C298" s="4">
        <v>5551.9253749999998</v>
      </c>
    </row>
    <row r="299" spans="1:3" x14ac:dyDescent="0.25">
      <c r="A299" s="5">
        <v>57477713</v>
      </c>
      <c r="B299" s="1" t="s">
        <v>254</v>
      </c>
      <c r="C299" s="4">
        <v>21385.42355</v>
      </c>
    </row>
    <row r="300" spans="1:3" x14ac:dyDescent="0.25">
      <c r="A300" s="5">
        <v>57484974</v>
      </c>
      <c r="B300" s="1" t="s">
        <v>255</v>
      </c>
      <c r="C300" s="4">
        <v>1577.8019899999999</v>
      </c>
    </row>
    <row r="301" spans="1:3" x14ac:dyDescent="0.25">
      <c r="A301" s="5">
        <v>57491003</v>
      </c>
      <c r="B301" s="1" t="s">
        <v>256</v>
      </c>
      <c r="C301" s="4">
        <v>4908.1370500000003</v>
      </c>
    </row>
    <row r="302" spans="1:3" x14ac:dyDescent="0.25">
      <c r="A302" s="5">
        <v>57493652</v>
      </c>
      <c r="B302" s="1" t="s">
        <v>257</v>
      </c>
      <c r="C302" s="4">
        <v>15922.246751000001</v>
      </c>
    </row>
    <row r="303" spans="1:3" x14ac:dyDescent="0.25">
      <c r="A303" s="5">
        <v>57507311</v>
      </c>
      <c r="B303" s="1" t="s">
        <v>258</v>
      </c>
      <c r="C303" s="4">
        <v>5353.66716</v>
      </c>
    </row>
    <row r="304" spans="1:3" x14ac:dyDescent="0.25">
      <c r="A304" s="5">
        <v>57530354</v>
      </c>
      <c r="B304" s="1" t="s">
        <v>259</v>
      </c>
      <c r="C304" s="4">
        <v>8515.9570000000003</v>
      </c>
    </row>
    <row r="305" spans="1:3" x14ac:dyDescent="0.25">
      <c r="A305" s="5">
        <v>57536625</v>
      </c>
      <c r="B305" s="1" t="s">
        <v>260</v>
      </c>
      <c r="C305" s="4">
        <v>2226.9502499999999</v>
      </c>
    </row>
    <row r="306" spans="1:3" x14ac:dyDescent="0.25">
      <c r="A306" s="5">
        <v>57538126</v>
      </c>
      <c r="B306" s="1" t="s">
        <v>261</v>
      </c>
      <c r="C306" s="4">
        <v>10924.4519</v>
      </c>
    </row>
    <row r="307" spans="1:3" x14ac:dyDescent="0.25">
      <c r="A307" s="5">
        <v>57548430</v>
      </c>
      <c r="B307" s="1" t="s">
        <v>262</v>
      </c>
      <c r="C307" s="4">
        <v>530.18600000000004</v>
      </c>
    </row>
    <row r="308" spans="1:3" x14ac:dyDescent="0.25">
      <c r="A308" s="5">
        <v>57548448</v>
      </c>
      <c r="B308" s="1" t="s">
        <v>263</v>
      </c>
      <c r="C308" s="4">
        <v>917.18600000000004</v>
      </c>
    </row>
    <row r="309" spans="1:3" x14ac:dyDescent="0.25">
      <c r="A309" s="5">
        <v>57548760</v>
      </c>
      <c r="B309" s="1" t="s">
        <v>264</v>
      </c>
      <c r="C309" s="4">
        <v>35223.510844999997</v>
      </c>
    </row>
    <row r="310" spans="1:3" x14ac:dyDescent="0.25">
      <c r="A310" s="5">
        <v>57570574</v>
      </c>
      <c r="B310" s="1" t="s">
        <v>265</v>
      </c>
      <c r="C310" s="4">
        <v>4482.3139000000001</v>
      </c>
    </row>
    <row r="311" spans="1:3" x14ac:dyDescent="0.25">
      <c r="A311" s="5">
        <v>57576779</v>
      </c>
      <c r="B311" s="1" t="s">
        <v>266</v>
      </c>
      <c r="C311" s="4">
        <v>91.697249999999997</v>
      </c>
    </row>
    <row r="312" spans="1:3" x14ac:dyDescent="0.25">
      <c r="A312" s="5">
        <v>57594145</v>
      </c>
      <c r="B312" s="1" t="s">
        <v>267</v>
      </c>
      <c r="C312" s="4">
        <v>9157.7782625</v>
      </c>
    </row>
    <row r="313" spans="1:3" x14ac:dyDescent="0.25">
      <c r="A313" s="5">
        <v>57612046</v>
      </c>
      <c r="B313" s="1" t="s">
        <v>171</v>
      </c>
      <c r="C313" s="4">
        <v>1467.91155</v>
      </c>
    </row>
    <row r="314" spans="1:3" x14ac:dyDescent="0.25">
      <c r="A314" s="5">
        <v>57613036</v>
      </c>
      <c r="B314" s="1" t="s">
        <v>172</v>
      </c>
      <c r="C314" s="4">
        <v>1320.9590499999999</v>
      </c>
    </row>
    <row r="315" spans="1:3" x14ac:dyDescent="0.25">
      <c r="A315" s="5">
        <v>57617896</v>
      </c>
      <c r="B315" s="1" t="s">
        <v>19</v>
      </c>
      <c r="C315" s="4">
        <v>0</v>
      </c>
    </row>
    <row r="316" spans="1:3" x14ac:dyDescent="0.25">
      <c r="A316" s="5">
        <v>57617904</v>
      </c>
      <c r="B316" s="1" t="s">
        <v>268</v>
      </c>
      <c r="C316" s="4">
        <v>0</v>
      </c>
    </row>
    <row r="317" spans="1:3" x14ac:dyDescent="0.25">
      <c r="A317" s="5">
        <v>57619876</v>
      </c>
      <c r="B317" s="1" t="s">
        <v>269</v>
      </c>
      <c r="C317" s="4">
        <v>9443.8819999999996</v>
      </c>
    </row>
    <row r="318" spans="1:3" x14ac:dyDescent="0.25">
      <c r="A318" s="5">
        <v>57619884</v>
      </c>
      <c r="B318" s="1" t="s">
        <v>270</v>
      </c>
      <c r="C318" s="4">
        <v>0</v>
      </c>
    </row>
    <row r="319" spans="1:3" x14ac:dyDescent="0.25">
      <c r="A319" s="5">
        <v>57622946</v>
      </c>
      <c r="B319" s="1" t="s">
        <v>271</v>
      </c>
      <c r="C319" s="4">
        <v>124085.38175</v>
      </c>
    </row>
    <row r="320" spans="1:3" x14ac:dyDescent="0.25">
      <c r="A320" s="5">
        <v>57622953</v>
      </c>
      <c r="B320" s="1" t="s">
        <v>272</v>
      </c>
      <c r="C320" s="4">
        <v>9226.0488999999998</v>
      </c>
    </row>
    <row r="321" spans="1:3" x14ac:dyDescent="0.25">
      <c r="A321" s="5">
        <v>57633877</v>
      </c>
      <c r="B321" s="1" t="s">
        <v>273</v>
      </c>
      <c r="C321" s="4">
        <v>5906.2294099999999</v>
      </c>
    </row>
    <row r="322" spans="1:3" x14ac:dyDescent="0.25">
      <c r="A322" s="5">
        <v>57644569</v>
      </c>
      <c r="B322" s="1" t="s">
        <v>274</v>
      </c>
      <c r="C322" s="4">
        <v>20195.527901000001</v>
      </c>
    </row>
    <row r="323" spans="1:3" x14ac:dyDescent="0.25">
      <c r="A323" s="5">
        <v>57675076</v>
      </c>
      <c r="B323" s="1" t="s">
        <v>173</v>
      </c>
      <c r="C323" s="4">
        <v>3547.5</v>
      </c>
    </row>
    <row r="324" spans="1:3" x14ac:dyDescent="0.25">
      <c r="A324" s="5">
        <v>57687378</v>
      </c>
      <c r="B324" s="1" t="s">
        <v>275</v>
      </c>
      <c r="C324" s="4">
        <v>828.71749999999997</v>
      </c>
    </row>
    <row r="325" spans="1:3" x14ac:dyDescent="0.25">
      <c r="A325" s="5">
        <v>57687386</v>
      </c>
      <c r="B325" s="1" t="s">
        <v>276</v>
      </c>
      <c r="C325" s="4">
        <v>91.697249999999997</v>
      </c>
    </row>
    <row r="326" spans="1:3" x14ac:dyDescent="0.25">
      <c r="A326" s="5">
        <v>57690174</v>
      </c>
      <c r="B326" s="1" t="s">
        <v>277</v>
      </c>
      <c r="C326" s="4">
        <v>4428.9411200000004</v>
      </c>
    </row>
    <row r="327" spans="1:3" x14ac:dyDescent="0.25">
      <c r="A327" s="5">
        <v>57726812</v>
      </c>
      <c r="B327" s="1" t="s">
        <v>25</v>
      </c>
      <c r="C327" s="4">
        <v>249.44954999999999</v>
      </c>
    </row>
    <row r="328" spans="1:3" x14ac:dyDescent="0.25">
      <c r="A328" s="5">
        <v>57766446</v>
      </c>
      <c r="B328" s="1" t="s">
        <v>278</v>
      </c>
      <c r="C328" s="4">
        <v>34044.679049999999</v>
      </c>
    </row>
    <row r="329" spans="1:3" x14ac:dyDescent="0.25">
      <c r="A329" s="5">
        <v>57879231</v>
      </c>
      <c r="B329" s="1" t="s">
        <v>279</v>
      </c>
      <c r="C329" s="4">
        <v>117785.60000000001</v>
      </c>
    </row>
    <row r="330" spans="1:3" x14ac:dyDescent="0.25">
      <c r="A330" s="5">
        <v>57879249</v>
      </c>
      <c r="B330" s="1" t="s">
        <v>280</v>
      </c>
      <c r="C330" s="4">
        <v>0</v>
      </c>
    </row>
    <row r="331" spans="1:3" x14ac:dyDescent="0.25">
      <c r="A331" s="5">
        <v>57893422</v>
      </c>
      <c r="B331" s="1" t="s">
        <v>281</v>
      </c>
      <c r="C331" s="4">
        <v>7271.8374999999996</v>
      </c>
    </row>
    <row r="332" spans="1:3" x14ac:dyDescent="0.25">
      <c r="A332" s="5">
        <v>57956054</v>
      </c>
      <c r="B332" s="1" t="s">
        <v>282</v>
      </c>
      <c r="C332" s="4">
        <v>112762.8</v>
      </c>
    </row>
    <row r="333" spans="1:3" x14ac:dyDescent="0.25">
      <c r="A333" s="5">
        <v>57960114</v>
      </c>
      <c r="B333" s="1" t="s">
        <v>283</v>
      </c>
      <c r="C333" s="4">
        <v>6879.8897999999999</v>
      </c>
    </row>
    <row r="334" spans="1:3" x14ac:dyDescent="0.25">
      <c r="A334" s="5">
        <v>57960122</v>
      </c>
      <c r="B334" s="1" t="s">
        <v>284</v>
      </c>
      <c r="C334" s="4">
        <v>7315.92155</v>
      </c>
    </row>
    <row r="335" spans="1:3" x14ac:dyDescent="0.25">
      <c r="A335" s="5">
        <v>57962607</v>
      </c>
      <c r="B335" s="1" t="s">
        <v>285</v>
      </c>
      <c r="C335" s="4">
        <v>29240.381555</v>
      </c>
    </row>
    <row r="336" spans="1:3" x14ac:dyDescent="0.25">
      <c r="A336" s="5">
        <v>57968307</v>
      </c>
      <c r="B336" s="1" t="s">
        <v>286</v>
      </c>
      <c r="C336" s="4">
        <v>8993.6169375000009</v>
      </c>
    </row>
    <row r="337" spans="1:3" x14ac:dyDescent="0.25">
      <c r="A337" s="5">
        <v>57975468</v>
      </c>
      <c r="B337" s="1" t="s">
        <v>287</v>
      </c>
      <c r="C337" s="4">
        <v>460.97075000000001</v>
      </c>
    </row>
    <row r="338" spans="1:3" x14ac:dyDescent="0.25">
      <c r="A338" s="5">
        <v>57975476</v>
      </c>
      <c r="B338" s="1" t="s">
        <v>288</v>
      </c>
      <c r="C338" s="4">
        <v>0</v>
      </c>
    </row>
    <row r="339" spans="1:3" x14ac:dyDescent="0.25">
      <c r="A339" s="5">
        <v>57976540</v>
      </c>
      <c r="B339" s="1" t="s">
        <v>289</v>
      </c>
      <c r="C339" s="4">
        <v>25298.449895000002</v>
      </c>
    </row>
    <row r="340" spans="1:3" x14ac:dyDescent="0.25">
      <c r="A340" s="5">
        <v>57977068</v>
      </c>
      <c r="B340" s="1" t="s">
        <v>290</v>
      </c>
      <c r="C340" s="4">
        <v>174322</v>
      </c>
    </row>
    <row r="341" spans="1:3" x14ac:dyDescent="0.25">
      <c r="A341" s="5">
        <v>57981987</v>
      </c>
      <c r="B341" s="1" t="s">
        <v>291</v>
      </c>
      <c r="C341" s="4">
        <v>181551.375</v>
      </c>
    </row>
    <row r="342" spans="1:3" x14ac:dyDescent="0.25">
      <c r="A342" s="5">
        <v>58012014</v>
      </c>
      <c r="B342" s="1" t="s">
        <v>223</v>
      </c>
      <c r="C342" s="4">
        <v>7448.4793749999999</v>
      </c>
    </row>
    <row r="343" spans="1:3" x14ac:dyDescent="0.25">
      <c r="A343" s="5">
        <v>58012030</v>
      </c>
      <c r="B343" s="1" t="s">
        <v>225</v>
      </c>
      <c r="C343" s="4">
        <v>1603.996875</v>
      </c>
    </row>
    <row r="344" spans="1:3" x14ac:dyDescent="0.25">
      <c r="A344" s="5">
        <v>58025453</v>
      </c>
      <c r="B344" s="1" t="s">
        <v>292</v>
      </c>
      <c r="C344" s="4">
        <v>44194.306884999998</v>
      </c>
    </row>
    <row r="345" spans="1:3" x14ac:dyDescent="0.25">
      <c r="A345" s="5">
        <v>58331553</v>
      </c>
      <c r="B345" s="1" t="s">
        <v>293</v>
      </c>
      <c r="C345" s="4">
        <v>3330.4766500000001</v>
      </c>
    </row>
    <row r="346" spans="1:3" x14ac:dyDescent="0.25">
      <c r="A346" s="5">
        <v>58365125</v>
      </c>
      <c r="B346" s="1" t="s">
        <v>294</v>
      </c>
      <c r="C346" s="4">
        <v>4659.2666149999995</v>
      </c>
    </row>
    <row r="347" spans="1:3" x14ac:dyDescent="0.25">
      <c r="A347" s="5">
        <v>58367267</v>
      </c>
      <c r="B347" s="1" t="s">
        <v>295</v>
      </c>
      <c r="C347" s="4">
        <v>161275.32</v>
      </c>
    </row>
    <row r="348" spans="1:3" x14ac:dyDescent="0.25">
      <c r="A348" s="5">
        <v>58373287</v>
      </c>
      <c r="B348" s="1" t="s">
        <v>296</v>
      </c>
      <c r="C348" s="4">
        <v>29180.208145000001</v>
      </c>
    </row>
    <row r="349" spans="1:3" x14ac:dyDescent="0.25">
      <c r="A349" s="5">
        <v>58373294</v>
      </c>
      <c r="B349" s="1" t="s">
        <v>297</v>
      </c>
      <c r="C349" s="4">
        <v>5994.5284000000001</v>
      </c>
    </row>
    <row r="350" spans="1:3" x14ac:dyDescent="0.25">
      <c r="A350" s="5">
        <v>58373413</v>
      </c>
      <c r="B350" s="1" t="s">
        <v>298</v>
      </c>
      <c r="C350" s="4">
        <v>23826.012060000001</v>
      </c>
    </row>
    <row r="351" spans="1:3" x14ac:dyDescent="0.25">
      <c r="A351" s="5">
        <v>58378523</v>
      </c>
      <c r="B351" s="1" t="s">
        <v>299</v>
      </c>
      <c r="C351" s="4">
        <v>462.25</v>
      </c>
    </row>
    <row r="352" spans="1:3" x14ac:dyDescent="0.25">
      <c r="A352" s="5">
        <v>58378530</v>
      </c>
      <c r="B352" s="1" t="s">
        <v>300</v>
      </c>
      <c r="C352" s="4">
        <v>339.7</v>
      </c>
    </row>
    <row r="353" spans="1:3" x14ac:dyDescent="0.25">
      <c r="A353" s="5">
        <v>58380889</v>
      </c>
      <c r="B353" s="1" t="s">
        <v>301</v>
      </c>
      <c r="C353" s="4">
        <v>1508.8776</v>
      </c>
    </row>
    <row r="354" spans="1:3" x14ac:dyDescent="0.25">
      <c r="A354" s="5">
        <v>58383290</v>
      </c>
      <c r="B354" s="1" t="s">
        <v>302</v>
      </c>
      <c r="C354" s="4">
        <v>38431.25</v>
      </c>
    </row>
    <row r="355" spans="1:3" x14ac:dyDescent="0.25">
      <c r="A355" s="5">
        <v>58383297</v>
      </c>
      <c r="B355" s="1" t="s">
        <v>303</v>
      </c>
      <c r="C355" s="4">
        <v>45270.345000000001</v>
      </c>
    </row>
    <row r="356" spans="1:3" x14ac:dyDescent="0.25">
      <c r="A356" s="5">
        <v>58383304</v>
      </c>
      <c r="B356" s="1" t="s">
        <v>304</v>
      </c>
      <c r="C356" s="4">
        <v>37704.821199999998</v>
      </c>
    </row>
    <row r="357" spans="1:3" x14ac:dyDescent="0.25">
      <c r="A357" s="5">
        <v>58383402</v>
      </c>
      <c r="B357" s="1" t="s">
        <v>286</v>
      </c>
      <c r="C357" s="4">
        <v>10270.2927875</v>
      </c>
    </row>
    <row r="358" spans="1:3" x14ac:dyDescent="0.25">
      <c r="A358" s="5">
        <v>58383451</v>
      </c>
      <c r="B358" s="1" t="s">
        <v>305</v>
      </c>
      <c r="C358" s="4">
        <v>3882.2618674999999</v>
      </c>
    </row>
    <row r="359" spans="1:3" x14ac:dyDescent="0.25">
      <c r="A359" s="5">
        <v>58383458</v>
      </c>
      <c r="B359" s="1" t="s">
        <v>306</v>
      </c>
      <c r="C359" s="4">
        <v>3953.5746174999999</v>
      </c>
    </row>
    <row r="360" spans="1:3" x14ac:dyDescent="0.25">
      <c r="A360" s="5">
        <v>58383780</v>
      </c>
      <c r="B360" s="1" t="s">
        <v>307</v>
      </c>
      <c r="C360" s="4">
        <v>0</v>
      </c>
    </row>
    <row r="361" spans="1:3" x14ac:dyDescent="0.25">
      <c r="A361" s="5">
        <v>58451666</v>
      </c>
      <c r="B361" s="1" t="s">
        <v>308</v>
      </c>
      <c r="C361" s="4">
        <v>62902.942150000003</v>
      </c>
    </row>
    <row r="362" spans="1:3" x14ac:dyDescent="0.25">
      <c r="A362" s="5">
        <v>58451673</v>
      </c>
      <c r="B362" s="1" t="s">
        <v>309</v>
      </c>
      <c r="C362" s="4">
        <v>50649.635349999997</v>
      </c>
    </row>
    <row r="363" spans="1:3" x14ac:dyDescent="0.25">
      <c r="A363" s="5">
        <v>58456902</v>
      </c>
      <c r="B363" s="1" t="s">
        <v>310</v>
      </c>
      <c r="C363" s="4">
        <v>148312.07999999999</v>
      </c>
    </row>
    <row r="364" spans="1:3" x14ac:dyDescent="0.25">
      <c r="A364" s="5">
        <v>58457119</v>
      </c>
      <c r="B364" s="1" t="s">
        <v>311</v>
      </c>
      <c r="C364" s="4">
        <v>24120.158755</v>
      </c>
    </row>
    <row r="365" spans="1:3" x14ac:dyDescent="0.25">
      <c r="A365" s="5">
        <v>58465743</v>
      </c>
      <c r="B365" s="1" t="s">
        <v>312</v>
      </c>
      <c r="C365" s="4">
        <v>4179.8030675</v>
      </c>
    </row>
    <row r="366" spans="1:3" x14ac:dyDescent="0.25">
      <c r="A366" s="5">
        <v>58465757</v>
      </c>
      <c r="B366" s="1" t="s">
        <v>313</v>
      </c>
      <c r="C366" s="4">
        <v>43763.201385</v>
      </c>
    </row>
    <row r="367" spans="1:3" x14ac:dyDescent="0.25">
      <c r="A367" s="5">
        <v>58468249</v>
      </c>
      <c r="B367" s="1" t="s">
        <v>314</v>
      </c>
      <c r="C367" s="4">
        <v>69901.611699999994</v>
      </c>
    </row>
    <row r="368" spans="1:3" x14ac:dyDescent="0.25">
      <c r="A368" s="5">
        <v>58472904</v>
      </c>
      <c r="B368" s="1" t="s">
        <v>315</v>
      </c>
      <c r="C368" s="4">
        <v>1501.99675</v>
      </c>
    </row>
    <row r="369" spans="1:3" x14ac:dyDescent="0.25">
      <c r="A369" s="5">
        <v>58472925</v>
      </c>
      <c r="B369" s="1" t="s">
        <v>316</v>
      </c>
      <c r="C369" s="4">
        <v>321354.05</v>
      </c>
    </row>
    <row r="370" spans="1:3" x14ac:dyDescent="0.25">
      <c r="A370" s="5">
        <v>58473072</v>
      </c>
      <c r="B370" s="1" t="s">
        <v>317</v>
      </c>
      <c r="C370" s="4">
        <v>2223.4762500000002</v>
      </c>
    </row>
    <row r="371" spans="1:3" x14ac:dyDescent="0.25">
      <c r="A371" s="5">
        <v>58481017</v>
      </c>
      <c r="B371" s="1" t="s">
        <v>318</v>
      </c>
      <c r="C371" s="4">
        <v>74.781000000000006</v>
      </c>
    </row>
    <row r="372" spans="1:3" x14ac:dyDescent="0.25">
      <c r="A372" s="5">
        <v>58483579</v>
      </c>
      <c r="B372" s="1" t="s">
        <v>319</v>
      </c>
      <c r="C372" s="4">
        <v>0</v>
      </c>
    </row>
    <row r="373" spans="1:3" x14ac:dyDescent="0.25">
      <c r="A373" s="1" t="s">
        <v>167</v>
      </c>
      <c r="B373" s="1" t="s">
        <v>168</v>
      </c>
      <c r="C373" s="4">
        <v>0</v>
      </c>
    </row>
    <row r="374" spans="1:3" x14ac:dyDescent="0.25">
      <c r="A374" s="1" t="s">
        <v>167</v>
      </c>
      <c r="B374" s="1" t="s">
        <v>168</v>
      </c>
      <c r="C374" s="4">
        <v>0</v>
      </c>
    </row>
    <row r="375" spans="1:3" x14ac:dyDescent="0.25">
      <c r="A375" s="5">
        <v>57554537</v>
      </c>
      <c r="B375" s="1" t="s">
        <v>320</v>
      </c>
      <c r="C375" s="4">
        <v>4513.4345700000003</v>
      </c>
    </row>
    <row r="376" spans="1:3" x14ac:dyDescent="0.25">
      <c r="A376" s="5">
        <v>50520055</v>
      </c>
      <c r="B376" s="1" t="s">
        <v>321</v>
      </c>
      <c r="C376" s="4">
        <v>2762.3710000000001</v>
      </c>
    </row>
    <row r="377" spans="1:3" x14ac:dyDescent="0.25">
      <c r="A377" s="5">
        <v>54539481</v>
      </c>
      <c r="B377" s="1" t="s">
        <v>322</v>
      </c>
      <c r="C377" s="4">
        <v>0</v>
      </c>
    </row>
    <row r="378" spans="1:3" x14ac:dyDescent="0.25">
      <c r="A378" s="5">
        <v>57096422</v>
      </c>
      <c r="B378" s="1" t="s">
        <v>323</v>
      </c>
      <c r="C378" s="4">
        <v>553.98874999999998</v>
      </c>
    </row>
    <row r="379" spans="1:3" x14ac:dyDescent="0.25">
      <c r="A379" s="5">
        <v>57147829</v>
      </c>
      <c r="B379" s="1" t="s">
        <v>324</v>
      </c>
      <c r="C379" s="4">
        <v>126.75320000000001</v>
      </c>
    </row>
    <row r="380" spans="1:3" x14ac:dyDescent="0.25">
      <c r="A380" s="5">
        <v>57342222</v>
      </c>
      <c r="B380" s="1" t="s">
        <v>325</v>
      </c>
      <c r="C380" s="4">
        <v>5701.7708000000002</v>
      </c>
    </row>
    <row r="381" spans="1:3" x14ac:dyDescent="0.25">
      <c r="A381" s="5">
        <v>57405557</v>
      </c>
      <c r="B381" s="1" t="s">
        <v>326</v>
      </c>
      <c r="C381" s="4">
        <v>1554.0882899999999</v>
      </c>
    </row>
    <row r="382" spans="1:3" x14ac:dyDescent="0.25">
      <c r="A382" s="5">
        <v>57405565</v>
      </c>
      <c r="B382" s="1" t="s">
        <v>327</v>
      </c>
      <c r="C382" s="4">
        <v>1531.0738899999999</v>
      </c>
    </row>
    <row r="383" spans="1:3" x14ac:dyDescent="0.25">
      <c r="A383" s="5">
        <v>57484347</v>
      </c>
      <c r="B383" s="1" t="s">
        <v>328</v>
      </c>
      <c r="C383" s="4">
        <v>873.21199999999999</v>
      </c>
    </row>
    <row r="384" spans="1:3" x14ac:dyDescent="0.25">
      <c r="A384" s="5">
        <v>57535965</v>
      </c>
      <c r="B384" s="1" t="s">
        <v>329</v>
      </c>
      <c r="C384" s="4">
        <v>875.88199999999995</v>
      </c>
    </row>
    <row r="385" spans="1:3" x14ac:dyDescent="0.25">
      <c r="A385" s="5">
        <v>57536005</v>
      </c>
      <c r="B385" s="1" t="s">
        <v>330</v>
      </c>
      <c r="C385" s="4">
        <v>951.19624999999996</v>
      </c>
    </row>
    <row r="386" spans="1:3" x14ac:dyDescent="0.25">
      <c r="A386" s="5">
        <v>57548364</v>
      </c>
      <c r="B386" s="1" t="s">
        <v>331</v>
      </c>
      <c r="C386" s="4">
        <v>272.315</v>
      </c>
    </row>
    <row r="387" spans="1:3" x14ac:dyDescent="0.25">
      <c r="A387" s="5">
        <v>57548901</v>
      </c>
      <c r="B387" s="1" t="s">
        <v>332</v>
      </c>
      <c r="C387" s="4">
        <v>3163.8570100000002</v>
      </c>
    </row>
    <row r="388" spans="1:3" x14ac:dyDescent="0.25">
      <c r="A388" s="5">
        <v>57554024</v>
      </c>
      <c r="B388" s="1" t="s">
        <v>333</v>
      </c>
      <c r="C388" s="4">
        <v>3755.9382999999998</v>
      </c>
    </row>
    <row r="389" spans="1:3" x14ac:dyDescent="0.25">
      <c r="A389" s="5">
        <v>57556326</v>
      </c>
      <c r="B389" s="1" t="s">
        <v>334</v>
      </c>
      <c r="C389" s="4">
        <v>9692.4390999999996</v>
      </c>
    </row>
    <row r="390" spans="1:3" x14ac:dyDescent="0.25">
      <c r="A390" s="5">
        <v>57556458</v>
      </c>
      <c r="B390" s="1" t="s">
        <v>335</v>
      </c>
      <c r="C390" s="4">
        <v>183.6268</v>
      </c>
    </row>
    <row r="391" spans="1:3" x14ac:dyDescent="0.25">
      <c r="A391" s="5">
        <v>57556466</v>
      </c>
      <c r="B391" s="1" t="s">
        <v>336</v>
      </c>
      <c r="C391" s="4">
        <v>1038.9676999999999</v>
      </c>
    </row>
    <row r="392" spans="1:3" x14ac:dyDescent="0.25">
      <c r="A392" s="5">
        <v>57556979</v>
      </c>
      <c r="B392" s="1" t="s">
        <v>337</v>
      </c>
      <c r="C392" s="4">
        <v>2370.5870500000001</v>
      </c>
    </row>
    <row r="393" spans="1:3" x14ac:dyDescent="0.25">
      <c r="A393" s="5">
        <v>57556987</v>
      </c>
      <c r="B393" s="1" t="s">
        <v>338</v>
      </c>
      <c r="C393" s="4">
        <v>2372.491</v>
      </c>
    </row>
    <row r="394" spans="1:3" x14ac:dyDescent="0.25">
      <c r="A394" s="5">
        <v>57556995</v>
      </c>
      <c r="B394" s="1" t="s">
        <v>339</v>
      </c>
      <c r="C394" s="4">
        <v>2909.3305</v>
      </c>
    </row>
    <row r="395" spans="1:3" x14ac:dyDescent="0.25">
      <c r="A395" s="5">
        <v>57557043</v>
      </c>
      <c r="B395" s="1" t="s">
        <v>340</v>
      </c>
      <c r="C395" s="4">
        <v>3252.5992200000001</v>
      </c>
    </row>
    <row r="396" spans="1:3" x14ac:dyDescent="0.25">
      <c r="A396" s="5">
        <v>57557050</v>
      </c>
      <c r="B396" s="1" t="s">
        <v>341</v>
      </c>
      <c r="C396" s="4">
        <v>3729.9437250000001</v>
      </c>
    </row>
    <row r="397" spans="1:3" x14ac:dyDescent="0.25">
      <c r="A397" s="5">
        <v>57557084</v>
      </c>
      <c r="B397" s="1" t="s">
        <v>342</v>
      </c>
      <c r="C397" s="4">
        <v>46437.563190000001</v>
      </c>
    </row>
    <row r="398" spans="1:3" x14ac:dyDescent="0.25">
      <c r="A398" s="5">
        <v>57557092</v>
      </c>
      <c r="B398" s="1" t="s">
        <v>343</v>
      </c>
      <c r="C398" s="4">
        <v>64311.662864999998</v>
      </c>
    </row>
    <row r="399" spans="1:3" x14ac:dyDescent="0.25">
      <c r="A399" s="5">
        <v>57557100</v>
      </c>
      <c r="B399" s="1" t="s">
        <v>344</v>
      </c>
      <c r="C399" s="4">
        <v>56792.571239999997</v>
      </c>
    </row>
    <row r="400" spans="1:3" x14ac:dyDescent="0.25">
      <c r="A400" s="5">
        <v>57557118</v>
      </c>
      <c r="B400" s="1" t="s">
        <v>345</v>
      </c>
      <c r="C400" s="4">
        <v>38469.860415000003</v>
      </c>
    </row>
    <row r="401" spans="1:3" x14ac:dyDescent="0.25">
      <c r="A401" s="5">
        <v>57557183</v>
      </c>
      <c r="B401" s="1" t="s">
        <v>346</v>
      </c>
      <c r="C401" s="4">
        <v>9668.1314000000002</v>
      </c>
    </row>
    <row r="402" spans="1:3" x14ac:dyDescent="0.25">
      <c r="A402" s="5">
        <v>57557191</v>
      </c>
      <c r="B402" s="1" t="s">
        <v>347</v>
      </c>
      <c r="C402" s="4">
        <v>9799.8674499999997</v>
      </c>
    </row>
    <row r="403" spans="1:3" x14ac:dyDescent="0.25">
      <c r="A403" s="5">
        <v>57557688</v>
      </c>
      <c r="B403" s="1" t="s">
        <v>348</v>
      </c>
      <c r="C403" s="4">
        <v>9825.0659500000002</v>
      </c>
    </row>
    <row r="404" spans="1:3" x14ac:dyDescent="0.25">
      <c r="A404" s="5">
        <v>57557696</v>
      </c>
      <c r="B404" s="1" t="s">
        <v>349</v>
      </c>
      <c r="C404" s="4">
        <v>1978.25</v>
      </c>
    </row>
    <row r="405" spans="1:3" x14ac:dyDescent="0.25">
      <c r="A405" s="5">
        <v>57557704</v>
      </c>
      <c r="B405" s="1" t="s">
        <v>350</v>
      </c>
      <c r="C405" s="4">
        <v>1900.4925000000001</v>
      </c>
    </row>
    <row r="406" spans="1:3" x14ac:dyDescent="0.25">
      <c r="A406" s="5">
        <v>57557712</v>
      </c>
      <c r="B406" s="1" t="s">
        <v>351</v>
      </c>
      <c r="C406" s="4">
        <v>1460.1</v>
      </c>
    </row>
    <row r="407" spans="1:3" x14ac:dyDescent="0.25">
      <c r="A407" s="5">
        <v>57557720</v>
      </c>
      <c r="B407" s="1" t="s">
        <v>352</v>
      </c>
      <c r="C407" s="4">
        <v>1500.5925</v>
      </c>
    </row>
    <row r="408" spans="1:3" x14ac:dyDescent="0.25">
      <c r="A408" s="5">
        <v>57557738</v>
      </c>
      <c r="B408" s="1" t="s">
        <v>353</v>
      </c>
      <c r="C408" s="4">
        <v>2470.35</v>
      </c>
    </row>
    <row r="409" spans="1:3" x14ac:dyDescent="0.25">
      <c r="A409" s="5">
        <v>57557803</v>
      </c>
      <c r="B409" s="1" t="s">
        <v>354</v>
      </c>
      <c r="C409" s="4">
        <v>23263.614815000001</v>
      </c>
    </row>
    <row r="410" spans="1:3" x14ac:dyDescent="0.25">
      <c r="A410" s="5">
        <v>57557811</v>
      </c>
      <c r="B410" s="1" t="s">
        <v>355</v>
      </c>
      <c r="C410" s="4">
        <v>24234.752315000002</v>
      </c>
    </row>
    <row r="411" spans="1:3" x14ac:dyDescent="0.25">
      <c r="A411" s="5">
        <v>57558413</v>
      </c>
      <c r="B411" s="1" t="s">
        <v>356</v>
      </c>
      <c r="C411" s="4">
        <v>29150.340341250001</v>
      </c>
    </row>
    <row r="412" spans="1:3" x14ac:dyDescent="0.25">
      <c r="A412" s="5">
        <v>57558421</v>
      </c>
      <c r="B412" s="1" t="s">
        <v>357</v>
      </c>
      <c r="C412" s="4">
        <v>29181.47834125</v>
      </c>
    </row>
    <row r="413" spans="1:3" x14ac:dyDescent="0.25">
      <c r="A413" s="5">
        <v>57615460</v>
      </c>
      <c r="B413" s="1" t="s">
        <v>358</v>
      </c>
      <c r="C413" s="4">
        <v>0</v>
      </c>
    </row>
    <row r="414" spans="1:3" x14ac:dyDescent="0.25">
      <c r="A414" s="5">
        <v>57617896</v>
      </c>
      <c r="B414" s="1" t="s">
        <v>19</v>
      </c>
      <c r="C414" s="4">
        <v>0</v>
      </c>
    </row>
    <row r="415" spans="1:3" x14ac:dyDescent="0.25">
      <c r="A415" s="5">
        <v>57617904</v>
      </c>
      <c r="B415" s="1" t="s">
        <v>268</v>
      </c>
      <c r="C415" s="4">
        <v>0</v>
      </c>
    </row>
    <row r="416" spans="1:3" x14ac:dyDescent="0.25">
      <c r="A416" s="5">
        <v>57618001</v>
      </c>
      <c r="B416" s="1" t="s">
        <v>359</v>
      </c>
      <c r="C416" s="4">
        <v>3273.1134000000002</v>
      </c>
    </row>
    <row r="417" spans="1:3" x14ac:dyDescent="0.25">
      <c r="A417" s="5">
        <v>57619744</v>
      </c>
      <c r="B417" s="1" t="s">
        <v>360</v>
      </c>
      <c r="C417" s="4">
        <v>6887.0737499999996</v>
      </c>
    </row>
    <row r="418" spans="1:3" x14ac:dyDescent="0.25">
      <c r="A418" s="5">
        <v>57625071</v>
      </c>
      <c r="B418" s="1" t="s">
        <v>361</v>
      </c>
      <c r="C418" s="4">
        <v>16004.55401</v>
      </c>
    </row>
    <row r="419" spans="1:3" x14ac:dyDescent="0.25">
      <c r="A419" s="5">
        <v>57640930</v>
      </c>
      <c r="B419" s="1" t="s">
        <v>362</v>
      </c>
      <c r="C419" s="4">
        <v>837.44200000000001</v>
      </c>
    </row>
    <row r="420" spans="1:3" x14ac:dyDescent="0.25">
      <c r="A420" s="5">
        <v>57640997</v>
      </c>
      <c r="B420" s="1" t="s">
        <v>363</v>
      </c>
      <c r="C420" s="4">
        <v>15202.216410000001</v>
      </c>
    </row>
    <row r="421" spans="1:3" x14ac:dyDescent="0.25">
      <c r="A421" s="5">
        <v>57661894</v>
      </c>
      <c r="B421" s="1" t="s">
        <v>364</v>
      </c>
      <c r="C421" s="4">
        <v>834.77200000000005</v>
      </c>
    </row>
    <row r="422" spans="1:3" x14ac:dyDescent="0.25">
      <c r="A422" s="5">
        <v>57664807</v>
      </c>
      <c r="B422" s="1" t="s">
        <v>365</v>
      </c>
      <c r="C422" s="4">
        <v>1009.13875</v>
      </c>
    </row>
    <row r="423" spans="1:3" x14ac:dyDescent="0.25">
      <c r="A423" s="5">
        <v>57669384</v>
      </c>
      <c r="B423" s="1" t="s">
        <v>366</v>
      </c>
      <c r="C423" s="4">
        <v>8415.4194499999994</v>
      </c>
    </row>
    <row r="424" spans="1:3" x14ac:dyDescent="0.25">
      <c r="A424" s="5">
        <v>57669558</v>
      </c>
      <c r="B424" s="1" t="s">
        <v>367</v>
      </c>
      <c r="C424" s="4">
        <v>22155.949714999999</v>
      </c>
    </row>
    <row r="425" spans="1:3" x14ac:dyDescent="0.25">
      <c r="A425" s="5">
        <v>57669566</v>
      </c>
      <c r="B425" s="1" t="s">
        <v>368</v>
      </c>
      <c r="C425" s="4">
        <v>753.8895</v>
      </c>
    </row>
    <row r="426" spans="1:3" x14ac:dyDescent="0.25">
      <c r="A426" s="5">
        <v>57669574</v>
      </c>
      <c r="B426" s="1" t="s">
        <v>369</v>
      </c>
      <c r="C426" s="4">
        <v>15607.003597499999</v>
      </c>
    </row>
    <row r="427" spans="1:3" x14ac:dyDescent="0.25">
      <c r="A427" s="5">
        <v>57669590</v>
      </c>
      <c r="B427" s="1" t="s">
        <v>370</v>
      </c>
      <c r="C427" s="4">
        <v>3641.0504700000001</v>
      </c>
    </row>
    <row r="428" spans="1:3" x14ac:dyDescent="0.25">
      <c r="A428" s="5">
        <v>57676439</v>
      </c>
      <c r="B428" s="1" t="s">
        <v>371</v>
      </c>
      <c r="C428" s="4">
        <v>3547.5</v>
      </c>
    </row>
    <row r="429" spans="1:3" x14ac:dyDescent="0.25">
      <c r="A429" s="5">
        <v>57709784</v>
      </c>
      <c r="B429" s="1" t="s">
        <v>372</v>
      </c>
      <c r="C429" s="4">
        <v>8052.3707000000004</v>
      </c>
    </row>
    <row r="430" spans="1:3" x14ac:dyDescent="0.25">
      <c r="A430" s="5">
        <v>57709818</v>
      </c>
      <c r="B430" s="1" t="s">
        <v>373</v>
      </c>
      <c r="C430" s="4">
        <v>3913.8816999999999</v>
      </c>
    </row>
    <row r="431" spans="1:3" x14ac:dyDescent="0.25">
      <c r="A431" s="5">
        <v>57717332</v>
      </c>
      <c r="B431" s="1" t="s">
        <v>374</v>
      </c>
      <c r="C431" s="4">
        <v>999.42380000000003</v>
      </c>
    </row>
    <row r="432" spans="1:3" x14ac:dyDescent="0.25">
      <c r="A432" s="5">
        <v>57717704</v>
      </c>
      <c r="B432" s="1" t="s">
        <v>375</v>
      </c>
      <c r="C432" s="4">
        <v>3335.2091999999998</v>
      </c>
    </row>
    <row r="433" spans="1:3" x14ac:dyDescent="0.25">
      <c r="A433" s="5">
        <v>57717746</v>
      </c>
      <c r="B433" s="1" t="s">
        <v>376</v>
      </c>
      <c r="C433" s="4">
        <v>41933.891974999999</v>
      </c>
    </row>
    <row r="434" spans="1:3" x14ac:dyDescent="0.25">
      <c r="A434" s="5">
        <v>57749236</v>
      </c>
      <c r="B434" s="1" t="s">
        <v>377</v>
      </c>
      <c r="C434" s="4">
        <v>462.25</v>
      </c>
    </row>
    <row r="435" spans="1:3" x14ac:dyDescent="0.25">
      <c r="A435" s="5">
        <v>57792202</v>
      </c>
      <c r="B435" s="1" t="s">
        <v>378</v>
      </c>
      <c r="C435" s="4">
        <v>122910.251565</v>
      </c>
    </row>
    <row r="436" spans="1:3" x14ac:dyDescent="0.25">
      <c r="A436" s="5">
        <v>57792343</v>
      </c>
      <c r="B436" s="1" t="s">
        <v>379</v>
      </c>
      <c r="C436" s="4">
        <v>68886.709377499996</v>
      </c>
    </row>
    <row r="437" spans="1:3" x14ac:dyDescent="0.25">
      <c r="A437" s="5">
        <v>57792400</v>
      </c>
      <c r="B437" s="1" t="s">
        <v>380</v>
      </c>
      <c r="C437" s="4">
        <v>74286.663177499999</v>
      </c>
    </row>
    <row r="438" spans="1:3" x14ac:dyDescent="0.25">
      <c r="A438" s="5">
        <v>57797839</v>
      </c>
      <c r="B438" s="1" t="s">
        <v>381</v>
      </c>
      <c r="C438" s="4">
        <v>113461.211625</v>
      </c>
    </row>
    <row r="439" spans="1:3" x14ac:dyDescent="0.25">
      <c r="A439" s="5">
        <v>57811390</v>
      </c>
      <c r="B439" s="1" t="s">
        <v>382</v>
      </c>
      <c r="C439" s="4">
        <v>119659.89434075</v>
      </c>
    </row>
    <row r="440" spans="1:3" x14ac:dyDescent="0.25">
      <c r="A440" s="5">
        <v>57811408</v>
      </c>
      <c r="B440" s="1" t="s">
        <v>383</v>
      </c>
      <c r="C440" s="4">
        <v>127949.88685</v>
      </c>
    </row>
    <row r="441" spans="1:3" x14ac:dyDescent="0.25">
      <c r="A441" s="5">
        <v>57816316</v>
      </c>
      <c r="B441" s="1" t="s">
        <v>384</v>
      </c>
      <c r="C441" s="4">
        <v>3742.1005249999998</v>
      </c>
    </row>
    <row r="442" spans="1:3" x14ac:dyDescent="0.25">
      <c r="A442" s="5">
        <v>57816332</v>
      </c>
      <c r="B442" s="1" t="s">
        <v>385</v>
      </c>
      <c r="C442" s="4">
        <v>2228.9817250000001</v>
      </c>
    </row>
    <row r="443" spans="1:3" x14ac:dyDescent="0.25">
      <c r="A443" s="5">
        <v>57819575</v>
      </c>
      <c r="B443" s="1" t="s">
        <v>386</v>
      </c>
      <c r="C443" s="4">
        <v>1256.0082500000001</v>
      </c>
    </row>
    <row r="444" spans="1:3" x14ac:dyDescent="0.25">
      <c r="A444" s="5">
        <v>57915134</v>
      </c>
      <c r="B444" s="1" t="s">
        <v>387</v>
      </c>
      <c r="C444" s="4">
        <v>2343.5971</v>
      </c>
    </row>
    <row r="445" spans="1:3" x14ac:dyDescent="0.25">
      <c r="A445" s="5">
        <v>57915142</v>
      </c>
      <c r="B445" s="1" t="s">
        <v>388</v>
      </c>
      <c r="C445" s="4">
        <v>2310.00335</v>
      </c>
    </row>
    <row r="446" spans="1:3" x14ac:dyDescent="0.25">
      <c r="A446" s="5">
        <v>57921462</v>
      </c>
      <c r="B446" s="1" t="s">
        <v>389</v>
      </c>
      <c r="C446" s="4">
        <v>125611.36171</v>
      </c>
    </row>
    <row r="447" spans="1:3" x14ac:dyDescent="0.25">
      <c r="A447" s="5">
        <v>57924706</v>
      </c>
      <c r="B447" s="1" t="s">
        <v>390</v>
      </c>
      <c r="C447" s="4">
        <v>2879.43417</v>
      </c>
    </row>
    <row r="448" spans="1:3" x14ac:dyDescent="0.25">
      <c r="A448" s="5">
        <v>57924714</v>
      </c>
      <c r="B448" s="1" t="s">
        <v>391</v>
      </c>
      <c r="C448" s="4">
        <v>3822.3058999999998</v>
      </c>
    </row>
    <row r="449" spans="1:3" x14ac:dyDescent="0.25">
      <c r="A449" s="5">
        <v>57924839</v>
      </c>
      <c r="B449" s="1" t="s">
        <v>392</v>
      </c>
      <c r="C449" s="4">
        <v>20262.963422500001</v>
      </c>
    </row>
    <row r="450" spans="1:3" x14ac:dyDescent="0.25">
      <c r="A450" s="5">
        <v>57924870</v>
      </c>
      <c r="B450" s="1" t="s">
        <v>393</v>
      </c>
      <c r="C450" s="4">
        <v>1503.5269900000001</v>
      </c>
    </row>
    <row r="451" spans="1:3" x14ac:dyDescent="0.25">
      <c r="A451" s="5">
        <v>57926354</v>
      </c>
      <c r="B451" s="1" t="s">
        <v>394</v>
      </c>
      <c r="C451" s="4">
        <v>118217.80299075</v>
      </c>
    </row>
    <row r="452" spans="1:3" x14ac:dyDescent="0.25">
      <c r="A452" s="5">
        <v>57931560</v>
      </c>
      <c r="B452" s="1" t="s">
        <v>395</v>
      </c>
      <c r="C452" s="4">
        <v>1454.0622499999999</v>
      </c>
    </row>
    <row r="453" spans="1:3" x14ac:dyDescent="0.25">
      <c r="A453" s="5">
        <v>57939795</v>
      </c>
      <c r="B453" s="1" t="s">
        <v>396</v>
      </c>
      <c r="C453" s="4">
        <v>48933.018539999997</v>
      </c>
    </row>
    <row r="454" spans="1:3" x14ac:dyDescent="0.25">
      <c r="A454" s="5">
        <v>57951709</v>
      </c>
      <c r="B454" s="1" t="s">
        <v>397</v>
      </c>
      <c r="C454" s="4">
        <v>3949.2843499999999</v>
      </c>
    </row>
    <row r="455" spans="1:3" x14ac:dyDescent="0.25">
      <c r="A455" s="5">
        <v>57953127</v>
      </c>
      <c r="B455" s="1" t="s">
        <v>398</v>
      </c>
      <c r="C455" s="4">
        <v>98486.222162499995</v>
      </c>
    </row>
    <row r="456" spans="1:3" x14ac:dyDescent="0.25">
      <c r="A456" s="5">
        <v>58001017</v>
      </c>
      <c r="B456" s="1" t="s">
        <v>399</v>
      </c>
      <c r="C456" s="4">
        <v>4167.5486499999997</v>
      </c>
    </row>
    <row r="457" spans="1:3" x14ac:dyDescent="0.25">
      <c r="A457" s="5">
        <v>58003625</v>
      </c>
      <c r="B457" s="1" t="s">
        <v>400</v>
      </c>
      <c r="C457" s="4">
        <v>100705.9086825</v>
      </c>
    </row>
    <row r="458" spans="1:3" x14ac:dyDescent="0.25">
      <c r="A458" s="5">
        <v>58003641</v>
      </c>
      <c r="B458" s="1" t="s">
        <v>401</v>
      </c>
      <c r="C458" s="4">
        <v>122910.251565</v>
      </c>
    </row>
    <row r="459" spans="1:3" x14ac:dyDescent="0.25">
      <c r="A459" s="5">
        <v>58003781</v>
      </c>
      <c r="B459" s="1" t="s">
        <v>402</v>
      </c>
      <c r="C459" s="4">
        <v>7364.0751407500002</v>
      </c>
    </row>
    <row r="460" spans="1:3" x14ac:dyDescent="0.25">
      <c r="A460" s="5">
        <v>58015405</v>
      </c>
      <c r="B460" s="1" t="s">
        <v>403</v>
      </c>
      <c r="C460" s="4">
        <v>95126.917462500001</v>
      </c>
    </row>
    <row r="461" spans="1:3" x14ac:dyDescent="0.25">
      <c r="A461" s="5">
        <v>58379615</v>
      </c>
      <c r="B461" s="1" t="s">
        <v>404</v>
      </c>
      <c r="C461" s="4">
        <v>122925.73796499999</v>
      </c>
    </row>
    <row r="462" spans="1:3" x14ac:dyDescent="0.25">
      <c r="A462" s="5">
        <v>58379622</v>
      </c>
      <c r="B462" s="1" t="s">
        <v>405</v>
      </c>
      <c r="C462" s="4">
        <v>40701.569977500003</v>
      </c>
    </row>
    <row r="463" spans="1:3" x14ac:dyDescent="0.25">
      <c r="A463" s="5">
        <v>58379629</v>
      </c>
      <c r="B463" s="1" t="s">
        <v>406</v>
      </c>
      <c r="C463" s="4">
        <v>74302.057177499999</v>
      </c>
    </row>
    <row r="464" spans="1:3" x14ac:dyDescent="0.25">
      <c r="A464" s="5">
        <v>58379636</v>
      </c>
      <c r="B464" s="1" t="s">
        <v>407</v>
      </c>
      <c r="C464" s="4">
        <v>125626.84811000001</v>
      </c>
    </row>
    <row r="465" spans="1:3" x14ac:dyDescent="0.25">
      <c r="A465" s="5">
        <v>58380217</v>
      </c>
      <c r="B465" s="1" t="s">
        <v>408</v>
      </c>
      <c r="C465" s="4">
        <v>125412.64834650001</v>
      </c>
    </row>
    <row r="466" spans="1:3" x14ac:dyDescent="0.25">
      <c r="A466" s="5">
        <v>58382961</v>
      </c>
      <c r="B466" s="1" t="s">
        <v>409</v>
      </c>
      <c r="C466" s="4">
        <v>94082.167749999993</v>
      </c>
    </row>
    <row r="467" spans="1:3" x14ac:dyDescent="0.25">
      <c r="A467" s="5">
        <v>58449755</v>
      </c>
      <c r="B467" s="1" t="s">
        <v>410</v>
      </c>
      <c r="C467" s="4">
        <v>46753.941140000003</v>
      </c>
    </row>
    <row r="468" spans="1:3" x14ac:dyDescent="0.25">
      <c r="A468" s="5">
        <v>58449762</v>
      </c>
      <c r="B468" s="1" t="s">
        <v>411</v>
      </c>
      <c r="C468" s="4">
        <v>64678.309565000003</v>
      </c>
    </row>
    <row r="469" spans="1:3" x14ac:dyDescent="0.25">
      <c r="A469" s="5">
        <v>58449769</v>
      </c>
      <c r="B469" s="1" t="s">
        <v>412</v>
      </c>
      <c r="C469" s="4">
        <v>57108.949189999999</v>
      </c>
    </row>
    <row r="470" spans="1:3" x14ac:dyDescent="0.25">
      <c r="A470" s="5">
        <v>58449776</v>
      </c>
      <c r="B470" s="1" t="s">
        <v>413</v>
      </c>
      <c r="C470" s="4">
        <v>38542.507115</v>
      </c>
    </row>
    <row r="471" spans="1:3" x14ac:dyDescent="0.25">
      <c r="A471" s="5">
        <v>58456846</v>
      </c>
      <c r="B471" s="1" t="s">
        <v>414</v>
      </c>
      <c r="C471" s="4">
        <v>122892.693715</v>
      </c>
    </row>
    <row r="472" spans="1:3" x14ac:dyDescent="0.25">
      <c r="A472" s="5">
        <v>58456986</v>
      </c>
      <c r="B472" s="1" t="s">
        <v>415</v>
      </c>
      <c r="C472" s="4">
        <v>170825.88685000001</v>
      </c>
    </row>
    <row r="473" spans="1:3" x14ac:dyDescent="0.25">
      <c r="A473" s="5">
        <v>58460115</v>
      </c>
      <c r="B473" s="1" t="s">
        <v>416</v>
      </c>
      <c r="C473" s="4">
        <v>23127.087215</v>
      </c>
    </row>
    <row r="474" spans="1:3" x14ac:dyDescent="0.25">
      <c r="A474" s="5">
        <v>58460122</v>
      </c>
      <c r="B474" s="1" t="s">
        <v>355</v>
      </c>
      <c r="C474" s="4">
        <v>27948.055100000001</v>
      </c>
    </row>
    <row r="475" spans="1:3" x14ac:dyDescent="0.25">
      <c r="A475" s="5">
        <v>58460129</v>
      </c>
      <c r="B475" s="1" t="s">
        <v>354</v>
      </c>
      <c r="C475" s="4">
        <v>26976.917600000001</v>
      </c>
    </row>
    <row r="476" spans="1:3" x14ac:dyDescent="0.25">
      <c r="A476" s="5">
        <v>58460143</v>
      </c>
      <c r="B476" s="1" t="s">
        <v>417</v>
      </c>
      <c r="C476" s="4">
        <v>57685.395007500003</v>
      </c>
    </row>
    <row r="477" spans="1:3" x14ac:dyDescent="0.25">
      <c r="A477" s="5">
        <v>58460150</v>
      </c>
      <c r="B477" s="1" t="s">
        <v>418</v>
      </c>
      <c r="C477" s="4">
        <v>170670.20185000001</v>
      </c>
    </row>
    <row r="478" spans="1:3" x14ac:dyDescent="0.25">
      <c r="A478" s="5">
        <v>58460227</v>
      </c>
      <c r="B478" s="1" t="s">
        <v>419</v>
      </c>
      <c r="C478" s="4">
        <v>67195.184552499995</v>
      </c>
    </row>
    <row r="479" spans="1:3" x14ac:dyDescent="0.25">
      <c r="A479" s="5">
        <v>58462768</v>
      </c>
      <c r="B479" s="1" t="s">
        <v>420</v>
      </c>
      <c r="C479" s="4">
        <v>0</v>
      </c>
    </row>
    <row r="480" spans="1:3" x14ac:dyDescent="0.25">
      <c r="A480" s="5">
        <v>58469467</v>
      </c>
      <c r="B480" s="1" t="s">
        <v>421</v>
      </c>
      <c r="C480" s="4">
        <v>47306.014519999997</v>
      </c>
    </row>
    <row r="481" spans="1:3" x14ac:dyDescent="0.25">
      <c r="A481" s="5">
        <v>58478973</v>
      </c>
      <c r="B481" s="1" t="s">
        <v>422</v>
      </c>
      <c r="C481" s="4">
        <v>0</v>
      </c>
    </row>
    <row r="482" spans="1:3" x14ac:dyDescent="0.25">
      <c r="A482" s="5">
        <v>58483817</v>
      </c>
      <c r="B482" s="1" t="s">
        <v>423</v>
      </c>
      <c r="C482" s="4">
        <v>0</v>
      </c>
    </row>
    <row r="483" spans="1:3" x14ac:dyDescent="0.25">
      <c r="A483" s="5">
        <v>58483824</v>
      </c>
      <c r="B483" s="1" t="s">
        <v>424</v>
      </c>
      <c r="C483" s="4">
        <v>0</v>
      </c>
    </row>
    <row r="484" spans="1:3" x14ac:dyDescent="0.25">
      <c r="A484" s="1" t="s">
        <v>167</v>
      </c>
      <c r="B484" s="1" t="s">
        <v>168</v>
      </c>
      <c r="C484" s="4">
        <v>0</v>
      </c>
    </row>
    <row r="485" spans="1:3" x14ac:dyDescent="0.25">
      <c r="A485" s="1" t="s">
        <v>167</v>
      </c>
      <c r="B485" s="1" t="s">
        <v>168</v>
      </c>
      <c r="C485" s="4">
        <v>0</v>
      </c>
    </row>
    <row r="486" spans="1:3" x14ac:dyDescent="0.25">
      <c r="A486" s="1" t="s">
        <v>167</v>
      </c>
      <c r="B486" s="1" t="s">
        <v>168</v>
      </c>
      <c r="C486" s="4">
        <v>0</v>
      </c>
    </row>
  </sheetData>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85"/>
  <sheetViews>
    <sheetView workbookViewId="0">
      <selection activeCell="A38" sqref="A38"/>
    </sheetView>
  </sheetViews>
  <sheetFormatPr defaultRowHeight="15" x14ac:dyDescent="0.25"/>
  <cols>
    <col min="1" max="1" width="12.7109375" customWidth="1"/>
    <col min="2" max="2" width="30.7109375" bestFit="1" customWidth="1"/>
    <col min="3" max="4" width="15.7109375" style="6" customWidth="1"/>
    <col min="5" max="6" width="12.7109375" style="66" customWidth="1"/>
    <col min="7" max="7" width="12.7109375" style="65" customWidth="1"/>
    <col min="8" max="8" width="12.7109375" style="104" customWidth="1"/>
    <col min="9" max="9" width="12.7109375" style="65" customWidth="1"/>
    <col min="10" max="10" width="12.7109375" style="104" customWidth="1"/>
    <col min="11" max="11" width="12.7109375" style="65" customWidth="1"/>
    <col min="12" max="12" width="12.7109375" style="104" customWidth="1"/>
  </cols>
  <sheetData>
    <row r="1" spans="1:12" ht="32.25" customHeight="1" thickBot="1" x14ac:dyDescent="0.3">
      <c r="A1" t="s">
        <v>428</v>
      </c>
      <c r="B1" t="s">
        <v>429</v>
      </c>
      <c r="C1" s="6" t="s">
        <v>430</v>
      </c>
      <c r="D1" s="12" t="s">
        <v>536</v>
      </c>
      <c r="E1" s="71" t="s">
        <v>526</v>
      </c>
      <c r="F1" s="72" t="s">
        <v>525</v>
      </c>
      <c r="G1" s="71" t="s">
        <v>529</v>
      </c>
      <c r="H1" s="103" t="s">
        <v>530</v>
      </c>
      <c r="I1" s="71" t="s">
        <v>531</v>
      </c>
      <c r="J1" s="103" t="s">
        <v>532</v>
      </c>
      <c r="K1" s="71" t="s">
        <v>533</v>
      </c>
      <c r="L1" s="103" t="s">
        <v>534</v>
      </c>
    </row>
    <row r="2" spans="1:12" s="7" customFormat="1" x14ac:dyDescent="0.25">
      <c r="A2" s="7">
        <v>57622946</v>
      </c>
      <c r="B2" s="7" t="str">
        <f>VLOOKUP(A2,'Raw Data'!$A$2:$C$486,2,FALSE)</f>
        <v>BASE,T2W</v>
      </c>
      <c r="C2" s="8">
        <f>VLOOKUP(A2,'Raw Data'!$A$2:$C$486,3,FALSE)</f>
        <v>124085.38175</v>
      </c>
      <c r="D2" s="8">
        <f>(C2*1.8%)+C2</f>
        <v>126318.91862149999</v>
      </c>
      <c r="E2" s="67" t="s">
        <v>437</v>
      </c>
      <c r="F2" s="69">
        <f>IF(E2="X",D2,"")</f>
        <v>126318.91862149999</v>
      </c>
      <c r="G2" s="105" t="s">
        <v>437</v>
      </c>
      <c r="H2" s="106">
        <f>IF(G2="X",D2,"")</f>
        <v>126318.91862149999</v>
      </c>
      <c r="I2" s="105" t="s">
        <v>437</v>
      </c>
      <c r="J2" s="106">
        <f>IF(I2="X",D2,"")</f>
        <v>126318.91862149999</v>
      </c>
      <c r="K2" s="105" t="s">
        <v>437</v>
      </c>
      <c r="L2" s="106">
        <f>IF(K2="X",D2,"")</f>
        <v>126318.91862149999</v>
      </c>
    </row>
    <row r="3" spans="1:12" s="9" customFormat="1" x14ac:dyDescent="0.25">
      <c r="A3" s="9">
        <v>58383297</v>
      </c>
      <c r="B3" s="9" t="str">
        <f>VLOOKUP(A3,'Raw Data'!$A$2:$C$486,2,FALSE)</f>
        <v>TOWER, T2W STANDARD</v>
      </c>
      <c r="C3" s="10">
        <f>VLOOKUP(A3,'Raw Data'!$A$2:$C$486,3,FALSE)</f>
        <v>45270.345000000001</v>
      </c>
      <c r="D3" s="8">
        <f t="shared" ref="D3:D66" si="0">(C3*1.8%)+C3</f>
        <v>46085.211210000001</v>
      </c>
      <c r="E3" s="67" t="s">
        <v>437</v>
      </c>
      <c r="F3" s="69">
        <f t="shared" ref="F3:F66" si="1">IF(E3="X",D3,"")</f>
        <v>46085.211210000001</v>
      </c>
      <c r="G3" s="105" t="s">
        <v>437</v>
      </c>
      <c r="H3" s="106">
        <f t="shared" ref="H3:H66" si="2">IF(G3="X",D3,"")</f>
        <v>46085.211210000001</v>
      </c>
      <c r="I3" s="105" t="s">
        <v>437</v>
      </c>
      <c r="J3" s="106">
        <f t="shared" ref="J3:J66" si="3">IF(I3="X",D3,"")</f>
        <v>46085.211210000001</v>
      </c>
      <c r="K3" s="105" t="s">
        <v>437</v>
      </c>
      <c r="L3" s="106">
        <f t="shared" ref="L3:L66" si="4">IF(K3="X",D3,"")</f>
        <v>46085.211210000001</v>
      </c>
    </row>
    <row r="4" spans="1:12" s="9" customFormat="1" x14ac:dyDescent="0.25">
      <c r="A4" s="9">
        <v>58383304</v>
      </c>
      <c r="B4" s="9" t="str">
        <f>VLOOKUP(A4,'Raw Data'!$A$2:$C$486,2,FALSE)</f>
        <v>TOWER,T2W,RINEER HEAD</v>
      </c>
      <c r="C4" s="10">
        <f>VLOOKUP(A4,'Raw Data'!$A$2:$C$486,3,FALSE)</f>
        <v>37704.821199999998</v>
      </c>
      <c r="D4" s="8">
        <f t="shared" si="0"/>
        <v>38383.5079816</v>
      </c>
      <c r="E4" s="67"/>
      <c r="F4" s="69" t="str">
        <f t="shared" si="1"/>
        <v/>
      </c>
      <c r="G4" s="105"/>
      <c r="H4" s="106" t="str">
        <f t="shared" si="2"/>
        <v/>
      </c>
      <c r="I4" s="105"/>
      <c r="J4" s="106" t="str">
        <f t="shared" si="3"/>
        <v/>
      </c>
      <c r="K4" s="105"/>
      <c r="L4" s="106" t="str">
        <f t="shared" si="4"/>
        <v/>
      </c>
    </row>
    <row r="5" spans="1:12" s="9" customFormat="1" x14ac:dyDescent="0.25">
      <c r="A5" s="11">
        <v>58451673</v>
      </c>
      <c r="B5" s="9" t="str">
        <f>VLOOKUP(A5,'Raw Data'!$A$2:$C$486,2,FALSE)</f>
        <v>TOWER-T2W STD,1 WAY</v>
      </c>
      <c r="C5" s="10">
        <f>VLOOKUP(A5,'Raw Data'!$A$2:$C$486,3,FALSE)</f>
        <v>50649.635349999997</v>
      </c>
      <c r="D5" s="8">
        <f t="shared" si="0"/>
        <v>51561.328786300001</v>
      </c>
      <c r="E5" s="67"/>
      <c r="F5" s="69" t="str">
        <f t="shared" si="1"/>
        <v/>
      </c>
      <c r="G5" s="105"/>
      <c r="H5" s="106" t="str">
        <f t="shared" si="2"/>
        <v/>
      </c>
      <c r="I5" s="105"/>
      <c r="J5" s="106" t="str">
        <f t="shared" si="3"/>
        <v/>
      </c>
      <c r="K5" s="105"/>
      <c r="L5" s="106" t="str">
        <f t="shared" si="4"/>
        <v/>
      </c>
    </row>
    <row r="6" spans="1:12" s="7" customFormat="1" x14ac:dyDescent="0.25">
      <c r="A6" s="7">
        <v>58331553</v>
      </c>
      <c r="B6" s="7" t="str">
        <f>VLOOKUP(A6,'Raw Data'!$A$2:$C$486,2,FALSE)</f>
        <v>TOWER ELEC INSTALLATION</v>
      </c>
      <c r="C6" s="8">
        <f>VLOOKUP(A6,'Raw Data'!$A$2:$C$486,3,FALSE)</f>
        <v>3330.4766500000001</v>
      </c>
      <c r="D6" s="8">
        <f t="shared" si="0"/>
        <v>3390.4252297000003</v>
      </c>
      <c r="E6" s="67" t="s">
        <v>437</v>
      </c>
      <c r="F6" s="69">
        <f t="shared" si="1"/>
        <v>3390.4252297000003</v>
      </c>
      <c r="G6" s="105" t="s">
        <v>437</v>
      </c>
      <c r="H6" s="106">
        <f t="shared" si="2"/>
        <v>3390.4252297000003</v>
      </c>
      <c r="I6" s="105" t="s">
        <v>437</v>
      </c>
      <c r="J6" s="106">
        <f t="shared" si="3"/>
        <v>3390.4252297000003</v>
      </c>
      <c r="K6" s="105" t="s">
        <v>437</v>
      </c>
      <c r="L6" s="106">
        <f t="shared" si="4"/>
        <v>3390.4252297000003</v>
      </c>
    </row>
    <row r="7" spans="1:12" s="9" customFormat="1" x14ac:dyDescent="0.25">
      <c r="A7" s="9">
        <v>58383780</v>
      </c>
      <c r="B7" s="9" t="str">
        <f>VLOOKUP(A7,'Raw Data'!$A$2:$C$486,2,FALSE)</f>
        <v>CHASSIS,7600 STD 230WB</v>
      </c>
      <c r="C7" s="10">
        <f>VLOOKUP(A7,'Raw Data'!$A$2:$C$486,3,FALSE)</f>
        <v>0</v>
      </c>
      <c r="D7" s="8">
        <f t="shared" si="0"/>
        <v>0</v>
      </c>
      <c r="E7" s="67"/>
      <c r="F7" s="69" t="str">
        <f t="shared" si="1"/>
        <v/>
      </c>
      <c r="G7" s="105"/>
      <c r="H7" s="106" t="str">
        <f t="shared" si="2"/>
        <v/>
      </c>
      <c r="I7" s="105"/>
      <c r="J7" s="106" t="str">
        <f t="shared" si="3"/>
        <v/>
      </c>
      <c r="K7" s="105"/>
      <c r="L7" s="106" t="str">
        <f t="shared" si="4"/>
        <v/>
      </c>
    </row>
    <row r="8" spans="1:12" s="9" customFormat="1" x14ac:dyDescent="0.25">
      <c r="A8" s="9">
        <v>57879231</v>
      </c>
      <c r="B8" s="9" t="str">
        <f>VLOOKUP(A8,'Raw Data'!$A$2:$C$486,2,FALSE)</f>
        <v>CHASSIS,T2W,7600,DU,230</v>
      </c>
      <c r="C8" s="10">
        <f>VLOOKUP(A8,'Raw Data'!$A$2:$C$486,3,FALSE)</f>
        <v>117785.60000000001</v>
      </c>
      <c r="D8" s="8">
        <f t="shared" si="0"/>
        <v>119905.7408</v>
      </c>
      <c r="E8" s="67"/>
      <c r="F8" s="69" t="str">
        <f t="shared" si="1"/>
        <v/>
      </c>
      <c r="G8" s="105"/>
      <c r="H8" s="106" t="str">
        <f t="shared" si="2"/>
        <v/>
      </c>
      <c r="I8" s="105"/>
      <c r="J8" s="106" t="str">
        <f t="shared" si="3"/>
        <v/>
      </c>
      <c r="K8" s="105"/>
      <c r="L8" s="106" t="str">
        <f t="shared" si="4"/>
        <v/>
      </c>
    </row>
    <row r="9" spans="1:12" s="9" customFormat="1" x14ac:dyDescent="0.25">
      <c r="A9" s="9">
        <v>57879249</v>
      </c>
      <c r="B9" s="9" t="str">
        <f>VLOOKUP(A9,'Raw Data'!$A$2:$C$486,2,FALSE)</f>
        <v>CHASSIS,T2W,7600,PRE,230</v>
      </c>
      <c r="C9" s="10">
        <f>VLOOKUP(A9,'Raw Data'!$A$2:$C$486,3,FALSE)</f>
        <v>0</v>
      </c>
      <c r="D9" s="8">
        <f t="shared" si="0"/>
        <v>0</v>
      </c>
      <c r="E9" s="67"/>
      <c r="F9" s="69" t="str">
        <f t="shared" si="1"/>
        <v/>
      </c>
      <c r="G9" s="105"/>
      <c r="H9" s="106" t="str">
        <f t="shared" si="2"/>
        <v/>
      </c>
      <c r="I9" s="105"/>
      <c r="J9" s="106" t="str">
        <f t="shared" si="3"/>
        <v/>
      </c>
      <c r="K9" s="105"/>
      <c r="L9" s="106" t="str">
        <f t="shared" si="4"/>
        <v/>
      </c>
    </row>
    <row r="10" spans="1:12" s="9" customFormat="1" x14ac:dyDescent="0.25">
      <c r="A10" s="11">
        <v>57956054</v>
      </c>
      <c r="B10" s="9" t="str">
        <f>VLOOKUP(A10,'Raw Data'!$A$2:$C$486,2,FALSE)</f>
        <v>CHASSIS,T2W,7600,STD,230</v>
      </c>
      <c r="C10" s="10">
        <f>VLOOKUP(A10,'Raw Data'!$A$2:$C$486,3,FALSE)</f>
        <v>112762.8</v>
      </c>
      <c r="D10" s="8">
        <f t="shared" si="0"/>
        <v>114792.5304</v>
      </c>
      <c r="E10" s="67" t="s">
        <v>437</v>
      </c>
      <c r="F10" s="69">
        <f t="shared" si="1"/>
        <v>114792.5304</v>
      </c>
      <c r="G10" s="105" t="s">
        <v>437</v>
      </c>
      <c r="H10" s="106">
        <f t="shared" si="2"/>
        <v>114792.5304</v>
      </c>
      <c r="I10" s="105"/>
      <c r="J10" s="106" t="str">
        <f t="shared" si="3"/>
        <v/>
      </c>
      <c r="K10" s="105" t="s">
        <v>437</v>
      </c>
      <c r="L10" s="106">
        <f t="shared" si="4"/>
        <v>114792.5304</v>
      </c>
    </row>
    <row r="11" spans="1:12" s="9" customFormat="1" x14ac:dyDescent="0.25">
      <c r="A11" s="9">
        <v>58367267</v>
      </c>
      <c r="B11" s="9" t="str">
        <f>VLOOKUP(A11,'Raw Data'!$A$2:$C$486,2,FALSE)</f>
        <v>CHASSIS,5900,6X4,T2W</v>
      </c>
      <c r="C11" s="10">
        <f>VLOOKUP(A11,'Raw Data'!$A$2:$C$486,3,FALSE)</f>
        <v>161275.32</v>
      </c>
      <c r="D11" s="8">
        <f t="shared" si="0"/>
        <v>164178.27576000002</v>
      </c>
      <c r="E11" s="67"/>
      <c r="F11" s="69" t="str">
        <f t="shared" si="1"/>
        <v/>
      </c>
      <c r="G11" s="105"/>
      <c r="H11" s="106" t="str">
        <f t="shared" si="2"/>
        <v/>
      </c>
      <c r="I11" s="105"/>
      <c r="J11" s="106" t="str">
        <f t="shared" si="3"/>
        <v/>
      </c>
      <c r="K11" s="105"/>
      <c r="L11" s="106" t="str">
        <f t="shared" si="4"/>
        <v/>
      </c>
    </row>
    <row r="12" spans="1:12" s="9" customFormat="1" x14ac:dyDescent="0.25">
      <c r="A12" s="9">
        <v>58456902</v>
      </c>
      <c r="B12" s="9" t="str">
        <f>VLOOKUP(A12,'Raw Data'!$A$2:$C$486,2,FALSE)</f>
        <v>CHASSIS,7600-DR UP-ALLIS</v>
      </c>
      <c r="C12" s="10">
        <f>VLOOKUP(A12,'Raw Data'!$A$2:$C$486,3,FALSE)</f>
        <v>148312.07999999999</v>
      </c>
      <c r="D12" s="8">
        <f t="shared" si="0"/>
        <v>150981.69743999999</v>
      </c>
      <c r="E12" s="67"/>
      <c r="F12" s="69" t="str">
        <f t="shared" si="1"/>
        <v/>
      </c>
      <c r="G12" s="105"/>
      <c r="H12" s="106" t="str">
        <f t="shared" si="2"/>
        <v/>
      </c>
      <c r="I12" s="105"/>
      <c r="J12" s="106" t="str">
        <f t="shared" si="3"/>
        <v/>
      </c>
      <c r="K12" s="105"/>
      <c r="L12" s="106" t="str">
        <f t="shared" si="4"/>
        <v/>
      </c>
    </row>
    <row r="13" spans="1:12" s="9" customFormat="1" x14ac:dyDescent="0.25">
      <c r="A13" s="9">
        <v>57981987</v>
      </c>
      <c r="B13" s="9" t="str">
        <f>VLOOKUP(A13,'Raw Data'!$A$2:$C$486,2,FALSE)</f>
        <v>TRUCK-7600,6X4W/DROP&amp;ALL</v>
      </c>
      <c r="C13" s="10">
        <f>VLOOKUP(A13,'Raw Data'!$A$2:$C$486,3,FALSE)</f>
        <v>181551.375</v>
      </c>
      <c r="D13" s="8">
        <f t="shared" si="0"/>
        <v>184819.29975000001</v>
      </c>
      <c r="E13" s="67"/>
      <c r="F13" s="69" t="str">
        <f t="shared" si="1"/>
        <v/>
      </c>
      <c r="G13" s="105"/>
      <c r="H13" s="106" t="str">
        <f t="shared" si="2"/>
        <v/>
      </c>
      <c r="I13" s="105"/>
      <c r="J13" s="106" t="str">
        <f t="shared" si="3"/>
        <v/>
      </c>
      <c r="K13" s="105"/>
      <c r="L13" s="106" t="str">
        <f t="shared" si="4"/>
        <v/>
      </c>
    </row>
    <row r="14" spans="1:12" s="9" customFormat="1" x14ac:dyDescent="0.25">
      <c r="A14" s="9">
        <v>57977068</v>
      </c>
      <c r="B14" s="9" t="str">
        <f>VLOOKUP(A14,'Raw Data'!$A$2:$C$486,2,FALSE)</f>
        <v>CHASSIS-5900 6X4,500HP</v>
      </c>
      <c r="C14" s="10">
        <f>VLOOKUP(A14,'Raw Data'!$A$2:$C$486,3,FALSE)</f>
        <v>174322</v>
      </c>
      <c r="D14" s="8">
        <f t="shared" si="0"/>
        <v>177459.796</v>
      </c>
      <c r="E14" s="67"/>
      <c r="F14" s="69" t="str">
        <f t="shared" si="1"/>
        <v/>
      </c>
      <c r="G14" s="105"/>
      <c r="H14" s="106" t="str">
        <f t="shared" si="2"/>
        <v/>
      </c>
      <c r="I14" s="105" t="s">
        <v>437</v>
      </c>
      <c r="J14" s="106">
        <f t="shared" si="3"/>
        <v>177459.796</v>
      </c>
      <c r="K14" s="105"/>
      <c r="L14" s="106" t="str">
        <f t="shared" si="4"/>
        <v/>
      </c>
    </row>
    <row r="15" spans="1:12" s="9" customFormat="1" x14ac:dyDescent="0.25">
      <c r="A15" s="9">
        <v>58472925</v>
      </c>
      <c r="B15" s="9" t="str">
        <f>VLOOKUP(A15,'Raw Data'!$A$2:$C$486,2,FALSE)</f>
        <v>CHASSIS-5900,500HP,MAN</v>
      </c>
      <c r="C15" s="10">
        <f>VLOOKUP(A15,'Raw Data'!$A$2:$C$486,3,FALSE)</f>
        <v>321354.05</v>
      </c>
      <c r="D15" s="8">
        <f t="shared" si="0"/>
        <v>327138.42290000001</v>
      </c>
      <c r="E15" s="67"/>
      <c r="F15" s="69" t="str">
        <f t="shared" si="1"/>
        <v/>
      </c>
      <c r="G15" s="105"/>
      <c r="H15" s="106" t="str">
        <f t="shared" si="2"/>
        <v/>
      </c>
      <c r="I15" s="105"/>
      <c r="J15" s="106" t="str">
        <f t="shared" si="3"/>
        <v/>
      </c>
      <c r="K15" s="105"/>
      <c r="L15" s="106" t="str">
        <f t="shared" si="4"/>
        <v/>
      </c>
    </row>
    <row r="16" spans="1:12" s="7" customFormat="1" x14ac:dyDescent="0.25">
      <c r="A16" s="7">
        <v>57622953</v>
      </c>
      <c r="B16" s="7" t="str">
        <f>VLOOKUP(A16,'Raw Data'!$A$2:$C$486,2,FALSE)</f>
        <v>JACK INSTL,MID/REAR,T2W</v>
      </c>
      <c r="C16" s="8">
        <f>VLOOKUP(A16,'Raw Data'!$A$2:$C$486,3,FALSE)</f>
        <v>9226.0488999999998</v>
      </c>
      <c r="D16" s="8">
        <f t="shared" si="0"/>
        <v>9392.1177802000002</v>
      </c>
      <c r="E16" s="67" t="s">
        <v>437</v>
      </c>
      <c r="F16" s="69">
        <f t="shared" si="1"/>
        <v>9392.1177802000002</v>
      </c>
      <c r="G16" s="105" t="s">
        <v>437</v>
      </c>
      <c r="H16" s="106">
        <f t="shared" si="2"/>
        <v>9392.1177802000002</v>
      </c>
      <c r="I16" s="105" t="s">
        <v>437</v>
      </c>
      <c r="J16" s="106">
        <f t="shared" si="3"/>
        <v>9392.1177802000002</v>
      </c>
      <c r="K16" s="105" t="s">
        <v>437</v>
      </c>
      <c r="L16" s="106">
        <f t="shared" si="4"/>
        <v>9392.1177802000002</v>
      </c>
    </row>
    <row r="17" spans="1:12" s="7" customFormat="1" x14ac:dyDescent="0.25">
      <c r="A17" s="7">
        <v>57530354</v>
      </c>
      <c r="B17" s="7" t="str">
        <f>VLOOKUP(A17,'Raw Data'!$A$2:$C$486,2,FALSE)</f>
        <v>JACK INST,T2W HINGED FRT</v>
      </c>
      <c r="C17" s="8">
        <f>VLOOKUP(A17,'Raw Data'!$A$2:$C$486,3,FALSE)</f>
        <v>8515.9570000000003</v>
      </c>
      <c r="D17" s="8">
        <f t="shared" si="0"/>
        <v>8669.2442260000007</v>
      </c>
      <c r="E17" s="67"/>
      <c r="F17" s="69" t="str">
        <f t="shared" si="1"/>
        <v/>
      </c>
      <c r="G17" s="105"/>
      <c r="H17" s="106" t="str">
        <f t="shared" si="2"/>
        <v/>
      </c>
      <c r="I17" s="105"/>
      <c r="J17" s="106" t="str">
        <f t="shared" si="3"/>
        <v/>
      </c>
      <c r="K17" s="105"/>
      <c r="L17" s="106" t="str">
        <f t="shared" si="4"/>
        <v/>
      </c>
    </row>
    <row r="18" spans="1:12" s="9" customFormat="1" x14ac:dyDescent="0.25">
      <c r="A18" s="9">
        <v>58025453</v>
      </c>
      <c r="B18" s="9" t="s">
        <v>431</v>
      </c>
      <c r="C18" s="10">
        <f>VLOOKUP(A18,'Raw Data'!$A$2:$C$486,3,FALSE)</f>
        <v>44194.306884999998</v>
      </c>
      <c r="D18" s="8">
        <f t="shared" si="0"/>
        <v>44989.804408929995</v>
      </c>
      <c r="E18" s="67"/>
      <c r="F18" s="69" t="str">
        <f t="shared" si="1"/>
        <v/>
      </c>
      <c r="G18" s="105" t="s">
        <v>437</v>
      </c>
      <c r="H18" s="106">
        <f t="shared" si="2"/>
        <v>44989.804408929995</v>
      </c>
      <c r="I18" s="105"/>
      <c r="J18" s="106" t="str">
        <f t="shared" si="3"/>
        <v/>
      </c>
      <c r="K18" s="105"/>
      <c r="L18" s="106" t="str">
        <f t="shared" si="4"/>
        <v/>
      </c>
    </row>
    <row r="19" spans="1:12" s="9" customFormat="1" x14ac:dyDescent="0.25">
      <c r="A19" s="9">
        <v>57619876</v>
      </c>
      <c r="B19" s="9" t="str">
        <f>VLOOKUP(A19,'Raw Data'!$A$2:$C$486,2,FALSE)</f>
        <v>AIR, NO ON-BOARD</v>
      </c>
      <c r="C19" s="10">
        <f>VLOOKUP(A19,'Raw Data'!$A$2:$C$486,3,FALSE)</f>
        <v>9443.8819999999996</v>
      </c>
      <c r="D19" s="8">
        <f t="shared" si="0"/>
        <v>9613.8718759999992</v>
      </c>
      <c r="E19" s="67"/>
      <c r="F19" s="69" t="str">
        <f t="shared" si="1"/>
        <v/>
      </c>
      <c r="G19" s="105"/>
      <c r="H19" s="106" t="str">
        <f t="shared" si="2"/>
        <v/>
      </c>
      <c r="I19" s="105"/>
      <c r="J19" s="106" t="str">
        <f t="shared" si="3"/>
        <v/>
      </c>
      <c r="K19" s="105" t="s">
        <v>437</v>
      </c>
      <c r="L19" s="106">
        <f t="shared" si="4"/>
        <v>9613.8718759999992</v>
      </c>
    </row>
    <row r="20" spans="1:12" s="9" customFormat="1" x14ac:dyDescent="0.25">
      <c r="A20" s="9">
        <v>57962607</v>
      </c>
      <c r="B20" s="9" t="s">
        <v>432</v>
      </c>
      <c r="C20" s="10">
        <f>VLOOKUP(A20,'Raw Data'!$A$2:$C$486,3,FALSE)</f>
        <v>29240.381555</v>
      </c>
      <c r="D20" s="8">
        <f t="shared" si="0"/>
        <v>29766.708422989999</v>
      </c>
      <c r="E20" s="67" t="s">
        <v>437</v>
      </c>
      <c r="F20" s="69">
        <f t="shared" si="1"/>
        <v>29766.708422989999</v>
      </c>
      <c r="G20" s="105"/>
      <c r="H20" s="106" t="str">
        <f t="shared" si="2"/>
        <v/>
      </c>
      <c r="I20" s="105"/>
      <c r="J20" s="106" t="str">
        <f t="shared" si="3"/>
        <v/>
      </c>
      <c r="K20" s="105"/>
      <c r="L20" s="106" t="str">
        <f t="shared" si="4"/>
        <v/>
      </c>
    </row>
    <row r="21" spans="1:12" s="9" customFormat="1" x14ac:dyDescent="0.25">
      <c r="A21" s="9">
        <v>58465757</v>
      </c>
      <c r="B21" s="9" t="s">
        <v>433</v>
      </c>
      <c r="C21" s="10">
        <f>VLOOKUP(A21,'Raw Data'!$A$2:$C$486,3,FALSE)</f>
        <v>43763.201385</v>
      </c>
      <c r="D21" s="8">
        <f t="shared" si="0"/>
        <v>44550.93900993</v>
      </c>
      <c r="E21" s="67"/>
      <c r="F21" s="69" t="str">
        <f t="shared" si="1"/>
        <v/>
      </c>
      <c r="G21" s="105"/>
      <c r="H21" s="106" t="str">
        <f t="shared" si="2"/>
        <v/>
      </c>
      <c r="I21" s="105" t="s">
        <v>437</v>
      </c>
      <c r="J21" s="106">
        <f t="shared" si="3"/>
        <v>44550.93900993</v>
      </c>
      <c r="K21" s="105"/>
      <c r="L21" s="106" t="str">
        <f t="shared" si="4"/>
        <v/>
      </c>
    </row>
    <row r="22" spans="1:12" s="7" customFormat="1" x14ac:dyDescent="0.25">
      <c r="A22" s="7">
        <v>58373413</v>
      </c>
      <c r="B22" s="7" t="str">
        <f>VLOOKUP(A22,'Raw Data'!$A$2:$C$486,2,FALSE)</f>
        <v>FRAME,T2W-5900</v>
      </c>
      <c r="C22" s="8">
        <f>VLOOKUP(A22,'Raw Data'!$A$2:$C$486,3,FALSE)</f>
        <v>23826.012060000001</v>
      </c>
      <c r="D22" s="8">
        <f t="shared" si="0"/>
        <v>24254.880277079999</v>
      </c>
      <c r="E22" s="67"/>
      <c r="F22" s="69" t="str">
        <f t="shared" si="1"/>
        <v/>
      </c>
      <c r="G22" s="105"/>
      <c r="H22" s="106" t="str">
        <f t="shared" si="2"/>
        <v/>
      </c>
      <c r="I22" s="105" t="s">
        <v>437</v>
      </c>
      <c r="J22" s="106">
        <f t="shared" si="3"/>
        <v>24254.880277079999</v>
      </c>
      <c r="K22" s="105" t="s">
        <v>437</v>
      </c>
      <c r="L22" s="106">
        <f t="shared" si="4"/>
        <v>24254.880277079999</v>
      </c>
    </row>
    <row r="23" spans="1:12" s="7" customFormat="1" x14ac:dyDescent="0.25">
      <c r="A23" s="7">
        <v>58457119</v>
      </c>
      <c r="B23" s="7" t="str">
        <f>VLOOKUP(A23,'Raw Data'!$A$2:$C$486,2,FALSE)</f>
        <v>FRAME,T2W,ALLISON,FABCO</v>
      </c>
      <c r="C23" s="8">
        <f>VLOOKUP(A23,'Raw Data'!$A$2:$C$486,3,FALSE)</f>
        <v>24120.158755</v>
      </c>
      <c r="D23" s="8">
        <f t="shared" si="0"/>
        <v>24554.32161259</v>
      </c>
      <c r="E23" s="67" t="s">
        <v>437</v>
      </c>
      <c r="F23" s="69">
        <f t="shared" si="1"/>
        <v>24554.32161259</v>
      </c>
      <c r="G23" s="105" t="s">
        <v>437</v>
      </c>
      <c r="H23" s="106">
        <f t="shared" si="2"/>
        <v>24554.32161259</v>
      </c>
      <c r="I23" s="105"/>
      <c r="J23" s="106" t="str">
        <f t="shared" si="3"/>
        <v/>
      </c>
      <c r="K23" s="105"/>
      <c r="L23" s="106" t="str">
        <f t="shared" si="4"/>
        <v/>
      </c>
    </row>
    <row r="24" spans="1:12" s="9" customFormat="1" x14ac:dyDescent="0.25">
      <c r="A24" s="9">
        <v>58483705</v>
      </c>
      <c r="B24" s="9" t="s">
        <v>434</v>
      </c>
      <c r="C24" s="10" t="e">
        <f>VLOOKUP(A24,'Raw Data'!$A$2:$C$486,3,FALSE)</f>
        <v>#N/A</v>
      </c>
      <c r="D24" s="8" t="e">
        <f t="shared" si="0"/>
        <v>#N/A</v>
      </c>
      <c r="E24" s="67"/>
      <c r="F24" s="69" t="str">
        <f t="shared" si="1"/>
        <v/>
      </c>
      <c r="G24" s="105"/>
      <c r="H24" s="106" t="str">
        <f t="shared" si="2"/>
        <v/>
      </c>
      <c r="I24" s="105"/>
      <c r="J24" s="106" t="str">
        <f t="shared" si="3"/>
        <v/>
      </c>
      <c r="K24" s="105"/>
      <c r="L24" s="106" t="str">
        <f t="shared" si="4"/>
        <v/>
      </c>
    </row>
    <row r="25" spans="1:12" s="9" customFormat="1" x14ac:dyDescent="0.25">
      <c r="A25" s="9">
        <v>58483712</v>
      </c>
      <c r="B25" s="9" t="s">
        <v>435</v>
      </c>
      <c r="C25" s="10" t="e">
        <f>VLOOKUP(A25,'Raw Data'!$A$2:$C$486,3,FALSE)</f>
        <v>#N/A</v>
      </c>
      <c r="D25" s="8" t="e">
        <f t="shared" si="0"/>
        <v>#N/A</v>
      </c>
      <c r="E25" s="67"/>
      <c r="F25" s="69" t="str">
        <f t="shared" si="1"/>
        <v/>
      </c>
      <c r="G25" s="105"/>
      <c r="H25" s="106" t="str">
        <f t="shared" si="2"/>
        <v/>
      </c>
      <c r="I25" s="105"/>
      <c r="J25" s="106" t="str">
        <f t="shared" si="3"/>
        <v/>
      </c>
      <c r="K25" s="105"/>
      <c r="L25" s="106" t="str">
        <f t="shared" si="4"/>
        <v/>
      </c>
    </row>
    <row r="26" spans="1:12" s="7" customFormat="1" x14ac:dyDescent="0.25">
      <c r="A26" s="7">
        <v>58383451</v>
      </c>
      <c r="B26" s="7" t="str">
        <f>VLOOKUP(A26,'Raw Data'!$A$2:$C$486,2,FALSE)</f>
        <v>CONSOLE, T2W STANDARD</v>
      </c>
      <c r="C26" s="8">
        <f>VLOOKUP(A26,'Raw Data'!$A$2:$C$486,3,FALSE)</f>
        <v>3882.2618674999999</v>
      </c>
      <c r="D26" s="8">
        <f t="shared" si="0"/>
        <v>3952.1425811149998</v>
      </c>
      <c r="E26" s="67" t="s">
        <v>437</v>
      </c>
      <c r="F26" s="69">
        <f t="shared" si="1"/>
        <v>3952.1425811149998</v>
      </c>
      <c r="G26" s="105" t="s">
        <v>437</v>
      </c>
      <c r="H26" s="106">
        <f t="shared" si="2"/>
        <v>3952.1425811149998</v>
      </c>
      <c r="I26" s="105"/>
      <c r="J26" s="106" t="str">
        <f t="shared" si="3"/>
        <v/>
      </c>
      <c r="K26" s="105" t="s">
        <v>437</v>
      </c>
      <c r="L26" s="106">
        <f t="shared" si="4"/>
        <v>3952.1425811149998</v>
      </c>
    </row>
    <row r="27" spans="1:12" s="7" customFormat="1" x14ac:dyDescent="0.25">
      <c r="A27" s="7">
        <v>58383458</v>
      </c>
      <c r="B27" s="7" t="str">
        <f>VLOOKUP(A27,'Raw Data'!$A$2:$C$486,2,FALSE)</f>
        <v>CONSOLE-T2W,ALLISON TRNS</v>
      </c>
      <c r="C27" s="8">
        <f>VLOOKUP(A27,'Raw Data'!$A$2:$C$486,3,FALSE)</f>
        <v>3953.5746174999999</v>
      </c>
      <c r="D27" s="8">
        <f t="shared" si="0"/>
        <v>4024.738960615</v>
      </c>
      <c r="E27" s="67"/>
      <c r="F27" s="69" t="str">
        <f t="shared" si="1"/>
        <v/>
      </c>
      <c r="G27" s="105"/>
      <c r="H27" s="106" t="str">
        <f t="shared" si="2"/>
        <v/>
      </c>
      <c r="I27" s="105"/>
      <c r="J27" s="106" t="str">
        <f t="shared" si="3"/>
        <v/>
      </c>
      <c r="K27" s="105"/>
      <c r="L27" s="106" t="str">
        <f t="shared" si="4"/>
        <v/>
      </c>
    </row>
    <row r="28" spans="1:12" s="7" customFormat="1" x14ac:dyDescent="0.25">
      <c r="A28" s="7">
        <v>58465743</v>
      </c>
      <c r="B28" s="7" t="str">
        <f>VLOOKUP(A28,'Raw Data'!$A$2:$C$486,2,FALSE)</f>
        <v>CONSOLE,T2W,EARS,ALLISON</v>
      </c>
      <c r="C28" s="8">
        <f>VLOOKUP(A28,'Raw Data'!$A$2:$C$486,3,FALSE)</f>
        <v>4179.8030675</v>
      </c>
      <c r="D28" s="8">
        <f t="shared" si="0"/>
        <v>4255.0395227150002</v>
      </c>
      <c r="E28" s="67"/>
      <c r="F28" s="69" t="str">
        <f t="shared" si="1"/>
        <v/>
      </c>
      <c r="G28" s="105"/>
      <c r="H28" s="106" t="str">
        <f t="shared" si="2"/>
        <v/>
      </c>
      <c r="I28" s="105" t="s">
        <v>437</v>
      </c>
      <c r="J28" s="106">
        <f t="shared" si="3"/>
        <v>4255.0395227150002</v>
      </c>
      <c r="K28" s="105"/>
      <c r="L28" s="106" t="str">
        <f t="shared" si="4"/>
        <v/>
      </c>
    </row>
    <row r="29" spans="1:12" s="9" customFormat="1" x14ac:dyDescent="0.25">
      <c r="A29" s="9">
        <v>57362147</v>
      </c>
      <c r="B29" s="9" t="str">
        <f>VLOOKUP(A29,'Raw Data'!$A$2:$C$486,2,FALSE)</f>
        <v>BREAKOUT, 4.5 ROD</v>
      </c>
      <c r="C29" s="10">
        <f>VLOOKUP(A29,'Raw Data'!$A$2:$C$486,3,FALSE)</f>
        <v>5878.4058999999997</v>
      </c>
      <c r="D29" s="8">
        <f t="shared" si="0"/>
        <v>5984.2172062</v>
      </c>
      <c r="E29" s="67"/>
      <c r="F29" s="69" t="str">
        <f t="shared" si="1"/>
        <v/>
      </c>
      <c r="G29" s="105"/>
      <c r="H29" s="106" t="str">
        <f t="shared" si="2"/>
        <v/>
      </c>
      <c r="I29" s="105"/>
      <c r="J29" s="106" t="str">
        <f t="shared" si="3"/>
        <v/>
      </c>
      <c r="K29" s="105"/>
      <c r="L29" s="106" t="str">
        <f t="shared" si="4"/>
        <v/>
      </c>
    </row>
    <row r="30" spans="1:12" s="9" customFormat="1" x14ac:dyDescent="0.25">
      <c r="A30" s="9">
        <v>58373294</v>
      </c>
      <c r="B30" s="9" t="str">
        <f>VLOOKUP(A30,'Raw Data'!$A$2:$C$486,2,FALSE)</f>
        <v>BREAKOUT,3.5",12PIPE CAR</v>
      </c>
      <c r="C30" s="10">
        <f>VLOOKUP(A30,'Raw Data'!$A$2:$C$486,3,FALSE)</f>
        <v>5994.5284000000001</v>
      </c>
      <c r="D30" s="8">
        <f t="shared" si="0"/>
        <v>6102.4299111999999</v>
      </c>
      <c r="E30" s="67" t="s">
        <v>437</v>
      </c>
      <c r="F30" s="69">
        <f t="shared" si="1"/>
        <v>6102.4299111999999</v>
      </c>
      <c r="G30" s="105" t="s">
        <v>437</v>
      </c>
      <c r="H30" s="106">
        <f t="shared" si="2"/>
        <v>6102.4299111999999</v>
      </c>
      <c r="I30" s="105" t="s">
        <v>437</v>
      </c>
      <c r="J30" s="106">
        <f t="shared" si="3"/>
        <v>6102.4299111999999</v>
      </c>
      <c r="K30" s="105" t="s">
        <v>437</v>
      </c>
      <c r="L30" s="106">
        <f t="shared" si="4"/>
        <v>6102.4299111999999</v>
      </c>
    </row>
    <row r="31" spans="1:12" s="7" customFormat="1" x14ac:dyDescent="0.25">
      <c r="A31" s="7">
        <v>57687378</v>
      </c>
      <c r="B31" s="7" t="str">
        <f>VLOOKUP(A31,'Raw Data'!$A$2:$C$486,2,FALSE)</f>
        <v>PACKING,SWIVEL,HI-PRESS</v>
      </c>
      <c r="C31" s="8">
        <f>VLOOKUP(A31,'Raw Data'!$A$2:$C$486,3,FALSE)</f>
        <v>828.71749999999997</v>
      </c>
      <c r="D31" s="8">
        <f t="shared" si="0"/>
        <v>843.63441499999999</v>
      </c>
      <c r="E31" s="67"/>
      <c r="F31" s="69" t="str">
        <f t="shared" si="1"/>
        <v/>
      </c>
      <c r="G31" s="105"/>
      <c r="H31" s="106" t="str">
        <f t="shared" si="2"/>
        <v/>
      </c>
      <c r="I31" s="105"/>
      <c r="J31" s="106" t="str">
        <f t="shared" si="3"/>
        <v/>
      </c>
      <c r="K31" s="105"/>
      <c r="L31" s="106" t="str">
        <f t="shared" si="4"/>
        <v/>
      </c>
    </row>
    <row r="32" spans="1:12" s="7" customFormat="1" x14ac:dyDescent="0.25">
      <c r="A32" s="7">
        <v>57687386</v>
      </c>
      <c r="B32" s="7" t="str">
        <f>VLOOKUP(A32,'Raw Data'!$A$2:$C$486,2,FALSE)</f>
        <v>PACKING,SWIVEL,LOW PRESS</v>
      </c>
      <c r="C32" s="8">
        <f>VLOOKUP(A32,'Raw Data'!$A$2:$C$486,3,FALSE)</f>
        <v>91.697249999999997</v>
      </c>
      <c r="D32" s="8">
        <f t="shared" si="0"/>
        <v>93.347800499999991</v>
      </c>
      <c r="E32" s="67"/>
      <c r="F32" s="69" t="str">
        <f t="shared" si="1"/>
        <v/>
      </c>
      <c r="G32" s="105"/>
      <c r="H32" s="106" t="str">
        <f t="shared" si="2"/>
        <v/>
      </c>
      <c r="I32" s="105"/>
      <c r="J32" s="106" t="str">
        <f t="shared" si="3"/>
        <v/>
      </c>
      <c r="K32" s="105"/>
      <c r="L32" s="106" t="str">
        <f t="shared" si="4"/>
        <v/>
      </c>
    </row>
    <row r="33" spans="1:12" s="7" customFormat="1" x14ac:dyDescent="0.25">
      <c r="A33" s="7">
        <v>57576779</v>
      </c>
      <c r="B33" s="7" t="str">
        <f>VLOOKUP(A33,'Raw Data'!$A$2:$C$486,2,FALSE)</f>
        <v>CAPSULE PACKING ADJ MUD</v>
      </c>
      <c r="C33" s="8">
        <f>VLOOKUP(A33,'Raw Data'!$A$2:$C$486,3,FALSE)</f>
        <v>91.697249999999997</v>
      </c>
      <c r="D33" s="8">
        <f t="shared" si="0"/>
        <v>93.347800499999991</v>
      </c>
      <c r="E33" s="67"/>
      <c r="F33" s="69" t="str">
        <f t="shared" si="1"/>
        <v/>
      </c>
      <c r="G33" s="105"/>
      <c r="H33" s="106" t="str">
        <f t="shared" si="2"/>
        <v/>
      </c>
      <c r="I33" s="105"/>
      <c r="J33" s="106" t="str">
        <f t="shared" si="3"/>
        <v/>
      </c>
      <c r="K33" s="105"/>
      <c r="L33" s="106" t="str">
        <f t="shared" si="4"/>
        <v/>
      </c>
    </row>
    <row r="34" spans="1:12" s="7" customFormat="1" x14ac:dyDescent="0.25">
      <c r="A34" s="7">
        <v>58380889</v>
      </c>
      <c r="B34" s="7" t="str">
        <f>VLOOKUP(A34,'Raw Data'!$A$2:$C$486,2,FALSE)</f>
        <v>PACKING,SWIVEL-RINEER</v>
      </c>
      <c r="C34" s="8">
        <f>VLOOKUP(A34,'Raw Data'!$A$2:$C$486,3,FALSE)</f>
        <v>1508.8776</v>
      </c>
      <c r="D34" s="8">
        <f t="shared" si="0"/>
        <v>1536.0373968000001</v>
      </c>
      <c r="E34" s="67" t="s">
        <v>437</v>
      </c>
      <c r="F34" s="69">
        <f t="shared" si="1"/>
        <v>1536.0373968000001</v>
      </c>
      <c r="G34" s="105" t="s">
        <v>437</v>
      </c>
      <c r="H34" s="106">
        <f t="shared" si="2"/>
        <v>1536.0373968000001</v>
      </c>
      <c r="I34" s="105" t="s">
        <v>437</v>
      </c>
      <c r="J34" s="106">
        <f t="shared" si="3"/>
        <v>1536.0373968000001</v>
      </c>
      <c r="K34" s="105" t="s">
        <v>437</v>
      </c>
      <c r="L34" s="106">
        <f t="shared" si="4"/>
        <v>1536.0373968000001</v>
      </c>
    </row>
    <row r="35" spans="1:12" s="9" customFormat="1" x14ac:dyDescent="0.25">
      <c r="A35" s="9">
        <v>57352577</v>
      </c>
      <c r="B35" s="9" t="str">
        <f>VLOOKUP(A35,'Raw Data'!$A$2:$C$486,2,FALSE)</f>
        <v>ROD BOX,LARGE INSTL-T2W</v>
      </c>
      <c r="C35" s="10">
        <f>VLOOKUP(A35,'Raw Data'!$A$2:$C$486,3,FALSE)</f>
        <v>8152.4810150000003</v>
      </c>
      <c r="D35" s="8">
        <f t="shared" si="0"/>
        <v>8299.2256732700007</v>
      </c>
      <c r="E35" s="67"/>
      <c r="F35" s="69" t="str">
        <f t="shared" si="1"/>
        <v/>
      </c>
      <c r="G35" s="105"/>
      <c r="H35" s="106" t="str">
        <f t="shared" si="2"/>
        <v/>
      </c>
      <c r="I35" s="105"/>
      <c r="J35" s="106" t="str">
        <f t="shared" si="3"/>
        <v/>
      </c>
      <c r="K35" s="105"/>
      <c r="L35" s="106" t="str">
        <f t="shared" si="4"/>
        <v/>
      </c>
    </row>
    <row r="36" spans="1:12" s="7" customFormat="1" x14ac:dyDescent="0.25">
      <c r="A36" s="7">
        <v>58373287</v>
      </c>
      <c r="B36" s="7" t="str">
        <f>VLOOKUP(A36,'Raw Data'!$A$2:$C$486,2,FALSE)</f>
        <v>CAROUSEL,3.5",SWING I/O</v>
      </c>
      <c r="C36" s="8">
        <f>VLOOKUP(A36,'Raw Data'!$A$2:$C$486,3,FALSE)</f>
        <v>29180.208145000001</v>
      </c>
      <c r="D36" s="8">
        <f t="shared" si="0"/>
        <v>29705.451891609999</v>
      </c>
      <c r="E36" s="67" t="s">
        <v>437</v>
      </c>
      <c r="F36" s="69">
        <f t="shared" si="1"/>
        <v>29705.451891609999</v>
      </c>
      <c r="G36" s="105" t="s">
        <v>437</v>
      </c>
      <c r="H36" s="106">
        <f t="shared" si="2"/>
        <v>29705.451891609999</v>
      </c>
      <c r="I36" s="105" t="s">
        <v>437</v>
      </c>
      <c r="J36" s="106">
        <f t="shared" si="3"/>
        <v>29705.451891609999</v>
      </c>
      <c r="K36" s="105" t="s">
        <v>437</v>
      </c>
      <c r="L36" s="106">
        <f t="shared" si="4"/>
        <v>29705.451891609999</v>
      </c>
    </row>
    <row r="37" spans="1:12" s="7" customFormat="1" x14ac:dyDescent="0.25">
      <c r="A37" s="7">
        <v>57976540</v>
      </c>
      <c r="B37" s="7" t="str">
        <f>VLOOKUP(A37,'Raw Data'!$A$2:$C$486,2,FALSE)</f>
        <v>CAROUSEL,4.5" 9-ROD SWIN</v>
      </c>
      <c r="C37" s="8">
        <f>VLOOKUP(A37,'Raw Data'!$A$2:$C$486,3,FALSE)</f>
        <v>25298.449895000002</v>
      </c>
      <c r="D37" s="8">
        <f t="shared" si="0"/>
        <v>25753.821993110003</v>
      </c>
      <c r="E37" s="67"/>
      <c r="F37" s="69" t="str">
        <f t="shared" si="1"/>
        <v/>
      </c>
      <c r="G37" s="105"/>
      <c r="H37" s="106" t="str">
        <f t="shared" si="2"/>
        <v/>
      </c>
      <c r="I37" s="105"/>
      <c r="J37" s="106" t="str">
        <f t="shared" si="3"/>
        <v/>
      </c>
      <c r="K37" s="105"/>
      <c r="L37" s="106" t="str">
        <f t="shared" si="4"/>
        <v/>
      </c>
    </row>
    <row r="38" spans="1:12" s="9" customFormat="1" x14ac:dyDescent="0.25">
      <c r="A38" s="9">
        <v>57594145</v>
      </c>
      <c r="B38" s="9" t="str">
        <f>VLOOKUP(A38,'Raw Data'!$A$2:$C$486,2,FALSE)</f>
        <v>PIPING,MUD/AIR,3"</v>
      </c>
      <c r="C38" s="10">
        <f>VLOOKUP(A38,'Raw Data'!$A$2:$C$486,3,FALSE)</f>
        <v>9157.7782625</v>
      </c>
      <c r="D38" s="8">
        <f t="shared" si="0"/>
        <v>9322.6182712249993</v>
      </c>
      <c r="E38" s="67"/>
      <c r="F38" s="69" t="str">
        <f t="shared" si="1"/>
        <v/>
      </c>
      <c r="G38" s="105"/>
      <c r="H38" s="106" t="str">
        <f t="shared" si="2"/>
        <v/>
      </c>
      <c r="I38" s="105"/>
      <c r="J38" s="106" t="str">
        <f t="shared" si="3"/>
        <v/>
      </c>
      <c r="K38" s="105"/>
      <c r="L38" s="106" t="str">
        <f t="shared" si="4"/>
        <v/>
      </c>
    </row>
    <row r="39" spans="1:12" s="9" customFormat="1" x14ac:dyDescent="0.25">
      <c r="A39" s="9">
        <v>57619884</v>
      </c>
      <c r="B39" s="9" t="str">
        <f>VLOOKUP(A39,'Raw Data'!$A$2:$C$486,2,FALSE)</f>
        <v>PIPING,AIR, NONE</v>
      </c>
      <c r="C39" s="10">
        <f>VLOOKUP(A39,'Raw Data'!$A$2:$C$486,3,FALSE)</f>
        <v>0</v>
      </c>
      <c r="D39" s="8">
        <f t="shared" si="0"/>
        <v>0</v>
      </c>
      <c r="E39" s="67"/>
      <c r="F39" s="69" t="str">
        <f t="shared" si="1"/>
        <v/>
      </c>
      <c r="G39" s="105"/>
      <c r="H39" s="106" t="str">
        <f t="shared" si="2"/>
        <v/>
      </c>
      <c r="I39" s="105"/>
      <c r="J39" s="106" t="str">
        <f t="shared" si="3"/>
        <v/>
      </c>
      <c r="K39" s="105"/>
      <c r="L39" s="106" t="str">
        <f t="shared" si="4"/>
        <v/>
      </c>
    </row>
    <row r="40" spans="1:12" s="9" customFormat="1" x14ac:dyDescent="0.25">
      <c r="A40" s="9">
        <v>58383402</v>
      </c>
      <c r="B40" s="9" t="str">
        <f>VLOOKUP(A40,'Raw Data'!$A$2:$C$486,2,FALSE)</f>
        <v>AIR/MUD PLMBNG INSTL-T2W</v>
      </c>
      <c r="C40" s="10">
        <f>VLOOKUP(A40,'Raw Data'!$A$2:$C$486,3,FALSE)</f>
        <v>10270.2927875</v>
      </c>
      <c r="D40" s="8">
        <f t="shared" si="0"/>
        <v>10455.158057675</v>
      </c>
      <c r="E40" s="67" t="s">
        <v>437</v>
      </c>
      <c r="F40" s="69">
        <f t="shared" si="1"/>
        <v>10455.158057675</v>
      </c>
      <c r="G40" s="105" t="s">
        <v>437</v>
      </c>
      <c r="H40" s="106">
        <f t="shared" si="2"/>
        <v>10455.158057675</v>
      </c>
      <c r="I40" s="105" t="s">
        <v>437</v>
      </c>
      <c r="J40" s="106">
        <f t="shared" si="3"/>
        <v>10455.158057675</v>
      </c>
      <c r="K40" s="105" t="s">
        <v>437</v>
      </c>
      <c r="L40" s="106">
        <f t="shared" si="4"/>
        <v>10455.158057675</v>
      </c>
    </row>
    <row r="41" spans="1:12" s="9" customFormat="1" x14ac:dyDescent="0.25">
      <c r="A41" s="9">
        <v>57968307</v>
      </c>
      <c r="B41" s="9" t="str">
        <f>VLOOKUP(A41,'Raw Data'!$A$2:$C$486,2,FALSE)</f>
        <v>AIR/MUD PLMBNG INSTL-T2W</v>
      </c>
      <c r="C41" s="10">
        <f>VLOOKUP(A41,'Raw Data'!$A$2:$C$486,3,FALSE)</f>
        <v>8993.6169375000009</v>
      </c>
      <c r="D41" s="8">
        <f t="shared" si="0"/>
        <v>9155.5020423750011</v>
      </c>
      <c r="E41" s="67"/>
      <c r="F41" s="69" t="str">
        <f t="shared" si="1"/>
        <v/>
      </c>
      <c r="G41" s="105"/>
      <c r="H41" s="106" t="str">
        <f t="shared" si="2"/>
        <v/>
      </c>
      <c r="I41" s="105"/>
      <c r="J41" s="106" t="str">
        <f t="shared" si="3"/>
        <v/>
      </c>
      <c r="K41" s="105"/>
      <c r="L41" s="106" t="str">
        <f t="shared" si="4"/>
        <v/>
      </c>
    </row>
    <row r="42" spans="1:12" s="7" customFormat="1" x14ac:dyDescent="0.25">
      <c r="A42" s="7">
        <v>57612046</v>
      </c>
      <c r="B42" s="7" t="str">
        <f>VLOOKUP(A42,'Raw Data'!$A$2:$C$486,2,FALSE)</f>
        <v>PLATFORM ASM,TH60,STEEL</v>
      </c>
      <c r="C42" s="8">
        <f>VLOOKUP(A42,'Raw Data'!$A$2:$C$486,3,FALSE)</f>
        <v>1467.91155</v>
      </c>
      <c r="D42" s="8">
        <f t="shared" si="0"/>
        <v>1494.3339579000001</v>
      </c>
      <c r="E42" s="67" t="s">
        <v>437</v>
      </c>
      <c r="F42" s="69">
        <f t="shared" si="1"/>
        <v>1494.3339579000001</v>
      </c>
      <c r="G42" s="105" t="s">
        <v>437</v>
      </c>
      <c r="H42" s="106">
        <f t="shared" si="2"/>
        <v>1494.3339579000001</v>
      </c>
      <c r="I42" s="105" t="s">
        <v>437</v>
      </c>
      <c r="J42" s="106">
        <f t="shared" si="3"/>
        <v>1494.3339579000001</v>
      </c>
      <c r="K42" s="105" t="s">
        <v>437</v>
      </c>
      <c r="L42" s="106">
        <f t="shared" si="4"/>
        <v>1494.3339579000001</v>
      </c>
    </row>
    <row r="43" spans="1:12" s="7" customFormat="1" x14ac:dyDescent="0.25">
      <c r="A43" s="7">
        <v>57613036</v>
      </c>
      <c r="B43" s="7" t="str">
        <f>VLOOKUP(A43,'Raw Data'!$A$2:$C$486,2,FALSE)</f>
        <v>PLATFORM ASM,TH60,ALUM</v>
      </c>
      <c r="C43" s="8">
        <f>VLOOKUP(A43,'Raw Data'!$A$2:$C$486,3,FALSE)</f>
        <v>1320.9590499999999</v>
      </c>
      <c r="D43" s="8">
        <f t="shared" si="0"/>
        <v>1344.7363129</v>
      </c>
      <c r="E43" s="67"/>
      <c r="F43" s="69" t="str">
        <f t="shared" si="1"/>
        <v/>
      </c>
      <c r="G43" s="105"/>
      <c r="H43" s="106" t="str">
        <f t="shared" si="2"/>
        <v/>
      </c>
      <c r="I43" s="105"/>
      <c r="J43" s="106" t="str">
        <f t="shared" si="3"/>
        <v/>
      </c>
      <c r="K43" s="105"/>
      <c r="L43" s="106" t="str">
        <f t="shared" si="4"/>
        <v/>
      </c>
    </row>
    <row r="44" spans="1:12" s="9" customFormat="1" x14ac:dyDescent="0.25">
      <c r="A44" s="9">
        <v>58468249</v>
      </c>
      <c r="B44" s="9" t="str">
        <f>VLOOKUP(A44,'Raw Data'!$A$2:$C$486,2,FALSE)</f>
        <v>HEAD,ROT,DD,T2W</v>
      </c>
      <c r="C44" s="10">
        <f>VLOOKUP(A44,'Raw Data'!$A$2:$C$486,3,FALSE)</f>
        <v>69901.611699999994</v>
      </c>
      <c r="D44" s="8">
        <f t="shared" si="0"/>
        <v>71159.840710599994</v>
      </c>
      <c r="E44" s="67" t="s">
        <v>437</v>
      </c>
      <c r="F44" s="69">
        <f t="shared" si="1"/>
        <v>71159.840710599994</v>
      </c>
      <c r="G44" s="105" t="s">
        <v>437</v>
      </c>
      <c r="H44" s="106">
        <f t="shared" si="2"/>
        <v>71159.840710599994</v>
      </c>
      <c r="I44" s="105" t="s">
        <v>437</v>
      </c>
      <c r="J44" s="106">
        <f t="shared" si="3"/>
        <v>71159.840710599994</v>
      </c>
      <c r="K44" s="105" t="s">
        <v>437</v>
      </c>
      <c r="L44" s="106">
        <f t="shared" si="4"/>
        <v>71159.840710599994</v>
      </c>
    </row>
    <row r="45" spans="1:12" s="9" customFormat="1" x14ac:dyDescent="0.25">
      <c r="A45" s="9">
        <v>58451666</v>
      </c>
      <c r="B45" s="9" t="str">
        <f>VLOOKUP(A45,'Raw Data'!$A$2:$C$486,2,FALSE)</f>
        <v>ROTARY HEAD,STD-1WAY</v>
      </c>
      <c r="C45" s="10">
        <f>VLOOKUP(A45,'Raw Data'!$A$2:$C$486,3,FALSE)</f>
        <v>62902.942150000003</v>
      </c>
      <c r="D45" s="8">
        <f t="shared" si="0"/>
        <v>64035.195108700005</v>
      </c>
      <c r="E45" s="67"/>
      <c r="F45" s="69" t="str">
        <f t="shared" si="1"/>
        <v/>
      </c>
      <c r="G45" s="105"/>
      <c r="H45" s="106" t="str">
        <f t="shared" si="2"/>
        <v/>
      </c>
      <c r="I45" s="105"/>
      <c r="J45" s="106" t="str">
        <f t="shared" si="3"/>
        <v/>
      </c>
      <c r="K45" s="105"/>
      <c r="L45" s="106" t="str">
        <f t="shared" si="4"/>
        <v/>
      </c>
    </row>
    <row r="46" spans="1:12" s="7" customFormat="1" x14ac:dyDescent="0.25">
      <c r="A46" s="7">
        <v>57960114</v>
      </c>
      <c r="B46" s="7" t="str">
        <f>VLOOKUP(A46,'Raw Data'!$A$2:$C$486,2,FALSE)</f>
        <v>WINCH,INSTALL,12K    T2W</v>
      </c>
      <c r="C46" s="8">
        <f>VLOOKUP(A46,'Raw Data'!$A$2:$C$486,3,FALSE)</f>
        <v>6879.8897999999999</v>
      </c>
      <c r="D46" s="8">
        <f t="shared" si="0"/>
        <v>7003.7278163999999</v>
      </c>
      <c r="E46" s="67" t="s">
        <v>437</v>
      </c>
      <c r="F46" s="69">
        <f t="shared" si="1"/>
        <v>7003.7278163999999</v>
      </c>
      <c r="G46" s="105" t="s">
        <v>437</v>
      </c>
      <c r="H46" s="106">
        <f t="shared" si="2"/>
        <v>7003.7278163999999</v>
      </c>
      <c r="I46" s="105" t="s">
        <v>437</v>
      </c>
      <c r="J46" s="106">
        <f t="shared" si="3"/>
        <v>7003.7278163999999</v>
      </c>
      <c r="K46" s="105" t="s">
        <v>437</v>
      </c>
      <c r="L46" s="106">
        <f t="shared" si="4"/>
        <v>7003.7278163999999</v>
      </c>
    </row>
    <row r="47" spans="1:12" s="7" customFormat="1" x14ac:dyDescent="0.25">
      <c r="A47" s="7">
        <v>57960122</v>
      </c>
      <c r="B47" s="7" t="str">
        <f>VLOOKUP(A47,'Raw Data'!$A$2:$C$486,2,FALSE)</f>
        <v>WINCH,INSTALL,15K, T2W</v>
      </c>
      <c r="C47" s="8">
        <f>VLOOKUP(A47,'Raw Data'!$A$2:$C$486,3,FALSE)</f>
        <v>7315.92155</v>
      </c>
      <c r="D47" s="8">
        <f t="shared" si="0"/>
        <v>7447.6081378999997</v>
      </c>
      <c r="E47" s="67"/>
      <c r="F47" s="69" t="str">
        <f t="shared" si="1"/>
        <v/>
      </c>
      <c r="G47" s="105"/>
      <c r="H47" s="106" t="str">
        <f t="shared" si="2"/>
        <v/>
      </c>
      <c r="I47" s="105"/>
      <c r="J47" s="106" t="str">
        <f t="shared" si="3"/>
        <v/>
      </c>
      <c r="K47" s="105"/>
      <c r="L47" s="106" t="str">
        <f t="shared" si="4"/>
        <v/>
      </c>
    </row>
    <row r="48" spans="1:12" s="9" customFormat="1" x14ac:dyDescent="0.25">
      <c r="A48" s="9">
        <v>58473072</v>
      </c>
      <c r="B48" s="9" t="s">
        <v>436</v>
      </c>
      <c r="C48" s="10">
        <f>VLOOKUP(A48,'Raw Data'!$A$2:$C$486,3,FALSE)</f>
        <v>2223.4762500000002</v>
      </c>
      <c r="D48" s="8">
        <f t="shared" si="0"/>
        <v>2263.4988225000002</v>
      </c>
      <c r="E48" s="67" t="s">
        <v>437</v>
      </c>
      <c r="F48" s="69">
        <f t="shared" si="1"/>
        <v>2263.4988225000002</v>
      </c>
      <c r="G48" s="105" t="s">
        <v>437</v>
      </c>
      <c r="H48" s="106">
        <f t="shared" si="2"/>
        <v>2263.4988225000002</v>
      </c>
      <c r="I48" s="105" t="s">
        <v>437</v>
      </c>
      <c r="J48" s="106">
        <f t="shared" si="3"/>
        <v>2263.4988225000002</v>
      </c>
      <c r="K48" s="105" t="s">
        <v>437</v>
      </c>
      <c r="L48" s="106">
        <f t="shared" si="4"/>
        <v>2263.4988225000002</v>
      </c>
    </row>
    <row r="49" spans="1:12" s="9" customFormat="1" x14ac:dyDescent="0.25">
      <c r="A49" s="9">
        <v>58472904</v>
      </c>
      <c r="B49" s="9" t="str">
        <f>VLOOKUP(A49,'Raw Data'!$A$2:$C$486,2,FALSE)</f>
        <v>WINCH LINE,2-PART</v>
      </c>
      <c r="C49" s="10">
        <f>VLOOKUP(A49,'Raw Data'!$A$2:$C$486,3,FALSE)</f>
        <v>1501.99675</v>
      </c>
      <c r="D49" s="8">
        <f t="shared" si="0"/>
        <v>1529.0326915000001</v>
      </c>
      <c r="E49" s="67"/>
      <c r="F49" s="69" t="str">
        <f t="shared" si="1"/>
        <v/>
      </c>
      <c r="G49" s="105"/>
      <c r="H49" s="106" t="str">
        <f t="shared" si="2"/>
        <v/>
      </c>
      <c r="I49" s="105"/>
      <c r="J49" s="106" t="str">
        <f t="shared" si="3"/>
        <v/>
      </c>
      <c r="K49" s="105"/>
      <c r="L49" s="106" t="str">
        <f t="shared" si="4"/>
        <v/>
      </c>
    </row>
    <row r="50" spans="1:12" s="7" customFormat="1" x14ac:dyDescent="0.25">
      <c r="A50" s="7">
        <v>57455990</v>
      </c>
      <c r="B50" s="7" t="str">
        <f>VLOOKUP(A50,'Raw Data'!$A$2:$C$486,2,FALSE)</f>
        <v>WINCH INSTL, AUX.-4000LB</v>
      </c>
      <c r="C50" s="8">
        <f>VLOOKUP(A50,'Raw Data'!$A$2:$C$486,3,FALSE)</f>
        <v>4347.7647299999999</v>
      </c>
      <c r="D50" s="8">
        <f t="shared" si="0"/>
        <v>4426.02449514</v>
      </c>
      <c r="E50" s="67"/>
      <c r="F50" s="69" t="str">
        <f t="shared" si="1"/>
        <v/>
      </c>
      <c r="G50" s="105"/>
      <c r="H50" s="106" t="str">
        <f t="shared" si="2"/>
        <v/>
      </c>
      <c r="I50" s="105"/>
      <c r="J50" s="106" t="str">
        <f t="shared" si="3"/>
        <v/>
      </c>
      <c r="K50" s="105"/>
      <c r="L50" s="106" t="str">
        <f t="shared" si="4"/>
        <v/>
      </c>
    </row>
    <row r="51" spans="1:12" s="7" customFormat="1" x14ac:dyDescent="0.25">
      <c r="A51" s="7">
        <v>57491003</v>
      </c>
      <c r="B51" s="7" t="str">
        <f>VLOOKUP(A51,'Raw Data'!$A$2:$C$486,2,FALSE)</f>
        <v>WINCH INSTL, AUX.-8000LB</v>
      </c>
      <c r="C51" s="8">
        <f>VLOOKUP(A51,'Raw Data'!$A$2:$C$486,3,FALSE)</f>
        <v>4908.1370500000003</v>
      </c>
      <c r="D51" s="8">
        <f t="shared" si="0"/>
        <v>4996.4835169000007</v>
      </c>
      <c r="E51" s="67"/>
      <c r="F51" s="69" t="str">
        <f t="shared" si="1"/>
        <v/>
      </c>
      <c r="G51" s="105"/>
      <c r="H51" s="106" t="str">
        <f t="shared" si="2"/>
        <v/>
      </c>
      <c r="I51" s="105"/>
      <c r="J51" s="106" t="str">
        <f t="shared" si="3"/>
        <v/>
      </c>
      <c r="K51" s="105"/>
      <c r="L51" s="106" t="str">
        <f t="shared" si="4"/>
        <v/>
      </c>
    </row>
    <row r="52" spans="1:12" s="9" customFormat="1" x14ac:dyDescent="0.25">
      <c r="A52" s="9">
        <v>57477614</v>
      </c>
      <c r="B52" s="9" t="str">
        <f>VLOOKUP(A52,'Raw Data'!$A$2:$C$486,2,FALSE)</f>
        <v>WATER INJ. INST, 0-9 GPM</v>
      </c>
      <c r="C52" s="10">
        <f>VLOOKUP(A52,'Raw Data'!$A$2:$C$486,3,FALSE)</f>
        <v>2528.0389500000001</v>
      </c>
      <c r="D52" s="8">
        <f t="shared" si="0"/>
        <v>2573.5436511000003</v>
      </c>
      <c r="E52" s="67"/>
      <c r="F52" s="69" t="str">
        <f t="shared" si="1"/>
        <v/>
      </c>
      <c r="G52" s="105"/>
      <c r="H52" s="106" t="str">
        <f t="shared" si="2"/>
        <v/>
      </c>
      <c r="I52" s="105"/>
      <c r="J52" s="106" t="str">
        <f t="shared" si="3"/>
        <v/>
      </c>
      <c r="K52" s="105"/>
      <c r="L52" s="106" t="str">
        <f t="shared" si="4"/>
        <v/>
      </c>
    </row>
    <row r="53" spans="1:12" s="9" customFormat="1" x14ac:dyDescent="0.25">
      <c r="A53" s="9">
        <v>57470775</v>
      </c>
      <c r="B53" s="9" t="str">
        <f>VLOOKUP(A53,'Raw Data'!$A$2:$C$486,2,FALSE)</f>
        <v>WATER INJ.INSTL,12-GPM</v>
      </c>
      <c r="C53" s="10">
        <f>VLOOKUP(A53,'Raw Data'!$A$2:$C$486,3,FALSE)</f>
        <v>3441.5115500000002</v>
      </c>
      <c r="D53" s="8">
        <f t="shared" si="0"/>
        <v>3503.4587579000004</v>
      </c>
      <c r="E53" s="67"/>
      <c r="F53" s="69" t="str">
        <f t="shared" si="1"/>
        <v/>
      </c>
      <c r="G53" s="105"/>
      <c r="H53" s="106" t="str">
        <f t="shared" si="2"/>
        <v/>
      </c>
      <c r="I53" s="105"/>
      <c r="J53" s="106" t="str">
        <f t="shared" si="3"/>
        <v/>
      </c>
      <c r="K53" s="105"/>
      <c r="L53" s="106" t="str">
        <f t="shared" si="4"/>
        <v/>
      </c>
    </row>
    <row r="54" spans="1:12" s="9" customFormat="1" x14ac:dyDescent="0.25">
      <c r="A54" s="9">
        <v>57477622</v>
      </c>
      <c r="B54" s="9" t="str">
        <f>VLOOKUP(A54,'Raw Data'!$A$2:$C$486,2,FALSE)</f>
        <v>INJECTION,WATER,18 GPM</v>
      </c>
      <c r="C54" s="10">
        <f>VLOOKUP(A54,'Raw Data'!$A$2:$C$486,3,FALSE)</f>
        <v>3436.0635000000002</v>
      </c>
      <c r="D54" s="8">
        <f t="shared" si="0"/>
        <v>3497.9126430000001</v>
      </c>
      <c r="E54" s="67"/>
      <c r="F54" s="69" t="str">
        <f t="shared" si="1"/>
        <v/>
      </c>
      <c r="G54" s="105"/>
      <c r="H54" s="106" t="str">
        <f t="shared" si="2"/>
        <v/>
      </c>
      <c r="I54" s="105"/>
      <c r="J54" s="106" t="str">
        <f t="shared" si="3"/>
        <v/>
      </c>
      <c r="K54" s="105"/>
      <c r="L54" s="106" t="str">
        <f t="shared" si="4"/>
        <v/>
      </c>
    </row>
    <row r="55" spans="1:12" s="9" customFormat="1" x14ac:dyDescent="0.25">
      <c r="A55" s="9">
        <v>57477648</v>
      </c>
      <c r="B55" s="9" t="str">
        <f>VLOOKUP(A55,'Raw Data'!$A$2:$C$486,2,FALSE)</f>
        <v>WATER INJ. INSTL, 25 GPM</v>
      </c>
      <c r="C55" s="10">
        <f>VLOOKUP(A55,'Raw Data'!$A$2:$C$486,3,FALSE)</f>
        <v>5551.9253749999998</v>
      </c>
      <c r="D55" s="8">
        <f t="shared" si="0"/>
        <v>5651.8600317499995</v>
      </c>
      <c r="E55" s="67"/>
      <c r="F55" s="69" t="str">
        <f t="shared" si="1"/>
        <v/>
      </c>
      <c r="G55" s="105"/>
      <c r="H55" s="106" t="str">
        <f t="shared" si="2"/>
        <v/>
      </c>
      <c r="I55" s="105"/>
      <c r="J55" s="106" t="str">
        <f t="shared" si="3"/>
        <v/>
      </c>
      <c r="K55" s="105"/>
      <c r="L55" s="106" t="str">
        <f t="shared" si="4"/>
        <v/>
      </c>
    </row>
    <row r="56" spans="1:12" s="7" customFormat="1" x14ac:dyDescent="0.25">
      <c r="A56" s="7">
        <v>57985616</v>
      </c>
      <c r="B56" s="7" t="e">
        <f>VLOOKUP(A56,'Raw Data'!$A$2:$C$486,2,FALSE)</f>
        <v>#N/A</v>
      </c>
      <c r="C56" s="8" t="e">
        <f>VLOOKUP(A56,'Raw Data'!$A$2:$C$486,3,FALSE)</f>
        <v>#N/A</v>
      </c>
      <c r="D56" s="8" t="e">
        <f t="shared" si="0"/>
        <v>#N/A</v>
      </c>
      <c r="E56" s="67"/>
      <c r="F56" s="69" t="str">
        <f t="shared" si="1"/>
        <v/>
      </c>
      <c r="G56" s="105"/>
      <c r="H56" s="106" t="str">
        <f t="shared" si="2"/>
        <v/>
      </c>
      <c r="I56" s="105"/>
      <c r="J56" s="106" t="str">
        <f t="shared" si="3"/>
        <v/>
      </c>
      <c r="K56" s="105"/>
      <c r="L56" s="106" t="str">
        <f t="shared" si="4"/>
        <v/>
      </c>
    </row>
    <row r="57" spans="1:12" s="9" customFormat="1" x14ac:dyDescent="0.25">
      <c r="A57" s="9">
        <v>57985616</v>
      </c>
      <c r="B57" s="9" t="e">
        <f>VLOOKUP(A57,'Raw Data'!$A$2:$C$486,2,FALSE)</f>
        <v>#N/A</v>
      </c>
      <c r="C57" s="10" t="e">
        <f>VLOOKUP(A57,'Raw Data'!$A$2:$C$486,3,FALSE)</f>
        <v>#N/A</v>
      </c>
      <c r="D57" s="8" t="e">
        <f t="shared" si="0"/>
        <v>#N/A</v>
      </c>
      <c r="E57" s="67"/>
      <c r="F57" s="69" t="str">
        <f t="shared" si="1"/>
        <v/>
      </c>
      <c r="G57" s="105"/>
      <c r="H57" s="106" t="str">
        <f t="shared" si="2"/>
        <v/>
      </c>
      <c r="I57" s="105"/>
      <c r="J57" s="106" t="str">
        <f t="shared" si="3"/>
        <v/>
      </c>
      <c r="K57" s="105"/>
      <c r="L57" s="106" t="str">
        <f t="shared" si="4"/>
        <v/>
      </c>
    </row>
    <row r="58" spans="1:12" s="9" customFormat="1" x14ac:dyDescent="0.25">
      <c r="A58" s="9">
        <v>57548430</v>
      </c>
      <c r="B58" s="9" t="str">
        <f>VLOOKUP(A58,'Raw Data'!$A$2:$C$486,2,FALSE)</f>
        <v>CABLE,500 FT</v>
      </c>
      <c r="C58" s="10">
        <f>VLOOKUP(A58,'Raw Data'!$A$2:$C$486,3,FALSE)</f>
        <v>530.18600000000004</v>
      </c>
      <c r="D58" s="8">
        <f t="shared" si="0"/>
        <v>539.72934800000007</v>
      </c>
      <c r="E58" s="67"/>
      <c r="F58" s="69" t="str">
        <f t="shared" si="1"/>
        <v/>
      </c>
      <c r="G58" s="105"/>
      <c r="H58" s="106" t="str">
        <f t="shared" si="2"/>
        <v/>
      </c>
      <c r="I58" s="105"/>
      <c r="J58" s="106" t="str">
        <f t="shared" si="3"/>
        <v/>
      </c>
      <c r="K58" s="105"/>
      <c r="L58" s="106" t="str">
        <f t="shared" si="4"/>
        <v/>
      </c>
    </row>
    <row r="59" spans="1:12" s="9" customFormat="1" x14ac:dyDescent="0.25">
      <c r="A59" s="9">
        <v>57548448</v>
      </c>
      <c r="B59" s="9" t="str">
        <f>VLOOKUP(A59,'Raw Data'!$A$2:$C$486,2,FALSE)</f>
        <v>CABLE,1500 FT</v>
      </c>
      <c r="C59" s="10">
        <f>VLOOKUP(A59,'Raw Data'!$A$2:$C$486,3,FALSE)</f>
        <v>917.18600000000004</v>
      </c>
      <c r="D59" s="8">
        <f t="shared" si="0"/>
        <v>933.69534800000008</v>
      </c>
      <c r="E59" s="67"/>
      <c r="F59" s="69" t="str">
        <f t="shared" si="1"/>
        <v/>
      </c>
      <c r="G59" s="105"/>
      <c r="H59" s="106" t="str">
        <f t="shared" si="2"/>
        <v/>
      </c>
      <c r="I59" s="105"/>
      <c r="J59" s="106" t="str">
        <f t="shared" si="3"/>
        <v/>
      </c>
      <c r="K59" s="105"/>
      <c r="L59" s="106" t="str">
        <f t="shared" si="4"/>
        <v/>
      </c>
    </row>
    <row r="60" spans="1:12" s="7" customFormat="1" x14ac:dyDescent="0.25">
      <c r="A60" s="7">
        <v>57477713</v>
      </c>
      <c r="B60" s="7" t="str">
        <f>VLOOKUP(A60,'Raw Data'!$A$2:$C$486,2,FALSE)</f>
        <v>MUD PUMP INSTL-4X5 T2W</v>
      </c>
      <c r="C60" s="8">
        <f>VLOOKUP(A60,'Raw Data'!$A$2:$C$486,3,FALSE)</f>
        <v>21385.42355</v>
      </c>
      <c r="D60" s="8">
        <f t="shared" si="0"/>
        <v>21770.361173900001</v>
      </c>
      <c r="E60" s="67"/>
      <c r="F60" s="69" t="str">
        <f t="shared" si="1"/>
        <v/>
      </c>
      <c r="G60" s="105"/>
      <c r="H60" s="106" t="str">
        <f t="shared" si="2"/>
        <v/>
      </c>
      <c r="I60" s="105"/>
      <c r="J60" s="106" t="str">
        <f t="shared" si="3"/>
        <v/>
      </c>
      <c r="K60" s="105"/>
      <c r="L60" s="106" t="str">
        <f t="shared" si="4"/>
        <v/>
      </c>
    </row>
    <row r="61" spans="1:12" s="7" customFormat="1" x14ac:dyDescent="0.25">
      <c r="A61" s="7">
        <v>57538126</v>
      </c>
      <c r="B61" s="7" t="str">
        <f>VLOOKUP(A61,'Raw Data'!$A$2:$C$486,2,FALSE)</f>
        <v>PUMP ASM,MUDUNDERCONSOLE</v>
      </c>
      <c r="C61" s="8">
        <f>VLOOKUP(A61,'Raw Data'!$A$2:$C$486,3,FALSE)</f>
        <v>10924.4519</v>
      </c>
      <c r="D61" s="8">
        <f t="shared" si="0"/>
        <v>11121.092034200001</v>
      </c>
      <c r="E61" s="67"/>
      <c r="F61" s="69" t="str">
        <f t="shared" si="1"/>
        <v/>
      </c>
      <c r="G61" s="105"/>
      <c r="H61" s="106" t="str">
        <f t="shared" si="2"/>
        <v/>
      </c>
      <c r="I61" s="105"/>
      <c r="J61" s="106" t="str">
        <f t="shared" si="3"/>
        <v/>
      </c>
      <c r="K61" s="105"/>
      <c r="L61" s="106" t="str">
        <f t="shared" si="4"/>
        <v/>
      </c>
    </row>
    <row r="62" spans="1:12" s="7" customFormat="1" x14ac:dyDescent="0.25">
      <c r="A62" s="7">
        <v>57548760</v>
      </c>
      <c r="B62" s="7" t="str">
        <f>VLOOKUP(A62,'Raw Data'!$A$2:$C$486,2,FALSE)</f>
        <v>MUD PUMP INST,5X6.T2W</v>
      </c>
      <c r="C62" s="8">
        <f>VLOOKUP(A62,'Raw Data'!$A$2:$C$486,3,FALSE)</f>
        <v>35223.510844999997</v>
      </c>
      <c r="D62" s="8">
        <f t="shared" si="0"/>
        <v>35857.534040209997</v>
      </c>
      <c r="E62" s="67"/>
      <c r="F62" s="69" t="str">
        <f t="shared" si="1"/>
        <v/>
      </c>
      <c r="G62" s="105"/>
      <c r="H62" s="106" t="str">
        <f t="shared" si="2"/>
        <v/>
      </c>
      <c r="I62" s="105"/>
      <c r="J62" s="106" t="str">
        <f t="shared" si="3"/>
        <v/>
      </c>
      <c r="K62" s="105"/>
      <c r="L62" s="106" t="str">
        <f t="shared" si="4"/>
        <v/>
      </c>
    </row>
    <row r="63" spans="1:12" s="7" customFormat="1" x14ac:dyDescent="0.25">
      <c r="A63" s="7">
        <v>57493652</v>
      </c>
      <c r="B63" s="7" t="str">
        <f>VLOOKUP(A63,'Raw Data'!$A$2:$C$486,2,FALSE)</f>
        <v>MUD PUMP/PIT INSTL-3X4</v>
      </c>
      <c r="C63" s="8">
        <f>VLOOKUP(A63,'Raw Data'!$A$2:$C$486,3,FALSE)</f>
        <v>15922.246751000001</v>
      </c>
      <c r="D63" s="8">
        <f t="shared" si="0"/>
        <v>16208.847192518</v>
      </c>
      <c r="E63" s="67"/>
      <c r="F63" s="69" t="str">
        <f t="shared" si="1"/>
        <v/>
      </c>
      <c r="G63" s="105"/>
      <c r="H63" s="106" t="str">
        <f t="shared" si="2"/>
        <v/>
      </c>
      <c r="I63" s="105"/>
      <c r="J63" s="106" t="str">
        <f t="shared" si="3"/>
        <v/>
      </c>
      <c r="K63" s="105"/>
      <c r="L63" s="106" t="str">
        <f t="shared" si="4"/>
        <v/>
      </c>
    </row>
    <row r="64" spans="1:12" s="7" customFormat="1" x14ac:dyDescent="0.25">
      <c r="A64" s="7">
        <v>57766446</v>
      </c>
      <c r="B64" s="7" t="str">
        <f>VLOOKUP(A64,'Raw Data'!$A$2:$C$486,2,FALSE)</f>
        <v>PUMP,MUD,INST,7.5X10,CNL</v>
      </c>
      <c r="C64" s="8">
        <f>VLOOKUP(A64,'Raw Data'!$A$2:$C$486,3,FALSE)</f>
        <v>34044.679049999999</v>
      </c>
      <c r="D64" s="8">
        <f t="shared" si="0"/>
        <v>34657.483272899997</v>
      </c>
      <c r="E64" s="67"/>
      <c r="F64" s="69" t="str">
        <f t="shared" si="1"/>
        <v/>
      </c>
      <c r="G64" s="105"/>
      <c r="H64" s="106" t="str">
        <f t="shared" si="2"/>
        <v/>
      </c>
      <c r="I64" s="105"/>
      <c r="J64" s="106" t="str">
        <f t="shared" si="3"/>
        <v/>
      </c>
      <c r="K64" s="105"/>
      <c r="L64" s="106" t="str">
        <f t="shared" si="4"/>
        <v/>
      </c>
    </row>
    <row r="65" spans="1:12" s="7" customFormat="1" x14ac:dyDescent="0.25">
      <c r="A65" s="7">
        <v>57644569</v>
      </c>
      <c r="B65" s="7" t="str">
        <f>VLOOKUP(A65,'Raw Data'!$A$2:$C$486,2,FALSE)</f>
        <v>MUD PUMP,W/PIT &amp; MOYNO</v>
      </c>
      <c r="C65" s="8">
        <f>VLOOKUP(A65,'Raw Data'!$A$2:$C$486,3,FALSE)</f>
        <v>20195.527901000001</v>
      </c>
      <c r="D65" s="8">
        <f t="shared" si="0"/>
        <v>20559.047403218003</v>
      </c>
      <c r="E65" s="67"/>
      <c r="F65" s="69" t="str">
        <f t="shared" si="1"/>
        <v/>
      </c>
      <c r="G65" s="105"/>
      <c r="H65" s="106" t="str">
        <f t="shared" si="2"/>
        <v/>
      </c>
      <c r="I65" s="105"/>
      <c r="J65" s="106" t="str">
        <f t="shared" si="3"/>
        <v/>
      </c>
      <c r="K65" s="105"/>
      <c r="L65" s="106" t="str">
        <f t="shared" si="4"/>
        <v/>
      </c>
    </row>
    <row r="66" spans="1:12" s="7" customFormat="1" x14ac:dyDescent="0.25">
      <c r="A66" s="7">
        <v>58365125</v>
      </c>
      <c r="B66" s="7" t="str">
        <f>VLOOKUP(A66,'Raw Data'!$A$2:$C$486,2,FALSE)</f>
        <v>MUD PUMP HYD W/ Q-DSC&amp;SP</v>
      </c>
      <c r="C66" s="8">
        <f>VLOOKUP(A66,'Raw Data'!$A$2:$C$486,3,FALSE)</f>
        <v>4659.2666149999995</v>
      </c>
      <c r="D66" s="8">
        <f t="shared" si="0"/>
        <v>4743.1334140699992</v>
      </c>
      <c r="E66" s="67"/>
      <c r="F66" s="69" t="str">
        <f t="shared" si="1"/>
        <v/>
      </c>
      <c r="G66" s="105"/>
      <c r="H66" s="106" t="str">
        <f t="shared" si="2"/>
        <v/>
      </c>
      <c r="I66" s="105"/>
      <c r="J66" s="106" t="str">
        <f t="shared" si="3"/>
        <v/>
      </c>
      <c r="K66" s="105"/>
      <c r="L66" s="106" t="str">
        <f t="shared" si="4"/>
        <v/>
      </c>
    </row>
    <row r="67" spans="1:12" s="7" customFormat="1" x14ac:dyDescent="0.25">
      <c r="A67" s="7">
        <v>58483579</v>
      </c>
      <c r="B67" s="7" t="str">
        <f>VLOOKUP(A67,'Raw Data'!$A$2:$C$486,2,FALSE)</f>
        <v>NO MUD PUMP, T2W</v>
      </c>
      <c r="C67" s="8">
        <f>VLOOKUP(A67,'Raw Data'!$A$2:$C$486,3,FALSE)</f>
        <v>0</v>
      </c>
      <c r="D67" s="8">
        <f t="shared" ref="D67:D84" si="5">(C67*1.8%)+C67</f>
        <v>0</v>
      </c>
      <c r="E67" s="67"/>
      <c r="F67" s="69" t="str">
        <f t="shared" ref="F67:F84" si="6">IF(E67="X",D67,"")</f>
        <v/>
      </c>
      <c r="G67" s="105"/>
      <c r="H67" s="106" t="str">
        <f t="shared" ref="H67:H84" si="7">IF(G67="X",D67,"")</f>
        <v/>
      </c>
      <c r="I67" s="105"/>
      <c r="J67" s="106" t="str">
        <f t="shared" ref="J67:J84" si="8">IF(I67="X",D67,"")</f>
        <v/>
      </c>
      <c r="K67" s="105"/>
      <c r="L67" s="106" t="str">
        <f t="shared" ref="L67:L84" si="9">IF(K67="X",D67,"")</f>
        <v/>
      </c>
    </row>
    <row r="68" spans="1:12" x14ac:dyDescent="0.25">
      <c r="A68">
        <v>57726812</v>
      </c>
      <c r="B68" t="str">
        <f>VLOOKUP(A68,'Raw Data'!$A$2:$C$486,2,FALSE)</f>
        <v>ODOMETER,HUB,INSTL</v>
      </c>
      <c r="C68" s="6">
        <f>VLOOKUP(A68,'Raw Data'!$A$2:$C$486,3,FALSE)</f>
        <v>249.44954999999999</v>
      </c>
      <c r="D68" s="8">
        <f t="shared" si="5"/>
        <v>253.9396419</v>
      </c>
      <c r="E68" s="67"/>
      <c r="F68" s="69" t="str">
        <f t="shared" si="6"/>
        <v/>
      </c>
      <c r="G68" s="105"/>
      <c r="H68" s="106" t="str">
        <f t="shared" si="7"/>
        <v/>
      </c>
      <c r="I68" s="105"/>
      <c r="J68" s="106" t="str">
        <f t="shared" si="8"/>
        <v/>
      </c>
      <c r="K68" s="105"/>
      <c r="L68" s="106" t="str">
        <f t="shared" si="9"/>
        <v/>
      </c>
    </row>
    <row r="69" spans="1:12" x14ac:dyDescent="0.25">
      <c r="A69">
        <v>57484974</v>
      </c>
      <c r="B69" t="str">
        <f>VLOOKUP(A69,'Raw Data'!$A$2:$C$486,2,FALSE)</f>
        <v>INJECTION LUBE</v>
      </c>
      <c r="C69" s="6">
        <f>VLOOKUP(A69,'Raw Data'!$A$2:$C$486,3,FALSE)</f>
        <v>1577.8019899999999</v>
      </c>
      <c r="D69" s="8">
        <f t="shared" si="5"/>
        <v>1606.2024258199999</v>
      </c>
      <c r="E69" s="67"/>
      <c r="F69" s="69" t="str">
        <f t="shared" si="6"/>
        <v/>
      </c>
      <c r="G69" s="105"/>
      <c r="H69" s="106" t="str">
        <f t="shared" si="7"/>
        <v/>
      </c>
      <c r="I69" s="105"/>
      <c r="J69" s="106" t="str">
        <f t="shared" si="8"/>
        <v/>
      </c>
      <c r="K69" s="105"/>
      <c r="L69" s="106" t="str">
        <f t="shared" si="9"/>
        <v/>
      </c>
    </row>
    <row r="70" spans="1:12" x14ac:dyDescent="0.25">
      <c r="A70">
        <v>57570574</v>
      </c>
      <c r="B70" t="str">
        <f>VLOOKUP(A70,'Raw Data'!$A$2:$C$486,2,FALSE)</f>
        <v>ROD HANDLING SINGLE T2W</v>
      </c>
      <c r="C70" s="6">
        <f>VLOOKUP(A70,'Raw Data'!$A$2:$C$486,3,FALSE)</f>
        <v>4482.3139000000001</v>
      </c>
      <c r="D70" s="8">
        <f t="shared" si="5"/>
        <v>4562.9955502000003</v>
      </c>
      <c r="E70" s="67"/>
      <c r="F70" s="69" t="str">
        <f t="shared" si="6"/>
        <v/>
      </c>
      <c r="G70" s="105"/>
      <c r="H70" s="106" t="str">
        <f t="shared" si="7"/>
        <v/>
      </c>
      <c r="I70" s="105"/>
      <c r="J70" s="106" t="str">
        <f t="shared" si="8"/>
        <v/>
      </c>
      <c r="K70" s="105"/>
      <c r="L70" s="106" t="str">
        <f t="shared" si="9"/>
        <v/>
      </c>
    </row>
    <row r="71" spans="1:12" x14ac:dyDescent="0.25">
      <c r="A71">
        <v>57617904</v>
      </c>
      <c r="B71" t="str">
        <f>VLOOKUP(A71,'Raw Data'!$A$2:$C$486,2,FALSE)</f>
        <v>ADDL PARTS/MAINT.MANUAL</v>
      </c>
      <c r="C71" s="6">
        <f>VLOOKUP(A71,'Raw Data'!$A$2:$C$486,3,FALSE)</f>
        <v>0</v>
      </c>
      <c r="D71" s="8">
        <f t="shared" si="5"/>
        <v>0</v>
      </c>
      <c r="E71" s="67"/>
      <c r="F71" s="69" t="str">
        <f t="shared" si="6"/>
        <v/>
      </c>
      <c r="G71" s="105"/>
      <c r="H71" s="106" t="str">
        <f t="shared" si="7"/>
        <v/>
      </c>
      <c r="I71" s="105"/>
      <c r="J71" s="106" t="str">
        <f t="shared" si="8"/>
        <v/>
      </c>
      <c r="K71" s="105"/>
      <c r="L71" s="106" t="str">
        <f t="shared" si="9"/>
        <v/>
      </c>
    </row>
    <row r="72" spans="1:12" x14ac:dyDescent="0.25">
      <c r="A72">
        <v>57690174</v>
      </c>
      <c r="B72" t="str">
        <f>VLOOKUP(A72,'Raw Data'!$A$2:$C$486,2,FALSE)</f>
        <v>SPINNER,ROD INSTL 4.5"</v>
      </c>
      <c r="C72" s="6">
        <f>VLOOKUP(A72,'Raw Data'!$A$2:$C$486,3,FALSE)</f>
        <v>4428.9411200000004</v>
      </c>
      <c r="D72" s="8">
        <f t="shared" si="5"/>
        <v>4508.6620601600007</v>
      </c>
      <c r="E72" s="67"/>
      <c r="F72" s="69" t="str">
        <f t="shared" si="6"/>
        <v/>
      </c>
      <c r="G72" s="105"/>
      <c r="H72" s="106" t="str">
        <f t="shared" si="7"/>
        <v/>
      </c>
      <c r="I72" s="105"/>
      <c r="J72" s="106" t="str">
        <f t="shared" si="8"/>
        <v/>
      </c>
      <c r="K72" s="105"/>
      <c r="L72" s="106" t="str">
        <f t="shared" si="9"/>
        <v/>
      </c>
    </row>
    <row r="73" spans="1:12" x14ac:dyDescent="0.25">
      <c r="A73">
        <v>57893422</v>
      </c>
      <c r="B73" t="str">
        <f>VLOOKUP(A73,'Raw Data'!$A$2:$C$486,2,FALSE)</f>
        <v>SUB,FLOATING W/ SAVER</v>
      </c>
      <c r="C73" s="6">
        <f>VLOOKUP(A73,'Raw Data'!$A$2:$C$486,3,FALSE)</f>
        <v>7271.8374999999996</v>
      </c>
      <c r="D73" s="8">
        <f t="shared" si="5"/>
        <v>7402.7305749999996</v>
      </c>
      <c r="E73" s="67"/>
      <c r="F73" s="69" t="str">
        <f t="shared" si="6"/>
        <v/>
      </c>
      <c r="G73" s="105"/>
      <c r="H73" s="106" t="str">
        <f t="shared" si="7"/>
        <v/>
      </c>
      <c r="I73" s="105"/>
      <c r="J73" s="106" t="str">
        <f t="shared" si="8"/>
        <v/>
      </c>
      <c r="K73" s="105"/>
      <c r="L73" s="106" t="str">
        <f t="shared" si="9"/>
        <v/>
      </c>
    </row>
    <row r="74" spans="1:12" x14ac:dyDescent="0.25">
      <c r="A74">
        <v>58378523</v>
      </c>
      <c r="B74" t="str">
        <f>VLOOKUP(A74,'Raw Data'!$A$2:$C$486,2,FALSE)</f>
        <v>ROD STOP ASM,3.5 PIPE</v>
      </c>
      <c r="C74" s="6">
        <f>VLOOKUP(A74,'Raw Data'!$A$2:$C$486,3,FALSE)</f>
        <v>462.25</v>
      </c>
      <c r="D74" s="8">
        <f t="shared" si="5"/>
        <v>470.57049999999998</v>
      </c>
      <c r="E74" s="67"/>
      <c r="F74" s="69" t="str">
        <f t="shared" si="6"/>
        <v/>
      </c>
      <c r="G74" s="105"/>
      <c r="H74" s="106" t="str">
        <f t="shared" si="7"/>
        <v/>
      </c>
      <c r="I74" s="105"/>
      <c r="J74" s="106" t="str">
        <f t="shared" si="8"/>
        <v/>
      </c>
      <c r="K74" s="105"/>
      <c r="L74" s="106" t="str">
        <f t="shared" si="9"/>
        <v/>
      </c>
    </row>
    <row r="75" spans="1:12" x14ac:dyDescent="0.25">
      <c r="A75">
        <v>58378530</v>
      </c>
      <c r="B75" t="str">
        <f>VLOOKUP(A75,'Raw Data'!$A$2:$C$486,2,FALSE)</f>
        <v>ROD STOP ASM,4.5 PIPE</v>
      </c>
      <c r="C75" s="6">
        <f>VLOOKUP(A75,'Raw Data'!$A$2:$C$486,3,FALSE)</f>
        <v>339.7</v>
      </c>
      <c r="D75" s="8">
        <f t="shared" si="5"/>
        <v>345.81459999999998</v>
      </c>
      <c r="E75" s="67"/>
      <c r="F75" s="69" t="str">
        <f t="shared" si="6"/>
        <v/>
      </c>
      <c r="G75" s="105"/>
      <c r="H75" s="106" t="str">
        <f t="shared" si="7"/>
        <v/>
      </c>
      <c r="I75" s="105"/>
      <c r="J75" s="106" t="str">
        <f t="shared" si="8"/>
        <v/>
      </c>
      <c r="K75" s="105"/>
      <c r="L75" s="106" t="str">
        <f t="shared" si="9"/>
        <v/>
      </c>
    </row>
    <row r="76" spans="1:12" x14ac:dyDescent="0.25">
      <c r="A76">
        <v>58383290</v>
      </c>
      <c r="B76" t="str">
        <f>VLOOKUP(A76,'Raw Data'!$A$2:$C$486,2,FALSE)</f>
        <v>TRUCK CONV, 6X6, 5900</v>
      </c>
      <c r="C76" s="6">
        <f>VLOOKUP(A76,'Raw Data'!$A$2:$C$486,3,FALSE)</f>
        <v>38431.25</v>
      </c>
      <c r="D76" s="8">
        <f t="shared" si="5"/>
        <v>39123.012499999997</v>
      </c>
      <c r="E76" s="67"/>
      <c r="F76" s="69" t="str">
        <f t="shared" si="6"/>
        <v/>
      </c>
      <c r="G76" s="105"/>
      <c r="H76" s="106" t="str">
        <f t="shared" si="7"/>
        <v/>
      </c>
      <c r="I76" s="105"/>
      <c r="J76" s="106" t="str">
        <f t="shared" si="8"/>
        <v/>
      </c>
      <c r="K76" s="105"/>
      <c r="L76" s="106" t="str">
        <f t="shared" si="9"/>
        <v/>
      </c>
    </row>
    <row r="77" spans="1:12" x14ac:dyDescent="0.25">
      <c r="A77">
        <v>58481017</v>
      </c>
      <c r="B77" t="str">
        <f>VLOOKUP(A77,'Raw Data'!$A$2:$C$486,2,FALSE)</f>
        <v>PTO OVERHEAT IND INSTL</v>
      </c>
      <c r="C77" s="6">
        <f>VLOOKUP(A77,'Raw Data'!$A$2:$C$486,3,FALSE)</f>
        <v>74.781000000000006</v>
      </c>
      <c r="D77" s="8">
        <f t="shared" si="5"/>
        <v>76.127058000000005</v>
      </c>
      <c r="E77" s="67"/>
      <c r="F77" s="69" t="str">
        <f t="shared" si="6"/>
        <v/>
      </c>
      <c r="G77" s="105"/>
      <c r="H77" s="106" t="str">
        <f t="shared" si="7"/>
        <v/>
      </c>
      <c r="I77" s="105"/>
      <c r="J77" s="106" t="str">
        <f t="shared" si="8"/>
        <v/>
      </c>
      <c r="K77" s="105"/>
      <c r="L77" s="106" t="str">
        <f t="shared" si="9"/>
        <v/>
      </c>
    </row>
    <row r="78" spans="1:12" x14ac:dyDescent="0.25">
      <c r="A78">
        <v>57675076</v>
      </c>
      <c r="B78" t="str">
        <f>VLOOKUP(A78,'Raw Data'!$A$2:$C$486,2,FALSE)</f>
        <v>MANUALS,OPERATION</v>
      </c>
      <c r="C78" s="6">
        <f>VLOOKUP(A78,'Raw Data'!$A$2:$C$486,3,FALSE)</f>
        <v>3547.5</v>
      </c>
      <c r="D78" s="8">
        <f t="shared" si="5"/>
        <v>3611.355</v>
      </c>
      <c r="E78" s="67"/>
      <c r="F78" s="69" t="str">
        <f t="shared" si="6"/>
        <v/>
      </c>
      <c r="G78" s="105"/>
      <c r="H78" s="106" t="str">
        <f t="shared" si="7"/>
        <v/>
      </c>
      <c r="I78" s="105"/>
      <c r="J78" s="106" t="str">
        <f t="shared" si="8"/>
        <v/>
      </c>
      <c r="K78" s="105"/>
      <c r="L78" s="106" t="str">
        <f t="shared" si="9"/>
        <v/>
      </c>
    </row>
    <row r="79" spans="1:12" x14ac:dyDescent="0.25">
      <c r="A79">
        <v>58012014</v>
      </c>
      <c r="B79" t="str">
        <f>VLOOKUP(A79,'Raw Data'!$A$2:$C$486,2,FALSE)</f>
        <v>PAINT,STD YELLLOW/GRAY</v>
      </c>
      <c r="C79" s="6">
        <f>VLOOKUP(A79,'Raw Data'!$A$2:$C$486,3,FALSE)</f>
        <v>7448.4793749999999</v>
      </c>
      <c r="D79" s="8">
        <f t="shared" si="5"/>
        <v>7582.55200375</v>
      </c>
      <c r="E79" s="67"/>
      <c r="F79" s="69" t="str">
        <f t="shared" si="6"/>
        <v/>
      </c>
      <c r="G79" s="105"/>
      <c r="H79" s="106" t="str">
        <f t="shared" si="7"/>
        <v/>
      </c>
      <c r="I79" s="105"/>
      <c r="J79" s="106" t="str">
        <f t="shared" si="8"/>
        <v/>
      </c>
      <c r="K79" s="105"/>
      <c r="L79" s="106" t="str">
        <f t="shared" si="9"/>
        <v/>
      </c>
    </row>
    <row r="80" spans="1:12" x14ac:dyDescent="0.25">
      <c r="A80">
        <v>57536625</v>
      </c>
      <c r="B80" t="str">
        <f>VLOOKUP(A80,'Raw Data'!$A$2:$C$486,2,FALSE)</f>
        <v>PAINT, CUSTOM RED</v>
      </c>
      <c r="C80" s="6">
        <f>VLOOKUP(A80,'Raw Data'!$A$2:$C$486,3,FALSE)</f>
        <v>2226.9502499999999</v>
      </c>
      <c r="D80" s="8">
        <f t="shared" si="5"/>
        <v>2267.0353544999998</v>
      </c>
      <c r="E80" s="67"/>
      <c r="F80" s="69" t="str">
        <f t="shared" si="6"/>
        <v/>
      </c>
      <c r="G80" s="105"/>
      <c r="H80" s="106" t="str">
        <f t="shared" si="7"/>
        <v/>
      </c>
      <c r="I80" s="105"/>
      <c r="J80" s="106" t="str">
        <f t="shared" si="8"/>
        <v/>
      </c>
      <c r="K80" s="105"/>
      <c r="L80" s="106" t="str">
        <f t="shared" si="9"/>
        <v/>
      </c>
    </row>
    <row r="81" spans="1:12" x14ac:dyDescent="0.25">
      <c r="A81">
        <v>58012030</v>
      </c>
      <c r="B81" t="str">
        <f>VLOOKUP(A81,'Raw Data'!$A$2:$C$486,2,FALSE)</f>
        <v>PAINT,BEIGE</v>
      </c>
      <c r="C81" s="6">
        <f>VLOOKUP(A81,'Raw Data'!$A$2:$C$486,3,FALSE)</f>
        <v>1603.996875</v>
      </c>
      <c r="D81" s="8">
        <f t="shared" si="5"/>
        <v>1632.8688187499999</v>
      </c>
      <c r="E81" s="67"/>
      <c r="F81" s="69" t="str">
        <f t="shared" si="6"/>
        <v/>
      </c>
      <c r="G81" s="105"/>
      <c r="H81" s="106" t="str">
        <f t="shared" si="7"/>
        <v/>
      </c>
      <c r="I81" s="105"/>
      <c r="J81" s="106" t="str">
        <f t="shared" si="8"/>
        <v/>
      </c>
      <c r="K81" s="105"/>
      <c r="L81" s="106" t="str">
        <f t="shared" si="9"/>
        <v/>
      </c>
    </row>
    <row r="82" spans="1:12" x14ac:dyDescent="0.25">
      <c r="A82">
        <v>57617896</v>
      </c>
      <c r="B82" t="str">
        <f>VLOOKUP(A82,'Raw Data'!$A$2:$C$486,2,FALSE)</f>
        <v>PAINT,SPECIAL</v>
      </c>
      <c r="C82" s="6">
        <f>VLOOKUP(A82,'Raw Data'!$A$2:$C$486,3,FALSE)</f>
        <v>0</v>
      </c>
      <c r="D82" s="8">
        <f t="shared" si="5"/>
        <v>0</v>
      </c>
      <c r="E82" s="67"/>
      <c r="F82" s="69" t="str">
        <f t="shared" si="6"/>
        <v/>
      </c>
      <c r="G82" s="105"/>
      <c r="H82" s="106" t="str">
        <f t="shared" si="7"/>
        <v/>
      </c>
      <c r="I82" s="105"/>
      <c r="J82" s="106" t="str">
        <f t="shared" si="8"/>
        <v/>
      </c>
      <c r="K82" s="105"/>
      <c r="L82" s="106" t="str">
        <f t="shared" si="9"/>
        <v/>
      </c>
    </row>
    <row r="83" spans="1:12" x14ac:dyDescent="0.25">
      <c r="A83">
        <v>57975468</v>
      </c>
      <c r="B83" t="str">
        <f>VLOOKUP(A83,'Raw Data'!$A$2:$C$486,2,FALSE)</f>
        <v>DECALS-T2W,RIG,LIGHT</v>
      </c>
      <c r="C83" s="6">
        <f>VLOOKUP(A83,'Raw Data'!$A$2:$C$486,3,FALSE)</f>
        <v>460.97075000000001</v>
      </c>
      <c r="D83" s="8">
        <f t="shared" si="5"/>
        <v>469.26822350000003</v>
      </c>
      <c r="E83" s="67"/>
      <c r="F83" s="69" t="str">
        <f t="shared" si="6"/>
        <v/>
      </c>
      <c r="G83" s="105"/>
      <c r="H83" s="106" t="str">
        <f t="shared" si="7"/>
        <v/>
      </c>
      <c r="I83" s="105"/>
      <c r="J83" s="106" t="str">
        <f t="shared" si="8"/>
        <v/>
      </c>
      <c r="K83" s="105"/>
      <c r="L83" s="106" t="str">
        <f t="shared" si="9"/>
        <v/>
      </c>
    </row>
    <row r="84" spans="1:12" ht="15.75" thickBot="1" x14ac:dyDescent="0.3">
      <c r="A84">
        <v>57975476</v>
      </c>
      <c r="B84" t="str">
        <f>VLOOKUP(A84,'Raw Data'!$A$2:$C$486,2,FALSE)</f>
        <v>DECALS-T2W,RIG,DARK</v>
      </c>
      <c r="C84" s="6">
        <f>VLOOKUP(A84,'Raw Data'!$A$2:$C$486,3,FALSE)</f>
        <v>0</v>
      </c>
      <c r="D84" s="8">
        <f t="shared" si="5"/>
        <v>0</v>
      </c>
      <c r="E84" s="67"/>
      <c r="F84" s="69" t="str">
        <f t="shared" si="6"/>
        <v/>
      </c>
      <c r="G84" s="105"/>
      <c r="H84" s="106" t="str">
        <f t="shared" si="7"/>
        <v/>
      </c>
      <c r="I84" s="105"/>
      <c r="J84" s="106" t="str">
        <f t="shared" si="8"/>
        <v/>
      </c>
      <c r="K84" s="105"/>
      <c r="L84" s="106" t="str">
        <f t="shared" si="9"/>
        <v/>
      </c>
    </row>
    <row r="85" spans="1:12" ht="15.75" thickBot="1" x14ac:dyDescent="0.3">
      <c r="A85" s="170" t="s">
        <v>535</v>
      </c>
      <c r="B85" s="171"/>
      <c r="C85" s="172"/>
      <c r="D85" s="109"/>
      <c r="E85" s="68"/>
      <c r="F85" s="70">
        <f>SUM(F2:F84)</f>
        <v>487972.85442277999</v>
      </c>
      <c r="G85" s="107"/>
      <c r="H85" s="108">
        <f>SUM(H2:H84)</f>
        <v>503195.95040871995</v>
      </c>
      <c r="I85" s="107"/>
      <c r="J85" s="108">
        <f>SUM(J2:J84)</f>
        <v>565427.80621581001</v>
      </c>
      <c r="K85" s="107"/>
      <c r="L85" s="108">
        <f>SUM(L2:L84)</f>
        <v>467520.57654028002</v>
      </c>
    </row>
  </sheetData>
  <mergeCells count="1">
    <mergeCell ref="A85:C85"/>
  </mergeCells>
  <phoneticPr fontId="4" type="noConversion"/>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2:G96"/>
  <sheetViews>
    <sheetView topLeftCell="A14" zoomScale="70" zoomScaleNormal="70" workbookViewId="0">
      <selection activeCell="G20" sqref="G20"/>
    </sheetView>
  </sheetViews>
  <sheetFormatPr defaultRowHeight="15" x14ac:dyDescent="0.2"/>
  <cols>
    <col min="1" max="1" width="5.7109375" style="21" customWidth="1"/>
    <col min="2" max="2" width="6.28515625" style="14" customWidth="1"/>
    <col min="3" max="3" width="98.5703125" style="14" customWidth="1"/>
    <col min="4" max="5" width="15.7109375" style="79" customWidth="1"/>
    <col min="6" max="6" width="15.7109375" style="100" customWidth="1"/>
    <col min="7" max="7" width="27.140625" style="16" customWidth="1"/>
    <col min="8" max="16384" width="9.140625" style="14"/>
  </cols>
  <sheetData>
    <row r="2" spans="1:7" ht="23.25" customHeight="1" x14ac:dyDescent="0.25">
      <c r="A2" s="13"/>
      <c r="C2" s="15" t="s">
        <v>438</v>
      </c>
      <c r="D2" s="73"/>
    </row>
    <row r="3" spans="1:7" ht="22.5" customHeight="1" x14ac:dyDescent="0.2">
      <c r="A3" s="17"/>
      <c r="C3" s="18" t="s">
        <v>439</v>
      </c>
      <c r="D3" s="73"/>
    </row>
    <row r="4" spans="1:7" ht="15.75" customHeight="1" x14ac:dyDescent="0.2">
      <c r="A4" s="17"/>
      <c r="C4" s="19"/>
      <c r="D4" s="73"/>
    </row>
    <row r="5" spans="1:7" ht="15.75" customHeight="1" x14ac:dyDescent="0.25">
      <c r="A5" s="17"/>
      <c r="B5" s="20"/>
    </row>
    <row r="6" spans="1:7" s="21" customFormat="1" ht="15.75" x14ac:dyDescent="0.25">
      <c r="A6" s="17"/>
      <c r="C6" s="22" t="s">
        <v>440</v>
      </c>
      <c r="D6" s="73"/>
      <c r="E6" s="79"/>
      <c r="F6" s="100"/>
      <c r="G6" s="23"/>
    </row>
    <row r="7" spans="1:7" s="21" customFormat="1" ht="15.75" x14ac:dyDescent="0.25">
      <c r="A7" s="17"/>
      <c r="C7" s="22" t="s">
        <v>441</v>
      </c>
      <c r="D7" s="73"/>
      <c r="E7" s="79"/>
      <c r="F7" s="100"/>
      <c r="G7" s="23"/>
    </row>
    <row r="8" spans="1:7" s="21" customFormat="1" ht="15.75" x14ac:dyDescent="0.25">
      <c r="A8" s="17"/>
      <c r="C8" s="22" t="s">
        <v>442</v>
      </c>
      <c r="D8" s="73"/>
      <c r="E8" s="79"/>
      <c r="F8" s="100"/>
      <c r="G8" s="23"/>
    </row>
    <row r="9" spans="1:7" s="21" customFormat="1" ht="15.75" x14ac:dyDescent="0.25">
      <c r="A9" s="17"/>
      <c r="C9" s="24" t="s">
        <v>443</v>
      </c>
      <c r="D9" s="73"/>
      <c r="E9" s="79"/>
      <c r="F9" s="100"/>
      <c r="G9" s="23"/>
    </row>
    <row r="10" spans="1:7" s="21" customFormat="1" ht="15.75" x14ac:dyDescent="0.25">
      <c r="A10" s="17"/>
      <c r="C10" s="22" t="s">
        <v>444</v>
      </c>
      <c r="D10" s="73"/>
      <c r="E10" s="79"/>
      <c r="F10" s="100"/>
      <c r="G10" s="23"/>
    </row>
    <row r="11" spans="1:7" s="21" customFormat="1" ht="15.75" x14ac:dyDescent="0.25">
      <c r="A11" s="17"/>
      <c r="C11" s="25" t="s">
        <v>445</v>
      </c>
      <c r="D11" s="80"/>
      <c r="E11" s="81"/>
      <c r="F11" s="100"/>
      <c r="G11" s="23"/>
    </row>
    <row r="12" spans="1:7" s="21" customFormat="1" ht="15.75" x14ac:dyDescent="0.25">
      <c r="A12" s="17"/>
      <c r="C12" s="26" t="s">
        <v>446</v>
      </c>
      <c r="D12" s="80"/>
      <c r="E12" s="79"/>
      <c r="F12" s="100"/>
      <c r="G12" s="23"/>
    </row>
    <row r="13" spans="1:7" s="21" customFormat="1" ht="15.75" x14ac:dyDescent="0.25">
      <c r="A13" s="17"/>
      <c r="C13" s="26" t="s">
        <v>447</v>
      </c>
      <c r="D13" s="80"/>
      <c r="E13" s="79"/>
      <c r="F13" s="100"/>
      <c r="G13" s="23"/>
    </row>
    <row r="14" spans="1:7" s="21" customFormat="1" ht="15.75" x14ac:dyDescent="0.25">
      <c r="A14" s="17"/>
      <c r="C14" s="22" t="s">
        <v>448</v>
      </c>
      <c r="D14" s="73"/>
      <c r="E14" s="79"/>
      <c r="F14" s="100"/>
      <c r="G14" s="23"/>
    </row>
    <row r="15" spans="1:7" s="21" customFormat="1" ht="15.75" x14ac:dyDescent="0.25">
      <c r="C15" s="22" t="s">
        <v>449</v>
      </c>
      <c r="D15" s="73"/>
      <c r="E15" s="79"/>
      <c r="F15" s="100"/>
      <c r="G15" s="23"/>
    </row>
    <row r="16" spans="1:7" x14ac:dyDescent="0.2">
      <c r="A16" s="17"/>
    </row>
    <row r="17" spans="1:7" x14ac:dyDescent="0.2">
      <c r="A17" s="27"/>
    </row>
    <row r="18" spans="1:7" ht="50.25" customHeight="1" x14ac:dyDescent="0.25">
      <c r="A18" s="28" t="s">
        <v>450</v>
      </c>
      <c r="B18" s="29"/>
      <c r="C18" s="30" t="s">
        <v>451</v>
      </c>
      <c r="D18" s="82" t="s">
        <v>430</v>
      </c>
      <c r="E18" s="75" t="s">
        <v>527</v>
      </c>
      <c r="F18" s="101" t="s">
        <v>528</v>
      </c>
    </row>
    <row r="19" spans="1:7" ht="33" customHeight="1" x14ac:dyDescent="0.2">
      <c r="A19" s="31"/>
      <c r="B19" s="32"/>
      <c r="C19" s="33" t="s">
        <v>452</v>
      </c>
      <c r="D19" s="74"/>
      <c r="E19" s="76"/>
    </row>
    <row r="20" spans="1:7" ht="76.5" customHeight="1" x14ac:dyDescent="0.2">
      <c r="A20" s="17">
        <f>IF(B20&gt;0,"X",0)</f>
        <v>0</v>
      </c>
      <c r="B20" s="17"/>
      <c r="C20" s="34" t="s">
        <v>453</v>
      </c>
      <c r="D20" s="83">
        <f>'T2W Cost Calcs'!F85</f>
        <v>487972.85442277999</v>
      </c>
      <c r="E20" s="77">
        <v>635725</v>
      </c>
      <c r="F20" s="100">
        <f>(E20-D20)/E20</f>
        <v>0.23241518829245353</v>
      </c>
    </row>
    <row r="21" spans="1:7" ht="27" customHeight="1" x14ac:dyDescent="0.25">
      <c r="A21" s="35"/>
      <c r="B21" s="35"/>
      <c r="C21" s="36" t="s">
        <v>454</v>
      </c>
      <c r="D21" s="84"/>
      <c r="E21" s="77"/>
    </row>
    <row r="22" spans="1:7" ht="77.25" customHeight="1" x14ac:dyDescent="0.2">
      <c r="A22" s="17">
        <f>IF(B22&gt;0,"X",0)</f>
        <v>0</v>
      </c>
      <c r="B22" s="17"/>
      <c r="C22" s="34" t="s">
        <v>455</v>
      </c>
      <c r="D22" s="83">
        <f>'T2W Cost Calcs'!H85</f>
        <v>503195.95040871995</v>
      </c>
      <c r="E22" s="77">
        <v>664222</v>
      </c>
      <c r="F22" s="100">
        <f t="shared" ref="F22:F78" si="0">(E22-D22)/E22</f>
        <v>0.24242805807588436</v>
      </c>
    </row>
    <row r="23" spans="1:7" ht="33.75" customHeight="1" x14ac:dyDescent="0.25">
      <c r="A23" s="17"/>
      <c r="B23" s="17"/>
      <c r="C23" s="36" t="s">
        <v>456</v>
      </c>
      <c r="D23" s="84"/>
      <c r="E23" s="77"/>
    </row>
    <row r="24" spans="1:7" ht="81.75" customHeight="1" x14ac:dyDescent="0.2">
      <c r="A24" s="17">
        <f>IF(B24&gt;0,"X",0)</f>
        <v>0</v>
      </c>
      <c r="B24" s="17"/>
      <c r="C24" s="34" t="s">
        <v>457</v>
      </c>
      <c r="D24" s="83">
        <f>'T2W Cost Calcs'!J85</f>
        <v>565427.80621581001</v>
      </c>
      <c r="E24" s="77">
        <f>684380+E31</f>
        <v>711549</v>
      </c>
      <c r="F24" s="100">
        <f t="shared" si="0"/>
        <v>0.20535647409270477</v>
      </c>
    </row>
    <row r="25" spans="1:7" ht="29.25" customHeight="1" x14ac:dyDescent="0.25">
      <c r="A25" s="17"/>
      <c r="B25" s="17"/>
      <c r="C25" s="36" t="s">
        <v>458</v>
      </c>
      <c r="D25" s="84"/>
      <c r="E25" s="77"/>
    </row>
    <row r="26" spans="1:7" ht="77.25" customHeight="1" x14ac:dyDescent="0.2">
      <c r="A26" s="17">
        <f>IF(B26&gt;0,"X",0)</f>
        <v>0</v>
      </c>
      <c r="B26" s="17"/>
      <c r="C26" s="34" t="s">
        <v>459</v>
      </c>
      <c r="D26" s="83">
        <f>'T2W Cost Calcs'!L85</f>
        <v>467520.57654028002</v>
      </c>
      <c r="E26" s="77">
        <v>615960</v>
      </c>
      <c r="F26" s="100">
        <f t="shared" si="0"/>
        <v>0.24098873865140591</v>
      </c>
    </row>
    <row r="27" spans="1:7" ht="18.75" customHeight="1" x14ac:dyDescent="0.25">
      <c r="A27" s="35"/>
      <c r="B27" s="35"/>
      <c r="C27" s="36" t="s">
        <v>460</v>
      </c>
      <c r="D27" s="84"/>
      <c r="E27" s="77"/>
    </row>
    <row r="28" spans="1:7" ht="19.5" customHeight="1" x14ac:dyDescent="0.2">
      <c r="A28" s="17">
        <f t="shared" ref="A28:A38" si="1">IF(B28&gt;0,"X",0)</f>
        <v>0</v>
      </c>
      <c r="B28" s="35"/>
      <c r="C28" s="37" t="s">
        <v>461</v>
      </c>
      <c r="D28" s="85"/>
      <c r="E28" s="77">
        <v>5730</v>
      </c>
      <c r="F28" s="100">
        <f t="shared" si="0"/>
        <v>1</v>
      </c>
    </row>
    <row r="29" spans="1:7" s="21" customFormat="1" ht="45" x14ac:dyDescent="0.25">
      <c r="A29" s="17">
        <f t="shared" si="1"/>
        <v>0</v>
      </c>
      <c r="B29" s="17"/>
      <c r="C29" s="38" t="s">
        <v>462</v>
      </c>
      <c r="D29" s="85"/>
      <c r="E29" s="77">
        <v>6841</v>
      </c>
      <c r="F29" s="100">
        <f t="shared" si="0"/>
        <v>1</v>
      </c>
      <c r="G29" s="23"/>
    </row>
    <row r="30" spans="1:7" s="21" customFormat="1" ht="30" x14ac:dyDescent="0.25">
      <c r="A30" s="17">
        <f>IF(B30&gt;0,"X",0)</f>
        <v>0</v>
      </c>
      <c r="B30" s="35"/>
      <c r="C30" s="38" t="s">
        <v>463</v>
      </c>
      <c r="D30" s="85"/>
      <c r="E30" s="77">
        <v>0</v>
      </c>
      <c r="F30" s="100"/>
      <c r="G30" s="23"/>
    </row>
    <row r="31" spans="1:7" s="41" customFormat="1" ht="30" x14ac:dyDescent="0.2">
      <c r="A31" s="17">
        <f t="shared" si="1"/>
        <v>0</v>
      </c>
      <c r="B31" s="35"/>
      <c r="C31" s="37" t="s">
        <v>464</v>
      </c>
      <c r="D31" s="85"/>
      <c r="E31" s="77">
        <v>27169</v>
      </c>
      <c r="F31" s="100">
        <f t="shared" si="0"/>
        <v>1</v>
      </c>
      <c r="G31" s="40"/>
    </row>
    <row r="32" spans="1:7" s="21" customFormat="1" x14ac:dyDescent="0.25">
      <c r="A32" s="17">
        <f t="shared" si="1"/>
        <v>0</v>
      </c>
      <c r="B32" s="35"/>
      <c r="C32" s="38" t="s">
        <v>465</v>
      </c>
      <c r="D32" s="85"/>
      <c r="E32" s="77">
        <v>13620</v>
      </c>
      <c r="F32" s="100">
        <f t="shared" si="0"/>
        <v>1</v>
      </c>
      <c r="G32" s="23"/>
    </row>
    <row r="33" spans="1:7" s="21" customFormat="1" x14ac:dyDescent="0.25">
      <c r="A33" s="17">
        <f t="shared" si="1"/>
        <v>0</v>
      </c>
      <c r="B33" s="35"/>
      <c r="C33" s="38" t="s">
        <v>466</v>
      </c>
      <c r="D33" s="85"/>
      <c r="E33" s="77">
        <v>16349</v>
      </c>
      <c r="F33" s="100">
        <f t="shared" si="0"/>
        <v>1</v>
      </c>
      <c r="G33" s="23"/>
    </row>
    <row r="34" spans="1:7" s="21" customFormat="1" ht="19.5" customHeight="1" x14ac:dyDescent="0.25">
      <c r="A34" s="17">
        <f t="shared" si="1"/>
        <v>0</v>
      </c>
      <c r="B34" s="35"/>
      <c r="C34" s="38" t="s">
        <v>467</v>
      </c>
      <c r="D34" s="85"/>
      <c r="E34" s="77">
        <v>4040</v>
      </c>
      <c r="F34" s="100">
        <f t="shared" si="0"/>
        <v>1</v>
      </c>
      <c r="G34" s="23"/>
    </row>
    <row r="35" spans="1:7" s="21" customFormat="1" x14ac:dyDescent="0.25">
      <c r="A35" s="17">
        <f t="shared" si="1"/>
        <v>0</v>
      </c>
      <c r="B35" s="35"/>
      <c r="C35" s="38" t="s">
        <v>468</v>
      </c>
      <c r="D35" s="85"/>
      <c r="E35" s="77">
        <v>1996</v>
      </c>
      <c r="F35" s="100">
        <f t="shared" si="0"/>
        <v>1</v>
      </c>
      <c r="G35" s="23"/>
    </row>
    <row r="36" spans="1:7" s="21" customFormat="1" ht="30" x14ac:dyDescent="0.25">
      <c r="A36" s="17">
        <f t="shared" si="1"/>
        <v>0</v>
      </c>
      <c r="B36" s="35"/>
      <c r="C36" s="38" t="s">
        <v>469</v>
      </c>
      <c r="D36" s="85"/>
      <c r="E36" s="77">
        <v>57361</v>
      </c>
      <c r="F36" s="100">
        <f t="shared" si="0"/>
        <v>1</v>
      </c>
      <c r="G36" s="23"/>
    </row>
    <row r="37" spans="1:7" s="21" customFormat="1" ht="85.5" customHeight="1" x14ac:dyDescent="0.25">
      <c r="A37" s="17">
        <f t="shared" si="1"/>
        <v>0</v>
      </c>
      <c r="B37" s="35"/>
      <c r="C37" s="38" t="s">
        <v>470</v>
      </c>
      <c r="D37" s="85"/>
      <c r="E37" s="77">
        <v>19800</v>
      </c>
      <c r="F37" s="100">
        <f t="shared" si="0"/>
        <v>1</v>
      </c>
      <c r="G37" s="23"/>
    </row>
    <row r="38" spans="1:7" s="21" customFormat="1" x14ac:dyDescent="0.25">
      <c r="A38" s="17">
        <f t="shared" si="1"/>
        <v>0</v>
      </c>
      <c r="B38" s="35"/>
      <c r="C38" s="38" t="s">
        <v>471</v>
      </c>
      <c r="D38" s="85"/>
      <c r="E38" s="77">
        <v>0</v>
      </c>
      <c r="F38" s="100"/>
      <c r="G38" s="23"/>
    </row>
    <row r="39" spans="1:7" ht="18.75" customHeight="1" x14ac:dyDescent="0.25">
      <c r="A39" s="35"/>
      <c r="B39" s="35"/>
      <c r="C39" s="42" t="s">
        <v>472</v>
      </c>
      <c r="D39" s="74"/>
      <c r="E39" s="78"/>
    </row>
    <row r="40" spans="1:7" ht="15.75" x14ac:dyDescent="0.25">
      <c r="A40" s="35"/>
      <c r="B40" s="35"/>
      <c r="C40" s="43" t="s">
        <v>473</v>
      </c>
      <c r="D40" s="86"/>
      <c r="E40" s="78"/>
    </row>
    <row r="41" spans="1:7" ht="30" x14ac:dyDescent="0.2">
      <c r="A41" s="17">
        <f>IF(B41&gt;0,"X",0)</f>
        <v>0</v>
      </c>
      <c r="B41" s="35"/>
      <c r="C41" s="37" t="s">
        <v>474</v>
      </c>
      <c r="D41" s="85"/>
      <c r="E41" s="77">
        <v>0</v>
      </c>
    </row>
    <row r="42" spans="1:7" ht="15.75" x14ac:dyDescent="0.25">
      <c r="A42" s="17"/>
      <c r="B42" s="17"/>
      <c r="C42" s="44" t="s">
        <v>475</v>
      </c>
      <c r="D42" s="87"/>
      <c r="E42" s="77"/>
    </row>
    <row r="43" spans="1:7" s="46" customFormat="1" ht="15.75" x14ac:dyDescent="0.25">
      <c r="A43" s="17">
        <f>IF(B43&gt;0,"X",0)</f>
        <v>0</v>
      </c>
      <c r="B43" s="17"/>
      <c r="C43" s="45" t="s">
        <v>476</v>
      </c>
      <c r="D43" s="88"/>
      <c r="E43" s="77">
        <v>14558</v>
      </c>
      <c r="F43" s="100">
        <f t="shared" si="0"/>
        <v>1</v>
      </c>
      <c r="G43" s="47"/>
    </row>
    <row r="44" spans="1:7" s="46" customFormat="1" ht="15.75" x14ac:dyDescent="0.25">
      <c r="A44" s="17">
        <f>IF(B44&gt;0,"X",0)</f>
        <v>0</v>
      </c>
      <c r="B44" s="17"/>
      <c r="C44" s="45" t="s">
        <v>477</v>
      </c>
      <c r="D44" s="88"/>
      <c r="E44" s="77">
        <v>14558</v>
      </c>
      <c r="F44" s="100">
        <f t="shared" si="0"/>
        <v>1</v>
      </c>
      <c r="G44" s="47"/>
    </row>
    <row r="45" spans="1:7" x14ac:dyDescent="0.2">
      <c r="A45" s="17">
        <f>IF(B45&gt;0,"X",0)</f>
        <v>0</v>
      </c>
      <c r="B45" s="17"/>
      <c r="C45" s="45" t="s">
        <v>478</v>
      </c>
      <c r="D45" s="88"/>
      <c r="E45" s="77">
        <v>14558</v>
      </c>
      <c r="F45" s="100">
        <f t="shared" si="0"/>
        <v>1</v>
      </c>
    </row>
    <row r="46" spans="1:7" x14ac:dyDescent="0.2">
      <c r="A46" s="17">
        <f>IF(B46&gt;0,"X",0)</f>
        <v>0</v>
      </c>
      <c r="B46" s="17"/>
      <c r="C46" s="45" t="s">
        <v>479</v>
      </c>
      <c r="D46" s="88"/>
      <c r="E46" s="77">
        <v>0</v>
      </c>
    </row>
    <row r="47" spans="1:7" ht="15.75" x14ac:dyDescent="0.25">
      <c r="A47" s="17"/>
      <c r="B47" s="17"/>
      <c r="C47" s="48" t="s">
        <v>480</v>
      </c>
      <c r="D47" s="89"/>
      <c r="E47" s="77"/>
    </row>
    <row r="48" spans="1:7" x14ac:dyDescent="0.2">
      <c r="A48" s="17">
        <f>IF(B48&gt;0,"X",0)</f>
        <v>0</v>
      </c>
      <c r="B48" s="17"/>
      <c r="C48" s="45" t="s">
        <v>481</v>
      </c>
      <c r="D48" s="88">
        <f>'T2W Cost Calcs'!D53</f>
        <v>3503.4587579000004</v>
      </c>
      <c r="E48" s="77">
        <v>8255</v>
      </c>
      <c r="F48" s="100">
        <f t="shared" si="0"/>
        <v>0.57559554719563899</v>
      </c>
    </row>
    <row r="49" spans="1:6" x14ac:dyDescent="0.2">
      <c r="A49" s="17">
        <f>IF(B49&gt;0,"X",0)</f>
        <v>0</v>
      </c>
      <c r="B49" s="17"/>
      <c r="C49" s="45" t="s">
        <v>482</v>
      </c>
      <c r="D49" s="88">
        <f>'T2W Cost Calcs'!D54</f>
        <v>3497.9126430000001</v>
      </c>
      <c r="E49" s="77">
        <v>8465</v>
      </c>
      <c r="F49" s="100">
        <f t="shared" si="0"/>
        <v>0.5867793688127585</v>
      </c>
    </row>
    <row r="50" spans="1:6" x14ac:dyDescent="0.2">
      <c r="A50" s="17">
        <f>IF(B50&gt;0,"X",0)</f>
        <v>0</v>
      </c>
      <c r="B50" s="17"/>
      <c r="C50" s="45" t="s">
        <v>483</v>
      </c>
      <c r="D50" s="88">
        <f>'T2W Cost Calcs'!D55</f>
        <v>5651.8600317499995</v>
      </c>
      <c r="E50" s="77">
        <v>9718</v>
      </c>
      <c r="F50" s="100">
        <f t="shared" si="0"/>
        <v>0.41841325048878375</v>
      </c>
    </row>
    <row r="51" spans="1:6" ht="15.75" x14ac:dyDescent="0.25">
      <c r="A51" s="17"/>
      <c r="B51" s="17"/>
      <c r="C51" s="48" t="s">
        <v>484</v>
      </c>
      <c r="D51" s="89"/>
      <c r="E51" s="77"/>
    </row>
    <row r="52" spans="1:6" x14ac:dyDescent="0.2">
      <c r="A52" s="17">
        <f t="shared" ref="A52:A57" si="2">IF(B52&gt;0,"X",0)</f>
        <v>0</v>
      </c>
      <c r="B52" s="17"/>
      <c r="C52" s="45" t="s">
        <v>485</v>
      </c>
      <c r="D52" s="88">
        <f>'T2W Cost Calcs'!D47-'T2W Cost Calcs'!D46</f>
        <v>443.88032149999981</v>
      </c>
      <c r="E52" s="77">
        <v>3513</v>
      </c>
      <c r="F52" s="100">
        <f t="shared" si="0"/>
        <v>0.8736463645032736</v>
      </c>
    </row>
    <row r="53" spans="1:6" x14ac:dyDescent="0.2">
      <c r="A53" s="17">
        <f t="shared" si="2"/>
        <v>0</v>
      </c>
      <c r="B53" s="17"/>
      <c r="C53" s="45" t="s">
        <v>486</v>
      </c>
      <c r="D53" s="88">
        <f>'T2W Cost Calcs'!D50</f>
        <v>4426.02449514</v>
      </c>
      <c r="E53" s="77">
        <v>5095</v>
      </c>
      <c r="F53" s="100">
        <f t="shared" si="0"/>
        <v>0.13130039349558389</v>
      </c>
    </row>
    <row r="54" spans="1:6" x14ac:dyDescent="0.2">
      <c r="A54" s="17">
        <f t="shared" si="2"/>
        <v>0</v>
      </c>
      <c r="B54" s="17"/>
      <c r="C54" s="45" t="s">
        <v>487</v>
      </c>
      <c r="D54" s="88">
        <f>'T2W Cost Calcs'!D51</f>
        <v>4996.4835169000007</v>
      </c>
      <c r="E54" s="77">
        <v>7628</v>
      </c>
      <c r="F54" s="100">
        <f t="shared" si="0"/>
        <v>0.34498118551389606</v>
      </c>
    </row>
    <row r="55" spans="1:6" x14ac:dyDescent="0.2">
      <c r="A55" s="17">
        <f t="shared" si="2"/>
        <v>0</v>
      </c>
      <c r="B55" s="17"/>
      <c r="C55" s="45" t="s">
        <v>488</v>
      </c>
      <c r="D55" s="88" t="e">
        <f>'T2W Cost Calcs'!D56</f>
        <v>#N/A</v>
      </c>
      <c r="E55" s="77">
        <v>8360</v>
      </c>
      <c r="F55" s="100" t="e">
        <f t="shared" si="0"/>
        <v>#N/A</v>
      </c>
    </row>
    <row r="56" spans="1:6" ht="20.25" customHeight="1" x14ac:dyDescent="0.2">
      <c r="A56" s="17">
        <f t="shared" si="2"/>
        <v>0</v>
      </c>
      <c r="B56" s="17"/>
      <c r="C56" s="49" t="s">
        <v>489</v>
      </c>
      <c r="D56" s="83" t="e">
        <f>'T2W Cost Calcs'!D57</f>
        <v>#N/A</v>
      </c>
      <c r="E56" s="77">
        <v>1.5674999999999999</v>
      </c>
      <c r="F56" s="100" t="e">
        <f t="shared" si="0"/>
        <v>#N/A</v>
      </c>
    </row>
    <row r="57" spans="1:6" x14ac:dyDescent="0.2">
      <c r="A57" s="17">
        <f t="shared" si="2"/>
        <v>0</v>
      </c>
      <c r="B57" s="17"/>
      <c r="C57" s="49" t="s">
        <v>490</v>
      </c>
      <c r="D57" s="83">
        <f>'T2W Cost Calcs'!D49-'T2W Cost Calcs'!D48</f>
        <v>-734.46613100000013</v>
      </c>
      <c r="E57" s="77">
        <v>2500</v>
      </c>
      <c r="F57" s="100">
        <f t="shared" si="0"/>
        <v>1.2937864524</v>
      </c>
    </row>
    <row r="58" spans="1:6" ht="15.75" x14ac:dyDescent="0.25">
      <c r="A58" s="17"/>
      <c r="B58" s="17"/>
      <c r="C58" s="48" t="s">
        <v>491</v>
      </c>
      <c r="D58" s="89"/>
      <c r="E58" s="77"/>
    </row>
    <row r="59" spans="1:6" x14ac:dyDescent="0.2">
      <c r="A59" s="17">
        <f>IF(B59&gt;0,"X",0)</f>
        <v>0</v>
      </c>
      <c r="B59" s="17"/>
      <c r="C59" s="45" t="s">
        <v>492</v>
      </c>
      <c r="D59" s="88">
        <f>'T2W Cost Calcs'!D70</f>
        <v>4562.9955502000003</v>
      </c>
      <c r="E59" s="77">
        <v>6591</v>
      </c>
      <c r="F59" s="100">
        <f t="shared" si="0"/>
        <v>0.30769298282506446</v>
      </c>
    </row>
    <row r="60" spans="1:6" x14ac:dyDescent="0.2">
      <c r="A60" s="17">
        <f>IF(B60&gt;0,"X",0)</f>
        <v>0</v>
      </c>
      <c r="B60" s="17"/>
      <c r="C60" s="45" t="s">
        <v>493</v>
      </c>
      <c r="D60" s="88">
        <f>'T2W Cost Calcs'!D72</f>
        <v>4508.6620601600007</v>
      </c>
      <c r="E60" s="77">
        <v>7095</v>
      </c>
      <c r="F60" s="100">
        <f t="shared" si="0"/>
        <v>0.36452966030162076</v>
      </c>
    </row>
    <row r="61" spans="1:6" ht="15.75" x14ac:dyDescent="0.25">
      <c r="A61" s="17"/>
      <c r="B61" s="17"/>
      <c r="C61" s="48" t="s">
        <v>494</v>
      </c>
      <c r="D61" s="89"/>
      <c r="E61" s="77"/>
    </row>
    <row r="62" spans="1:6" x14ac:dyDescent="0.2">
      <c r="A62" s="17">
        <f t="shared" ref="A62:A69" si="3">IF(B62&gt;0,"X",0)</f>
        <v>0</v>
      </c>
      <c r="B62" s="17"/>
      <c r="C62" s="49" t="s">
        <v>495</v>
      </c>
      <c r="D62" s="83">
        <f>'T2W Cost Calcs'!D61</f>
        <v>11121.092034200001</v>
      </c>
      <c r="E62" s="77">
        <v>21932</v>
      </c>
      <c r="F62" s="100">
        <f t="shared" si="0"/>
        <v>0.49292850473281047</v>
      </c>
    </row>
    <row r="63" spans="1:6" x14ac:dyDescent="0.2">
      <c r="A63" s="17">
        <f t="shared" si="3"/>
        <v>0</v>
      </c>
      <c r="B63" s="17"/>
      <c r="C63" s="50" t="s">
        <v>496</v>
      </c>
      <c r="D63" s="88">
        <f>'T2W Cost Calcs'!D62</f>
        <v>35857.534040209997</v>
      </c>
      <c r="E63" s="77">
        <v>49846</v>
      </c>
      <c r="F63" s="100">
        <f t="shared" si="0"/>
        <v>0.28063367090217878</v>
      </c>
    </row>
    <row r="64" spans="1:6" x14ac:dyDescent="0.2">
      <c r="A64" s="17">
        <f t="shared" si="3"/>
        <v>0</v>
      </c>
      <c r="B64" s="17"/>
      <c r="C64" s="50" t="s">
        <v>497</v>
      </c>
      <c r="D64" s="88">
        <f>'T2W Cost Calcs'!D64</f>
        <v>34657.483272899997</v>
      </c>
      <c r="E64" s="77">
        <v>63719</v>
      </c>
      <c r="F64" s="100">
        <f t="shared" si="0"/>
        <v>0.45608871336806922</v>
      </c>
    </row>
    <row r="65" spans="1:7" ht="30" x14ac:dyDescent="0.2">
      <c r="A65" s="17">
        <f t="shared" si="3"/>
        <v>0</v>
      </c>
      <c r="B65" s="17"/>
      <c r="C65" s="38" t="s">
        <v>498</v>
      </c>
      <c r="D65" s="85">
        <f>'T2W Cost Calcs'!D67</f>
        <v>0</v>
      </c>
      <c r="E65" s="77">
        <v>5169</v>
      </c>
      <c r="F65" s="100">
        <f t="shared" si="0"/>
        <v>1</v>
      </c>
    </row>
    <row r="66" spans="1:7" ht="30" x14ac:dyDescent="0.2">
      <c r="A66" s="17">
        <f t="shared" si="3"/>
        <v>0</v>
      </c>
      <c r="B66" s="17"/>
      <c r="C66" s="49" t="s">
        <v>499</v>
      </c>
      <c r="D66" s="83">
        <f>'T2W Cost Calcs'!D66</f>
        <v>4743.1334140699992</v>
      </c>
      <c r="E66" s="77">
        <v>9200</v>
      </c>
      <c r="F66" s="100">
        <f t="shared" si="0"/>
        <v>0.48444202020978272</v>
      </c>
    </row>
    <row r="67" spans="1:7" x14ac:dyDescent="0.2">
      <c r="A67" s="17">
        <f t="shared" si="3"/>
        <v>0</v>
      </c>
      <c r="B67" s="17"/>
      <c r="C67" s="51" t="s">
        <v>500</v>
      </c>
      <c r="D67" s="90">
        <f>'T2W Cost Calcs'!D63</f>
        <v>16208.847192518</v>
      </c>
      <c r="E67" s="77">
        <v>10138</v>
      </c>
      <c r="F67" s="100">
        <f t="shared" si="0"/>
        <v>-0.59882098959538377</v>
      </c>
    </row>
    <row r="68" spans="1:7" x14ac:dyDescent="0.2">
      <c r="A68" s="17">
        <f t="shared" si="3"/>
        <v>0</v>
      </c>
      <c r="B68" s="17"/>
      <c r="C68" s="51" t="s">
        <v>501</v>
      </c>
      <c r="D68" s="90"/>
      <c r="E68" s="77">
        <v>2993</v>
      </c>
      <c r="F68" s="100">
        <f t="shared" si="0"/>
        <v>1</v>
      </c>
    </row>
    <row r="69" spans="1:7" x14ac:dyDescent="0.2">
      <c r="A69" s="17">
        <f t="shared" si="3"/>
        <v>0</v>
      </c>
      <c r="B69" s="17"/>
      <c r="C69" s="51" t="s">
        <v>502</v>
      </c>
      <c r="D69" s="90"/>
      <c r="E69" s="77">
        <v>11856</v>
      </c>
      <c r="F69" s="100">
        <f t="shared" si="0"/>
        <v>1</v>
      </c>
    </row>
    <row r="70" spans="1:7" ht="15.75" x14ac:dyDescent="0.25">
      <c r="A70" s="17"/>
      <c r="B70" s="17"/>
      <c r="C70" s="48" t="s">
        <v>503</v>
      </c>
      <c r="D70" s="89"/>
      <c r="E70" s="77"/>
    </row>
    <row r="71" spans="1:7" x14ac:dyDescent="0.2">
      <c r="A71" s="17">
        <f t="shared" ref="A71:A78" si="4">IF(B71&gt;0,"X",0)</f>
        <v>0</v>
      </c>
      <c r="B71" s="17"/>
      <c r="C71" s="52" t="s">
        <v>504</v>
      </c>
      <c r="D71" s="91"/>
      <c r="E71" s="77">
        <v>0</v>
      </c>
    </row>
    <row r="72" spans="1:7" x14ac:dyDescent="0.2">
      <c r="A72" s="17">
        <f t="shared" si="4"/>
        <v>0</v>
      </c>
      <c r="B72" s="17"/>
      <c r="C72" s="52" t="s">
        <v>505</v>
      </c>
      <c r="D72" s="91"/>
      <c r="E72" s="77">
        <v>0</v>
      </c>
    </row>
    <row r="73" spans="1:7" x14ac:dyDescent="0.2">
      <c r="A73" s="17">
        <f t="shared" si="4"/>
        <v>0</v>
      </c>
      <c r="B73" s="17"/>
      <c r="C73" s="52" t="s">
        <v>506</v>
      </c>
      <c r="D73" s="91"/>
      <c r="E73" s="77">
        <v>0</v>
      </c>
    </row>
    <row r="74" spans="1:7" x14ac:dyDescent="0.2">
      <c r="A74" s="17">
        <f>IF(B74&gt;0,"X",0)</f>
        <v>0</v>
      </c>
      <c r="B74" s="17"/>
      <c r="C74" s="45" t="s">
        <v>507</v>
      </c>
      <c r="D74" s="88">
        <f>'T2W Cost Calcs'!D69</f>
        <v>1606.2024258199999</v>
      </c>
      <c r="E74" s="77">
        <v>3866</v>
      </c>
      <c r="F74" s="100">
        <f t="shared" si="0"/>
        <v>0.58453118835488882</v>
      </c>
    </row>
    <row r="75" spans="1:7" s="21" customFormat="1" x14ac:dyDescent="0.2">
      <c r="A75" s="17">
        <f t="shared" si="4"/>
        <v>0</v>
      </c>
      <c r="B75" s="17"/>
      <c r="C75" s="50" t="s">
        <v>508</v>
      </c>
      <c r="D75" s="88">
        <f>'T2W Cost Calcs'!D73</f>
        <v>7402.7305749999996</v>
      </c>
      <c r="E75" s="77">
        <v>17661</v>
      </c>
      <c r="F75" s="100">
        <f t="shared" si="0"/>
        <v>0.58084306805956631</v>
      </c>
      <c r="G75" s="16"/>
    </row>
    <row r="76" spans="1:7" x14ac:dyDescent="0.2">
      <c r="A76" s="17">
        <f t="shared" si="4"/>
        <v>0</v>
      </c>
      <c r="B76" s="17"/>
      <c r="C76" s="45" t="s">
        <v>509</v>
      </c>
      <c r="D76" s="88">
        <f>'T2W Cost Calcs'!D43</f>
        <v>1344.7363129</v>
      </c>
      <c r="E76" s="77">
        <v>2664</v>
      </c>
      <c r="F76" s="100">
        <f t="shared" si="0"/>
        <v>0.49521910176426426</v>
      </c>
    </row>
    <row r="77" spans="1:7" ht="75" x14ac:dyDescent="0.2">
      <c r="A77" s="17">
        <f t="shared" si="4"/>
        <v>0</v>
      </c>
      <c r="B77" s="17"/>
      <c r="C77" s="49" t="s">
        <v>510</v>
      </c>
      <c r="D77" s="83"/>
      <c r="E77" s="77">
        <v>8046</v>
      </c>
      <c r="F77" s="100">
        <f t="shared" si="0"/>
        <v>1</v>
      </c>
    </row>
    <row r="78" spans="1:7" x14ac:dyDescent="0.2">
      <c r="A78" s="17">
        <f t="shared" si="4"/>
        <v>0</v>
      </c>
      <c r="B78" s="17"/>
      <c r="C78" s="45" t="s">
        <v>511</v>
      </c>
      <c r="D78" s="88"/>
      <c r="E78" s="77">
        <v>235</v>
      </c>
      <c r="F78" s="100">
        <f t="shared" si="0"/>
        <v>1</v>
      </c>
    </row>
    <row r="79" spans="1:7" x14ac:dyDescent="0.2">
      <c r="A79" s="17" t="s">
        <v>437</v>
      </c>
      <c r="B79" s="53"/>
      <c r="C79" s="54" t="s">
        <v>512</v>
      </c>
      <c r="D79" s="88"/>
      <c r="E79" s="77"/>
    </row>
    <row r="80" spans="1:7" x14ac:dyDescent="0.2">
      <c r="A80" s="17"/>
      <c r="B80" s="55"/>
    </row>
    <row r="81" spans="1:7" ht="15.75" x14ac:dyDescent="0.25">
      <c r="A81" s="17" t="s">
        <v>437</v>
      </c>
      <c r="B81" s="55"/>
      <c r="C81" s="57" t="s">
        <v>513</v>
      </c>
      <c r="D81" s="92"/>
      <c r="E81" s="93"/>
    </row>
    <row r="82" spans="1:7" ht="15.75" x14ac:dyDescent="0.25">
      <c r="A82" s="17" t="s">
        <v>437</v>
      </c>
      <c r="B82" s="55"/>
      <c r="C82" s="57" t="s">
        <v>514</v>
      </c>
      <c r="D82" s="92"/>
      <c r="E82" s="92"/>
    </row>
    <row r="83" spans="1:7" ht="15.75" x14ac:dyDescent="0.25">
      <c r="A83" s="17" t="s">
        <v>437</v>
      </c>
      <c r="C83" s="57" t="s">
        <v>515</v>
      </c>
      <c r="D83" s="92"/>
      <c r="E83" s="92"/>
    </row>
    <row r="84" spans="1:7" s="29" customFormat="1" ht="15.75" x14ac:dyDescent="0.25">
      <c r="A84" s="58"/>
      <c r="C84" s="59"/>
      <c r="D84" s="94"/>
      <c r="E84" s="94"/>
      <c r="F84" s="102"/>
      <c r="G84" s="60"/>
    </row>
    <row r="85" spans="1:7" ht="15.75" x14ac:dyDescent="0.25">
      <c r="A85" s="17"/>
      <c r="C85" s="57" t="s">
        <v>516</v>
      </c>
      <c r="D85" s="92"/>
      <c r="E85" s="92"/>
    </row>
    <row r="86" spans="1:7" s="21" customFormat="1" ht="15.75" x14ac:dyDescent="0.25">
      <c r="A86" s="17">
        <f>IF(B86&gt;0,"X",0)</f>
        <v>0</v>
      </c>
      <c r="B86" s="17"/>
      <c r="C86" s="61" t="s">
        <v>517</v>
      </c>
      <c r="D86" s="92"/>
      <c r="E86" s="95">
        <v>8000</v>
      </c>
      <c r="F86" s="100"/>
      <c r="G86" s="23"/>
    </row>
    <row r="87" spans="1:7" s="21" customFormat="1" ht="15.75" x14ac:dyDescent="0.25">
      <c r="A87" s="17">
        <f>IF(B87&gt;0,"X",0)</f>
        <v>0</v>
      </c>
      <c r="C87" s="57" t="s">
        <v>518</v>
      </c>
      <c r="D87" s="92"/>
      <c r="E87" s="92"/>
      <c r="F87" s="100"/>
      <c r="G87" s="23"/>
    </row>
    <row r="88" spans="1:7" s="21" customFormat="1" ht="15.75" x14ac:dyDescent="0.25">
      <c r="A88" s="17">
        <f>IF(B88&gt;0,"X",0)</f>
        <v>0</v>
      </c>
      <c r="C88" s="57" t="s">
        <v>519</v>
      </c>
      <c r="D88" s="92"/>
      <c r="E88" s="92"/>
      <c r="F88" s="100"/>
      <c r="G88" s="23"/>
    </row>
    <row r="89" spans="1:7" s="21" customFormat="1" ht="16.5" thickBot="1" x14ac:dyDescent="0.3">
      <c r="A89" s="17">
        <f>IF(B89&gt;0,"X",0)</f>
        <v>0</v>
      </c>
      <c r="C89" s="57" t="s">
        <v>520</v>
      </c>
      <c r="D89" s="92"/>
      <c r="E89" s="92"/>
      <c r="F89" s="100"/>
      <c r="G89" s="23"/>
    </row>
    <row r="90" spans="1:7" s="21" customFormat="1" ht="17.25" thickTop="1" thickBot="1" x14ac:dyDescent="0.3">
      <c r="A90" s="17"/>
      <c r="D90" s="79"/>
      <c r="E90" s="96" t="s">
        <v>521</v>
      </c>
      <c r="F90" s="100"/>
      <c r="G90" s="23"/>
    </row>
    <row r="91" spans="1:7" s="46" customFormat="1" ht="17.25" thickTop="1" thickBot="1" x14ac:dyDescent="0.3">
      <c r="A91" s="17" t="s">
        <v>437</v>
      </c>
      <c r="B91" s="62"/>
      <c r="C91" s="63" t="s">
        <v>522</v>
      </c>
      <c r="D91" s="97"/>
      <c r="E91" s="98">
        <v>1</v>
      </c>
      <c r="F91" s="101"/>
      <c r="G91" s="47"/>
    </row>
    <row r="92" spans="1:7" ht="15.75" thickTop="1" x14ac:dyDescent="0.2"/>
    <row r="94" spans="1:7" ht="15.75" x14ac:dyDescent="0.25">
      <c r="C94" s="46" t="s">
        <v>523</v>
      </c>
      <c r="D94" s="73"/>
    </row>
    <row r="96" spans="1:7" ht="30" x14ac:dyDescent="0.2">
      <c r="C96" s="64" t="s">
        <v>524</v>
      </c>
      <c r="D96" s="99"/>
    </row>
  </sheetData>
  <autoFilter ref="A17:E96"/>
  <phoneticPr fontId="5" type="noConversion"/>
  <printOptions horizontalCentered="1"/>
  <pageMargins left="0.5" right="0.25" top="0.25" bottom="0.25" header="0.5" footer="0.5"/>
  <pageSetup scale="36"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58"/>
  <sheetViews>
    <sheetView workbookViewId="0">
      <selection activeCell="A37" sqref="A37"/>
    </sheetView>
  </sheetViews>
  <sheetFormatPr defaultRowHeight="15" x14ac:dyDescent="0.25"/>
  <cols>
    <col min="1" max="1" width="12.7109375" customWidth="1"/>
    <col min="2" max="2" width="30.7109375" customWidth="1"/>
    <col min="3" max="4" width="15.7109375" customWidth="1"/>
    <col min="5" max="10" width="12.7109375" style="165" customWidth="1"/>
  </cols>
  <sheetData>
    <row r="1" spans="1:10" ht="51" customHeight="1" thickBot="1" x14ac:dyDescent="0.3">
      <c r="A1" t="s">
        <v>428</v>
      </c>
      <c r="B1" t="s">
        <v>429</v>
      </c>
      <c r="C1" s="6" t="s">
        <v>430</v>
      </c>
      <c r="D1" s="12" t="s">
        <v>536</v>
      </c>
      <c r="E1" s="164" t="s">
        <v>5</v>
      </c>
      <c r="F1" s="164" t="s">
        <v>6</v>
      </c>
      <c r="G1" s="164" t="s">
        <v>7</v>
      </c>
      <c r="H1" s="164" t="s">
        <v>8</v>
      </c>
      <c r="I1" s="164" t="s">
        <v>9</v>
      </c>
      <c r="J1" s="164" t="s">
        <v>10</v>
      </c>
    </row>
    <row r="2" spans="1:10" x14ac:dyDescent="0.25">
      <c r="A2">
        <v>58015088</v>
      </c>
      <c r="B2" t="str">
        <f>VLOOKUP(A2,'Raw Data'!$A$1:$C$486,2,FALSE)</f>
        <v>BASE,T3W</v>
      </c>
      <c r="C2" s="6">
        <f>VLOOKUP(A2,'Raw Data'!$A$1:$C$486,3,FALSE)</f>
        <v>115147.338955</v>
      </c>
      <c r="D2" s="110">
        <f>(C2*1.8%)+C2</f>
        <v>117219.99105619</v>
      </c>
      <c r="E2" s="165" t="s">
        <v>437</v>
      </c>
      <c r="F2" s="166">
        <f>IF(E2="X",D2,"")</f>
        <v>117219.99105619</v>
      </c>
      <c r="G2" s="165" t="s">
        <v>437</v>
      </c>
      <c r="H2" s="166">
        <f>IF(G2="X",D2,"")</f>
        <v>117219.99105619</v>
      </c>
      <c r="I2" s="165" t="s">
        <v>437</v>
      </c>
      <c r="J2" s="166">
        <f>IF(I2="X",D2,"")</f>
        <v>117219.99105619</v>
      </c>
    </row>
    <row r="3" spans="1:10" x14ac:dyDescent="0.25">
      <c r="A3">
        <v>58267513</v>
      </c>
      <c r="B3" t="str">
        <f>VLOOKUP(A3,'Raw Data'!$A$1:$C$486,2,FALSE)</f>
        <v>BASE,T3W,TIER4</v>
      </c>
      <c r="C3" s="6">
        <f>VLOOKUP(A3,'Raw Data'!$A$1:$C$486,3,FALSE)</f>
        <v>17699.70161375</v>
      </c>
      <c r="D3" s="110">
        <f t="shared" ref="D3:D66" si="0">(C3*1.8%)+C3</f>
        <v>18018.2962427975</v>
      </c>
      <c r="F3" s="166" t="str">
        <f t="shared" ref="F3:F66" si="1">IF(E3="X",D3,"")</f>
        <v/>
      </c>
      <c r="H3" s="166" t="str">
        <f t="shared" ref="H3:H66" si="2">IF(G3="X",D3,"")</f>
        <v/>
      </c>
      <c r="J3" s="166" t="str">
        <f t="shared" ref="J3:J66" si="3">IF(I3="X",D3,"")</f>
        <v/>
      </c>
    </row>
    <row r="4" spans="1:10" x14ac:dyDescent="0.25">
      <c r="A4">
        <v>58014333</v>
      </c>
      <c r="B4" t="str">
        <f>VLOOKUP(A4,'Raw Data'!$A$1:$C$486,2,FALSE)</f>
        <v>POWERPACK INSTL-T3W</v>
      </c>
      <c r="C4" s="6">
        <f>VLOOKUP(A4,'Raw Data'!$A$1:$C$486,3,FALSE)</f>
        <v>1700.83926</v>
      </c>
      <c r="D4" s="110">
        <f t="shared" si="0"/>
        <v>1731.45436668</v>
      </c>
      <c r="E4" s="165" t="s">
        <v>437</v>
      </c>
      <c r="F4" s="166">
        <f t="shared" si="1"/>
        <v>1731.45436668</v>
      </c>
      <c r="G4" s="165" t="s">
        <v>437</v>
      </c>
      <c r="H4" s="166">
        <f t="shared" si="2"/>
        <v>1731.45436668</v>
      </c>
      <c r="I4" s="165" t="s">
        <v>437</v>
      </c>
      <c r="J4" s="166">
        <f t="shared" si="3"/>
        <v>1731.45436668</v>
      </c>
    </row>
    <row r="5" spans="1:10" x14ac:dyDescent="0.25">
      <c r="A5">
        <v>58004730</v>
      </c>
      <c r="B5" t="str">
        <f>VLOOKUP(A5,'Raw Data'!$A$1:$C$486,2,FALSE)</f>
        <v>POWERPACK INSTALL,RUS.</v>
      </c>
      <c r="C5" s="6">
        <f>VLOOKUP(A5,'Raw Data'!$A$1:$C$486,3,FALSE)</f>
        <v>2032.7657099999999</v>
      </c>
      <c r="D5" s="110">
        <f t="shared" si="0"/>
        <v>2069.3554927800001</v>
      </c>
      <c r="F5" s="166" t="str">
        <f t="shared" si="1"/>
        <v/>
      </c>
      <c r="H5" s="166" t="str">
        <f t="shared" si="2"/>
        <v/>
      </c>
      <c r="J5" s="166" t="str">
        <f t="shared" si="3"/>
        <v/>
      </c>
    </row>
    <row r="6" spans="1:10" x14ac:dyDescent="0.25">
      <c r="A6">
        <v>58256409</v>
      </c>
      <c r="B6" t="str">
        <f>VLOOKUP(A6,'Raw Data'!$A$1:$C$486,2,FALSE)</f>
        <v>POWERPACK INSTALL,SPAN.</v>
      </c>
      <c r="C6" s="6">
        <f>VLOOKUP(A6,'Raw Data'!$A$1:$C$486,3,FALSE)</f>
        <v>1767.2482600000001</v>
      </c>
      <c r="D6" s="110">
        <f t="shared" si="0"/>
        <v>1799.0587286800001</v>
      </c>
      <c r="F6" s="166" t="str">
        <f t="shared" si="1"/>
        <v/>
      </c>
      <c r="H6" s="166" t="str">
        <f t="shared" si="2"/>
        <v/>
      </c>
      <c r="J6" s="166" t="str">
        <f t="shared" si="3"/>
        <v/>
      </c>
    </row>
    <row r="7" spans="1:10" x14ac:dyDescent="0.25">
      <c r="A7">
        <v>58014440</v>
      </c>
      <c r="B7" t="str">
        <f>VLOOKUP(A7,'Raw Data'!$A$1:$C$486,2,FALSE)</f>
        <v>POWERPACK INSTL-NO DISC</v>
      </c>
      <c r="C7" s="6">
        <f>VLOOKUP(A7,'Raw Data'!$A$1:$C$486,3,FALSE)</f>
        <v>868.69146000000001</v>
      </c>
      <c r="D7" s="110">
        <f t="shared" si="0"/>
        <v>884.32790627999998</v>
      </c>
      <c r="F7" s="166" t="str">
        <f t="shared" si="1"/>
        <v/>
      </c>
      <c r="H7" s="166" t="str">
        <f t="shared" si="2"/>
        <v/>
      </c>
      <c r="J7" s="166" t="str">
        <f t="shared" si="3"/>
        <v/>
      </c>
    </row>
    <row r="8" spans="1:10" x14ac:dyDescent="0.25">
      <c r="A8">
        <v>58354425</v>
      </c>
      <c r="B8" t="str">
        <f>VLOOKUP(A8,'Raw Data'!$A$1:$C$486,2,FALSE)</f>
        <v>POWERPACK INSTL-TIER4</v>
      </c>
      <c r="C8" s="6">
        <f>VLOOKUP(A8,'Raw Data'!$A$1:$C$486,3,FALSE)</f>
        <v>1266.80591</v>
      </c>
      <c r="D8" s="110">
        <f t="shared" si="0"/>
        <v>1289.6084163800001</v>
      </c>
      <c r="F8" s="166" t="str">
        <f t="shared" si="1"/>
        <v/>
      </c>
      <c r="H8" s="166" t="str">
        <f t="shared" si="2"/>
        <v/>
      </c>
      <c r="J8" s="166" t="str">
        <f t="shared" si="3"/>
        <v/>
      </c>
    </row>
    <row r="9" spans="1:10" x14ac:dyDescent="0.25">
      <c r="A9">
        <v>57880742</v>
      </c>
      <c r="B9" t="str">
        <f>VLOOKUP(A9,'Raw Data'!$A$1:$C$486,2,FALSE)</f>
        <v>POWERPACK,1070 W/DISC</v>
      </c>
      <c r="C9" s="6">
        <f>VLOOKUP(A9,'Raw Data'!$A$1:$C$486,3,FALSE)</f>
        <v>61624.178590000003</v>
      </c>
      <c r="D9" s="110">
        <f t="shared" si="0"/>
        <v>62733.413804620002</v>
      </c>
      <c r="F9" s="166" t="str">
        <f t="shared" si="1"/>
        <v/>
      </c>
      <c r="H9" s="166" t="str">
        <f t="shared" si="2"/>
        <v/>
      </c>
      <c r="J9" s="166" t="str">
        <f t="shared" si="3"/>
        <v/>
      </c>
    </row>
    <row r="10" spans="1:10" x14ac:dyDescent="0.25">
      <c r="A10">
        <v>58379573</v>
      </c>
      <c r="B10" t="str">
        <f>VLOOKUP(A10,'Raw Data'!$A$1:$C$486,2,FALSE)</f>
        <v>PPACK,1070,W/D,T3 TPEM</v>
      </c>
      <c r="C10" s="6">
        <f>VLOOKUP(A10,'Raw Data'!$A$1:$C$486,3,FALSE)</f>
        <v>61639.553789999998</v>
      </c>
      <c r="D10" s="110">
        <f t="shared" si="0"/>
        <v>62749.06575822</v>
      </c>
      <c r="F10" s="166" t="str">
        <f t="shared" si="1"/>
        <v/>
      </c>
      <c r="G10" s="165" t="s">
        <v>437</v>
      </c>
      <c r="H10" s="166">
        <f t="shared" si="2"/>
        <v>62749.06575822</v>
      </c>
      <c r="I10" s="165" t="s">
        <v>437</v>
      </c>
      <c r="J10" s="166">
        <f t="shared" si="3"/>
        <v>62749.06575822</v>
      </c>
    </row>
    <row r="11" spans="1:10" x14ac:dyDescent="0.25">
      <c r="A11">
        <v>58379153</v>
      </c>
      <c r="B11" t="str">
        <f>VLOOKUP(A11,'Raw Data'!$A$1:$C$486,2,FALSE)</f>
        <v>PPACK,900,W/D,T3</v>
      </c>
      <c r="C11" s="6">
        <f>VLOOKUP(A11,'Raw Data'!$A$1:$C$486,3,FALSE)</f>
        <v>61741.549789999997</v>
      </c>
      <c r="D11" s="110">
        <f t="shared" si="0"/>
        <v>62852.89768622</v>
      </c>
      <c r="E11" s="165" t="s">
        <v>437</v>
      </c>
      <c r="F11" s="166">
        <f t="shared" si="1"/>
        <v>62852.89768622</v>
      </c>
      <c r="H11" s="166" t="str">
        <f t="shared" si="2"/>
        <v/>
      </c>
      <c r="J11" s="166" t="str">
        <f t="shared" si="3"/>
        <v/>
      </c>
    </row>
    <row r="12" spans="1:10" x14ac:dyDescent="0.25">
      <c r="A12">
        <v>58379580</v>
      </c>
      <c r="B12" t="str">
        <f>VLOOKUP(A12,'Raw Data'!$A$1:$C$486,2,FALSE)</f>
        <v>PPACK,900,W/D,T3 TPEM</v>
      </c>
      <c r="C12" s="6">
        <f>VLOOKUP(A12,'Raw Data'!$A$1:$C$486,3,FALSE)</f>
        <v>61756.943789999998</v>
      </c>
      <c r="D12" s="110">
        <f t="shared" si="0"/>
        <v>62868.568778219997</v>
      </c>
      <c r="F12" s="166" t="str">
        <f t="shared" si="1"/>
        <v/>
      </c>
      <c r="H12" s="166" t="str">
        <f t="shared" si="2"/>
        <v/>
      </c>
      <c r="J12" s="166" t="str">
        <f t="shared" si="3"/>
        <v/>
      </c>
    </row>
    <row r="13" spans="1:10" x14ac:dyDescent="0.25">
      <c r="A13">
        <v>58017831</v>
      </c>
      <c r="B13" t="str">
        <f>VLOOKUP(A13,'Raw Data'!$A$1:$C$486,2,FALSE)</f>
        <v>ENG,QSX15,900 CFM,TIER 4</v>
      </c>
      <c r="C13" s="6">
        <f>VLOOKUP(A13,'Raw Data'!$A$1:$C$486,3,FALSE)</f>
        <v>104557.84248000001</v>
      </c>
      <c r="D13" s="110">
        <f t="shared" si="0"/>
        <v>106439.88364464001</v>
      </c>
      <c r="F13" s="166" t="str">
        <f t="shared" si="1"/>
        <v/>
      </c>
      <c r="H13" s="166" t="str">
        <f t="shared" si="2"/>
        <v/>
      </c>
      <c r="J13" s="166" t="str">
        <f t="shared" si="3"/>
        <v/>
      </c>
    </row>
    <row r="14" spans="1:10" x14ac:dyDescent="0.25">
      <c r="A14">
        <v>58267425</v>
      </c>
      <c r="B14" t="str">
        <f>VLOOKUP(A14,'Raw Data'!$A$1:$C$486,2,FALSE)</f>
        <v>ENG,QSX15,1070CFM,TIER 4</v>
      </c>
      <c r="C14" s="6">
        <f>VLOOKUP(A14,'Raw Data'!$A$1:$C$486,3,FALSE)</f>
        <v>105049.15136</v>
      </c>
      <c r="D14" s="110">
        <f t="shared" si="0"/>
        <v>106940.03608448</v>
      </c>
      <c r="F14" s="166" t="str">
        <f t="shared" si="1"/>
        <v/>
      </c>
      <c r="H14" s="166" t="str">
        <f t="shared" si="2"/>
        <v/>
      </c>
      <c r="J14" s="166" t="str">
        <f t="shared" si="3"/>
        <v/>
      </c>
    </row>
    <row r="15" spans="1:10" x14ac:dyDescent="0.25">
      <c r="A15">
        <v>58014556</v>
      </c>
      <c r="B15" t="str">
        <f>VLOOKUP(A15,'Raw Data'!$A$1:$C$486,2,FALSE)</f>
        <v>TOWER, T3W 40K</v>
      </c>
      <c r="C15" s="6">
        <f>VLOOKUP(A15,'Raw Data'!$A$1:$C$486,3,FALSE)</f>
        <v>87883.707024999996</v>
      </c>
      <c r="D15" s="110">
        <f t="shared" si="0"/>
        <v>89465.613751450001</v>
      </c>
      <c r="E15" s="165" t="s">
        <v>437</v>
      </c>
      <c r="F15" s="166">
        <f t="shared" si="1"/>
        <v>89465.613751450001</v>
      </c>
      <c r="G15" s="165" t="s">
        <v>437</v>
      </c>
      <c r="H15" s="166">
        <f t="shared" si="2"/>
        <v>89465.613751450001</v>
      </c>
      <c r="J15" s="166" t="str">
        <f t="shared" si="3"/>
        <v/>
      </c>
    </row>
    <row r="16" spans="1:10" x14ac:dyDescent="0.25">
      <c r="A16">
        <v>58014564</v>
      </c>
      <c r="B16" t="str">
        <f>VLOOKUP(A16,'Raw Data'!$A$1:$C$486,2,FALSE)</f>
        <v>TOWER, T3W 70K</v>
      </c>
      <c r="C16" s="6">
        <f>VLOOKUP(A16,'Raw Data'!$A$1:$C$486,3,FALSE)</f>
        <v>102615.797225</v>
      </c>
      <c r="D16" s="110">
        <f t="shared" si="0"/>
        <v>104462.88157505001</v>
      </c>
      <c r="F16" s="166" t="str">
        <f t="shared" si="1"/>
        <v/>
      </c>
      <c r="H16" s="166" t="str">
        <f t="shared" si="2"/>
        <v/>
      </c>
      <c r="I16" s="165" t="s">
        <v>437</v>
      </c>
      <c r="J16" s="166">
        <f t="shared" si="3"/>
        <v>104462.88157505001</v>
      </c>
    </row>
    <row r="17" spans="1:10" x14ac:dyDescent="0.25">
      <c r="A17">
        <v>58014416</v>
      </c>
      <c r="B17" t="str">
        <f>VLOOKUP(A17,'Raw Data'!$A$1:$C$486,2,FALSE)</f>
        <v>TOWER,40K,T3W, 5.5" CYL</v>
      </c>
      <c r="C17" s="6">
        <f>VLOOKUP(A17,'Raw Data'!$A$1:$C$486,3,FALSE)</f>
        <v>88773.795324999999</v>
      </c>
      <c r="D17" s="110">
        <f t="shared" si="0"/>
        <v>90371.723640850003</v>
      </c>
      <c r="F17" s="166" t="str">
        <f t="shared" si="1"/>
        <v/>
      </c>
      <c r="H17" s="166" t="str">
        <f t="shared" si="2"/>
        <v/>
      </c>
      <c r="J17" s="166" t="str">
        <f t="shared" si="3"/>
        <v/>
      </c>
    </row>
    <row r="18" spans="1:10" x14ac:dyDescent="0.25">
      <c r="A18">
        <v>57727224</v>
      </c>
      <c r="B18" t="str">
        <f>VLOOKUP(A18,'Raw Data'!$A$1:$C$486,2,FALSE)</f>
        <v>PIPING,MUD,W/O HYD,T3W</v>
      </c>
      <c r="C18" s="6">
        <f>VLOOKUP(A18,'Raw Data'!$A$1:$C$486,3,FALSE)</f>
        <v>3724.1525083332999</v>
      </c>
      <c r="D18" s="110">
        <f t="shared" si="0"/>
        <v>3791.1872534832992</v>
      </c>
      <c r="F18" s="166" t="str">
        <f t="shared" si="1"/>
        <v/>
      </c>
      <c r="H18" s="166" t="str">
        <f t="shared" si="2"/>
        <v/>
      </c>
      <c r="J18" s="166" t="str">
        <f t="shared" si="3"/>
        <v/>
      </c>
    </row>
    <row r="19" spans="1:10" x14ac:dyDescent="0.25">
      <c r="A19">
        <v>57870438</v>
      </c>
      <c r="B19" t="str">
        <f>VLOOKUP(A19,'Raw Data'!$A$1:$C$486,2,FALSE)</f>
        <v>MUD PUMP,5X6,40K,T3W</v>
      </c>
      <c r="C19" s="6">
        <f>VLOOKUP(A19,'Raw Data'!$A$1:$C$486,3,FALSE)</f>
        <v>32166.8308125</v>
      </c>
      <c r="D19" s="110">
        <f t="shared" si="0"/>
        <v>32745.833767125001</v>
      </c>
      <c r="F19" s="166" t="str">
        <f t="shared" si="1"/>
        <v/>
      </c>
      <c r="H19" s="166" t="str">
        <f t="shared" si="2"/>
        <v/>
      </c>
      <c r="J19" s="166" t="str">
        <f t="shared" si="3"/>
        <v/>
      </c>
    </row>
    <row r="20" spans="1:10" x14ac:dyDescent="0.25">
      <c r="A20">
        <v>57870446</v>
      </c>
      <c r="B20" t="str">
        <f>VLOOKUP(A20,'Raw Data'!$A$1:$C$486,2,FALSE)</f>
        <v>MUD PUMP,5X6,70K,T3W</v>
      </c>
      <c r="C20" s="6">
        <f>VLOOKUP(A20,'Raw Data'!$A$1:$C$486,3,FALSE)</f>
        <v>31471.0044925</v>
      </c>
      <c r="D20" s="110">
        <f t="shared" si="0"/>
        <v>32037.482573365</v>
      </c>
      <c r="F20" s="166" t="str">
        <f t="shared" si="1"/>
        <v/>
      </c>
      <c r="H20" s="166" t="str">
        <f t="shared" si="2"/>
        <v/>
      </c>
      <c r="J20" s="166" t="str">
        <f t="shared" si="3"/>
        <v/>
      </c>
    </row>
    <row r="21" spans="1:10" x14ac:dyDescent="0.25">
      <c r="A21">
        <v>57870453</v>
      </c>
      <c r="B21" t="str">
        <f>VLOOKUP(A21,'Raw Data'!$A$1:$C$486,2,FALSE)</f>
        <v>MUD PUMP,3X4,40K,T3W</v>
      </c>
      <c r="C21" s="6">
        <f>VLOOKUP(A21,'Raw Data'!$A$1:$C$486,3,FALSE)</f>
        <v>12242.30982</v>
      </c>
      <c r="D21" s="110">
        <f t="shared" si="0"/>
        <v>12462.671396760001</v>
      </c>
      <c r="F21" s="166" t="str">
        <f t="shared" si="1"/>
        <v/>
      </c>
      <c r="H21" s="166" t="str">
        <f t="shared" si="2"/>
        <v/>
      </c>
      <c r="J21" s="166" t="str">
        <f t="shared" si="3"/>
        <v/>
      </c>
    </row>
    <row r="22" spans="1:10" x14ac:dyDescent="0.25">
      <c r="A22">
        <v>57870461</v>
      </c>
      <c r="B22" t="str">
        <f>VLOOKUP(A22,'Raw Data'!$A$1:$C$486,2,FALSE)</f>
        <v>MUD PUMP,3X4,70K,T3W</v>
      </c>
      <c r="C22" s="6">
        <f>VLOOKUP(A22,'Raw Data'!$A$1:$C$486,3,FALSE)</f>
        <v>11546.4835</v>
      </c>
      <c r="D22" s="110">
        <f t="shared" si="0"/>
        <v>11754.320203000001</v>
      </c>
      <c r="F22" s="166" t="str">
        <f t="shared" si="1"/>
        <v/>
      </c>
      <c r="H22" s="166" t="str">
        <f t="shared" si="2"/>
        <v/>
      </c>
      <c r="J22" s="166" t="str">
        <f t="shared" si="3"/>
        <v/>
      </c>
    </row>
    <row r="23" spans="1:10" x14ac:dyDescent="0.25">
      <c r="A23">
        <v>57870479</v>
      </c>
      <c r="B23" t="str">
        <f>VLOOKUP(A23,'Raw Data'!$A$1:$C$486,2,FALSE)</f>
        <v>MUD PUMP,7.5X10,40K</v>
      </c>
      <c r="C23" s="6">
        <f>VLOOKUP(A23,'Raw Data'!$A$1:$C$486,3,FALSE)</f>
        <v>44828.241224999998</v>
      </c>
      <c r="D23" s="110">
        <f t="shared" si="0"/>
        <v>45635.149567050001</v>
      </c>
      <c r="F23" s="166" t="str">
        <f t="shared" si="1"/>
        <v/>
      </c>
      <c r="H23" s="166" t="str">
        <f t="shared" si="2"/>
        <v/>
      </c>
      <c r="J23" s="166" t="str">
        <f t="shared" si="3"/>
        <v/>
      </c>
    </row>
    <row r="24" spans="1:10" x14ac:dyDescent="0.25">
      <c r="A24">
        <v>57870487</v>
      </c>
      <c r="B24" t="str">
        <f>VLOOKUP(A24,'Raw Data'!$A$1:$C$486,2,FALSE)</f>
        <v>MUD PUMP,7.5X10,70K</v>
      </c>
      <c r="C24" s="6">
        <f>VLOOKUP(A24,'Raw Data'!$A$1:$C$486,3,FALSE)</f>
        <v>45013.829904999999</v>
      </c>
      <c r="D24" s="110">
        <f t="shared" si="0"/>
        <v>45824.078843290001</v>
      </c>
      <c r="F24" s="166" t="str">
        <f t="shared" si="1"/>
        <v/>
      </c>
      <c r="H24" s="166" t="str">
        <f t="shared" si="2"/>
        <v/>
      </c>
      <c r="J24" s="166" t="str">
        <f t="shared" si="3"/>
        <v/>
      </c>
    </row>
    <row r="25" spans="1:10" x14ac:dyDescent="0.25">
      <c r="A25">
        <v>57870495</v>
      </c>
      <c r="B25" t="str">
        <f>VLOOKUP(A25,'Raw Data'!$A$1:$C$486,2,FALSE)</f>
        <v>MUDPUMP,HYD,40K</v>
      </c>
      <c r="C25" s="6">
        <f>VLOOKUP(A25,'Raw Data'!$A$1:$C$486,3,FALSE)</f>
        <v>6023.4173250000003</v>
      </c>
      <c r="D25" s="110">
        <f t="shared" si="0"/>
        <v>6131.83883685</v>
      </c>
      <c r="F25" s="166" t="str">
        <f t="shared" si="1"/>
        <v/>
      </c>
      <c r="H25" s="166" t="str">
        <f t="shared" si="2"/>
        <v/>
      </c>
      <c r="J25" s="166" t="str">
        <f t="shared" si="3"/>
        <v/>
      </c>
    </row>
    <row r="26" spans="1:10" x14ac:dyDescent="0.25">
      <c r="A26">
        <v>57870503</v>
      </c>
      <c r="B26" t="str">
        <f>VLOOKUP(A26,'Raw Data'!$A$1:$C$486,2,FALSE)</f>
        <v>MUDPUMP,HYD,70K,T3W</v>
      </c>
      <c r="C26" s="6">
        <f>VLOOKUP(A26,'Raw Data'!$A$1:$C$486,3,FALSE)</f>
        <v>5327.0060050000002</v>
      </c>
      <c r="D26" s="110">
        <f t="shared" si="0"/>
        <v>5422.8921130899998</v>
      </c>
      <c r="F26" s="166" t="str">
        <f t="shared" si="1"/>
        <v/>
      </c>
      <c r="H26" s="166" t="str">
        <f t="shared" si="2"/>
        <v/>
      </c>
      <c r="J26" s="166" t="str">
        <f t="shared" si="3"/>
        <v/>
      </c>
    </row>
    <row r="27" spans="1:10" x14ac:dyDescent="0.25">
      <c r="A27">
        <v>57873275</v>
      </c>
      <c r="B27" t="str">
        <f>VLOOKUP(A27,'Raw Data'!$A$1:$C$486,2,FALSE)</f>
        <v>NO MUD PUMP</v>
      </c>
      <c r="C27" s="6">
        <f>VLOOKUP(A27,'Raw Data'!$A$1:$C$486,3,FALSE)</f>
        <v>239.72499999999999</v>
      </c>
      <c r="D27" s="110">
        <f t="shared" si="0"/>
        <v>244.04005000000001</v>
      </c>
      <c r="E27" s="165" t="s">
        <v>437</v>
      </c>
      <c r="F27" s="166">
        <f t="shared" si="1"/>
        <v>244.04005000000001</v>
      </c>
      <c r="G27" s="165" t="s">
        <v>437</v>
      </c>
      <c r="H27" s="166">
        <f t="shared" si="2"/>
        <v>244.04005000000001</v>
      </c>
      <c r="I27" s="165" t="s">
        <v>437</v>
      </c>
      <c r="J27" s="166">
        <f t="shared" si="3"/>
        <v>244.04005000000001</v>
      </c>
    </row>
    <row r="28" spans="1:10" x14ac:dyDescent="0.25">
      <c r="A28">
        <v>58315617</v>
      </c>
      <c r="B28" t="str">
        <f>VLOOKUP(A28,'Raw Data'!$A$1:$C$486,2,FALSE)</f>
        <v>PUMP,MUD,5X6,40K,MODULE</v>
      </c>
      <c r="C28" s="6">
        <f>VLOOKUP(A28,'Raw Data'!$A$1:$C$486,3,FALSE)</f>
        <v>31658.377112499998</v>
      </c>
      <c r="D28" s="110">
        <f t="shared" si="0"/>
        <v>32228.227900524998</v>
      </c>
      <c r="F28" s="166" t="str">
        <f t="shared" si="1"/>
        <v/>
      </c>
      <c r="H28" s="166" t="str">
        <f t="shared" si="2"/>
        <v/>
      </c>
      <c r="J28" s="166" t="str">
        <f t="shared" si="3"/>
        <v/>
      </c>
    </row>
    <row r="29" spans="1:10" x14ac:dyDescent="0.25">
      <c r="A29">
        <v>58015009</v>
      </c>
      <c r="B29" t="str">
        <f>VLOOKUP(A29,'Raw Data'!$A$1:$C$486,2,FALSE)</f>
        <v>FRAME,232 WB T3W STD</v>
      </c>
      <c r="C29" s="6">
        <f>VLOOKUP(A29,'Raw Data'!$A$1:$C$486,3,FALSE)</f>
        <v>30636.583149999999</v>
      </c>
      <c r="D29" s="110">
        <f t="shared" si="0"/>
        <v>31188.0416467</v>
      </c>
      <c r="E29" s="165" t="s">
        <v>437</v>
      </c>
      <c r="F29" s="166">
        <f t="shared" si="1"/>
        <v>31188.0416467</v>
      </c>
      <c r="G29" s="165" t="s">
        <v>437</v>
      </c>
      <c r="H29" s="166">
        <f t="shared" si="2"/>
        <v>31188.0416467</v>
      </c>
      <c r="I29" s="165" t="s">
        <v>437</v>
      </c>
      <c r="J29" s="166">
        <f t="shared" si="3"/>
        <v>31188.0416467</v>
      </c>
    </row>
    <row r="30" spans="1:10" x14ac:dyDescent="0.25">
      <c r="A30">
        <v>58015017</v>
      </c>
      <c r="B30" t="str">
        <f>VLOOKUP(A30,'Raw Data'!$A$1:$C$486,2,FALSE)</f>
        <v>FRAME,254 WB T3W STD</v>
      </c>
      <c r="C30" s="6">
        <f>VLOOKUP(A30,'Raw Data'!$A$1:$C$486,3,FALSE)</f>
        <v>30644.576300000001</v>
      </c>
      <c r="D30" s="110">
        <f t="shared" si="0"/>
        <v>31196.178673400002</v>
      </c>
      <c r="F30" s="166" t="str">
        <f t="shared" si="1"/>
        <v/>
      </c>
      <c r="H30" s="166" t="str">
        <f t="shared" si="2"/>
        <v/>
      </c>
      <c r="J30" s="166" t="str">
        <f t="shared" si="3"/>
        <v/>
      </c>
    </row>
    <row r="31" spans="1:10" x14ac:dyDescent="0.25">
      <c r="A31">
        <v>58015025</v>
      </c>
      <c r="B31" t="str">
        <f>VLOOKUP(A31,'Raw Data'!$A$1:$C$486,2,FALSE)</f>
        <v>FRAME,6X6 FNT JACK,PAYST</v>
      </c>
      <c r="C31" s="6">
        <f>VLOOKUP(A31,'Raw Data'!$A$1:$C$486,3,FALSE)</f>
        <v>32844.806550000001</v>
      </c>
      <c r="D31" s="110">
        <f t="shared" si="0"/>
        <v>33436.013067899999</v>
      </c>
      <c r="F31" s="166" t="str">
        <f t="shared" si="1"/>
        <v/>
      </c>
      <c r="H31" s="166" t="str">
        <f t="shared" si="2"/>
        <v/>
      </c>
      <c r="J31" s="166" t="str">
        <f t="shared" si="3"/>
        <v/>
      </c>
    </row>
    <row r="32" spans="1:10" x14ac:dyDescent="0.25">
      <c r="A32">
        <v>58473093</v>
      </c>
      <c r="B32" t="str">
        <f>VLOOKUP(A32,'Raw Data'!$A$1:$C$486,2,FALSE)</f>
        <v>FRAME,266WB T3W STD</v>
      </c>
      <c r="C32" s="6">
        <f>VLOOKUP(A32,'Raw Data'!$A$1:$C$486,3,FALSE)</f>
        <v>30597.786250000001</v>
      </c>
      <c r="D32" s="110">
        <f t="shared" si="0"/>
        <v>31148.5464025</v>
      </c>
      <c r="F32" s="166" t="str">
        <f t="shared" si="1"/>
        <v/>
      </c>
      <c r="H32" s="166" t="str">
        <f t="shared" si="2"/>
        <v/>
      </c>
      <c r="J32" s="166" t="str">
        <f t="shared" si="3"/>
        <v/>
      </c>
    </row>
    <row r="33" spans="1:10" x14ac:dyDescent="0.25">
      <c r="A33">
        <v>57879082</v>
      </c>
      <c r="B33" t="str">
        <f>VLOOKUP(A33,'Raw Data'!$A$1:$C$486,2,FALSE)</f>
        <v>CHASSIS,7600,DU,232,08</v>
      </c>
      <c r="C33" s="6">
        <f>VLOOKUP(A33,'Raw Data'!$A$1:$C$486,3,FALSE)</f>
        <v>100823.175</v>
      </c>
      <c r="D33" s="110">
        <f t="shared" si="0"/>
        <v>102637.99215000001</v>
      </c>
      <c r="F33" s="166" t="str">
        <f t="shared" si="1"/>
        <v/>
      </c>
      <c r="H33" s="166" t="str">
        <f t="shared" si="2"/>
        <v/>
      </c>
      <c r="J33" s="166" t="str">
        <f t="shared" si="3"/>
        <v/>
      </c>
    </row>
    <row r="34" spans="1:10" x14ac:dyDescent="0.25">
      <c r="A34">
        <v>57879090</v>
      </c>
      <c r="B34" t="str">
        <f>VLOOKUP(A34,'Raw Data'!$A$1:$C$486,2,FALSE)</f>
        <v>CHASSIS,7600,P,232,08</v>
      </c>
      <c r="C34" s="6">
        <f>VLOOKUP(A34,'Raw Data'!$A$1:$C$486,3,FALSE)</f>
        <v>102114.25</v>
      </c>
      <c r="D34" s="110">
        <f t="shared" si="0"/>
        <v>103952.30650000001</v>
      </c>
      <c r="F34" s="166" t="str">
        <f t="shared" si="1"/>
        <v/>
      </c>
      <c r="H34" s="166" t="str">
        <f t="shared" si="2"/>
        <v/>
      </c>
      <c r="J34" s="166" t="str">
        <f t="shared" si="3"/>
        <v/>
      </c>
    </row>
    <row r="35" spans="1:10" x14ac:dyDescent="0.25">
      <c r="A35">
        <v>57879116</v>
      </c>
      <c r="B35" t="str">
        <f>VLOOKUP(A35,'Raw Data'!$A$1:$C$486,2,FALSE)</f>
        <v>CHASSIS,7600,DU,254,08</v>
      </c>
      <c r="C35" s="6">
        <f>VLOOKUP(A35,'Raw Data'!$A$1:$C$486,3,FALSE)</f>
        <v>101156.425</v>
      </c>
      <c r="D35" s="110">
        <f t="shared" si="0"/>
        <v>102977.24065000001</v>
      </c>
      <c r="F35" s="166" t="str">
        <f t="shared" si="1"/>
        <v/>
      </c>
      <c r="H35" s="166" t="str">
        <f t="shared" si="2"/>
        <v/>
      </c>
      <c r="J35" s="166" t="str">
        <f t="shared" si="3"/>
        <v/>
      </c>
    </row>
    <row r="36" spans="1:10" x14ac:dyDescent="0.25">
      <c r="A36">
        <v>57879124</v>
      </c>
      <c r="B36" t="str">
        <f>VLOOKUP(A36,'Raw Data'!$A$1:$C$486,2,FALSE)</f>
        <v>CHASSIS,7600,P,254,08</v>
      </c>
      <c r="C36" s="6">
        <f>VLOOKUP(A36,'Raw Data'!$A$1:$C$486,3,FALSE)</f>
        <v>102430.3</v>
      </c>
      <c r="D36" s="110">
        <f t="shared" si="0"/>
        <v>104274.0454</v>
      </c>
      <c r="F36" s="166" t="str">
        <f t="shared" si="1"/>
        <v/>
      </c>
      <c r="H36" s="166" t="str">
        <f t="shared" si="2"/>
        <v/>
      </c>
      <c r="J36" s="166" t="str">
        <f t="shared" si="3"/>
        <v/>
      </c>
    </row>
    <row r="37" spans="1:10" x14ac:dyDescent="0.25">
      <c r="A37">
        <v>57879173</v>
      </c>
      <c r="B37" t="str">
        <f>VLOOKUP(A37,'Raw Data'!$A$1:$C$486,2,FALSE)</f>
        <v>CHASSIS,7600,908L,DU,410</v>
      </c>
      <c r="C37" s="6">
        <f>VLOOKUP(A37,'Raw Data'!$A$1:$C$486,3,FALSE)</f>
        <v>102971.02499999999</v>
      </c>
      <c r="D37" s="110">
        <f t="shared" si="0"/>
        <v>104824.50344999999</v>
      </c>
      <c r="F37" s="166" t="str">
        <f t="shared" si="1"/>
        <v/>
      </c>
      <c r="H37" s="166" t="str">
        <f t="shared" si="2"/>
        <v/>
      </c>
      <c r="J37" s="166" t="str">
        <f t="shared" si="3"/>
        <v/>
      </c>
    </row>
    <row r="38" spans="1:10" x14ac:dyDescent="0.25">
      <c r="A38">
        <v>57879181</v>
      </c>
      <c r="B38" t="str">
        <f>VLOOKUP(A38,'Raw Data'!$A$1:$C$486,2,FALSE)</f>
        <v>CHASSIS,7600,908L,P,410</v>
      </c>
      <c r="C38" s="6">
        <f>VLOOKUP(A38,'Raw Data'!$A$1:$C$486,3,FALSE)</f>
        <v>104244.9</v>
      </c>
      <c r="D38" s="110">
        <f t="shared" si="0"/>
        <v>106121.3082</v>
      </c>
      <c r="F38" s="166" t="str">
        <f t="shared" si="1"/>
        <v/>
      </c>
      <c r="H38" s="166" t="str">
        <f t="shared" si="2"/>
        <v/>
      </c>
      <c r="J38" s="166" t="str">
        <f t="shared" si="3"/>
        <v/>
      </c>
    </row>
    <row r="39" spans="1:10" x14ac:dyDescent="0.25">
      <c r="A39">
        <v>58004367</v>
      </c>
      <c r="B39" t="str">
        <f>VLOOKUP(A39,'Raw Data'!$A$1:$C$486,2,FALSE)</f>
        <v>CHASSIS,7600,EXPORT,254</v>
      </c>
      <c r="C39" s="6">
        <f>VLOOKUP(A39,'Raw Data'!$A$1:$C$486,3,FALSE)</f>
        <v>105858.47500000001</v>
      </c>
      <c r="D39" s="110">
        <f t="shared" si="0"/>
        <v>107763.92755000001</v>
      </c>
      <c r="F39" s="166" t="str">
        <f t="shared" si="1"/>
        <v/>
      </c>
      <c r="H39" s="166" t="str">
        <f t="shared" si="2"/>
        <v/>
      </c>
      <c r="J39" s="166" t="str">
        <f t="shared" si="3"/>
        <v/>
      </c>
    </row>
    <row r="40" spans="1:10" x14ac:dyDescent="0.25">
      <c r="A40">
        <v>58004375</v>
      </c>
      <c r="B40" t="str">
        <f>VLOOKUP(A40,'Raw Data'!$A$1:$C$486,2,FALSE)</f>
        <v>CHASSIS,7600,EXPORT,232</v>
      </c>
      <c r="C40" s="6">
        <f>VLOOKUP(A40,'Raw Data'!$A$1:$C$486,3,FALSE)</f>
        <v>91052.5</v>
      </c>
      <c r="D40" s="110">
        <f t="shared" si="0"/>
        <v>92691.445000000007</v>
      </c>
      <c r="F40" s="166" t="str">
        <f t="shared" si="1"/>
        <v/>
      </c>
      <c r="H40" s="166" t="str">
        <f t="shared" si="2"/>
        <v/>
      </c>
      <c r="J40" s="166" t="str">
        <f t="shared" si="3"/>
        <v/>
      </c>
    </row>
    <row r="41" spans="1:10" x14ac:dyDescent="0.25">
      <c r="A41">
        <v>58004581</v>
      </c>
      <c r="B41" t="str">
        <f>VLOOKUP(A41,'Raw Data'!$A$1:$C$486,2,FALSE)</f>
        <v>CHASSIS,PETE,STD,410,908</v>
      </c>
      <c r="C41" s="6">
        <f>VLOOKUP(A41,'Raw Data'!$A$1:$C$486,3,FALSE)</f>
        <v>116037.576</v>
      </c>
      <c r="D41" s="110">
        <f t="shared" si="0"/>
        <v>118126.252368</v>
      </c>
      <c r="F41" s="166" t="str">
        <f t="shared" si="1"/>
        <v/>
      </c>
      <c r="H41" s="166" t="str">
        <f t="shared" si="2"/>
        <v/>
      </c>
      <c r="J41" s="166" t="str">
        <f t="shared" si="3"/>
        <v/>
      </c>
    </row>
    <row r="42" spans="1:10" x14ac:dyDescent="0.25">
      <c r="A42">
        <v>58004599</v>
      </c>
      <c r="B42" t="str">
        <f>VLOOKUP(A42,'Raw Data'!$A$1:$C$486,2,FALSE)</f>
        <v>CHASSIS,PETE,DH,410,908</v>
      </c>
      <c r="C42" s="6">
        <f>VLOOKUP(A42,'Raw Data'!$A$1:$C$486,3,FALSE)</f>
        <v>123627.6216</v>
      </c>
      <c r="D42" s="110">
        <f t="shared" si="0"/>
        <v>125852.9187888</v>
      </c>
      <c r="F42" s="166" t="str">
        <f t="shared" si="1"/>
        <v/>
      </c>
      <c r="H42" s="166" t="str">
        <f t="shared" si="2"/>
        <v/>
      </c>
      <c r="J42" s="166" t="str">
        <f t="shared" si="3"/>
        <v/>
      </c>
    </row>
    <row r="43" spans="1:10" x14ac:dyDescent="0.25">
      <c r="A43">
        <v>58009028</v>
      </c>
      <c r="B43" t="str">
        <f>VLOOKUP(A43,'Raw Data'!$A$1:$C$486,2,FALSE)</f>
        <v>MODULE,TIER3</v>
      </c>
      <c r="C43" s="6">
        <f>VLOOKUP(A43,'Raw Data'!$A$1:$C$486,3,FALSE)</f>
        <v>6048.1547499999997</v>
      </c>
      <c r="D43" s="110">
        <f t="shared" si="0"/>
        <v>6157.0215355</v>
      </c>
      <c r="E43" s="165" t="s">
        <v>437</v>
      </c>
      <c r="F43" s="166">
        <f t="shared" si="1"/>
        <v>6157.0215355</v>
      </c>
      <c r="G43" s="165" t="s">
        <v>437</v>
      </c>
      <c r="H43" s="166">
        <f t="shared" si="2"/>
        <v>6157.0215355</v>
      </c>
      <c r="I43" s="165" t="s">
        <v>437</v>
      </c>
      <c r="J43" s="166">
        <f t="shared" si="3"/>
        <v>6157.0215355</v>
      </c>
    </row>
    <row r="44" spans="1:10" x14ac:dyDescent="0.25">
      <c r="A44">
        <v>58004664</v>
      </c>
      <c r="B44" t="str">
        <f>VLOOKUP(A44,'Raw Data'!$A$1:$C$486,2,FALSE)</f>
        <v>CHASSIS,5600,6X6,ETH,254</v>
      </c>
      <c r="C44" s="6">
        <f>VLOOKUP(A44,'Raw Data'!$A$1:$C$486,3,FALSE)</f>
        <v>150627.6</v>
      </c>
      <c r="D44" s="110">
        <f t="shared" si="0"/>
        <v>153338.89680000002</v>
      </c>
      <c r="F44" s="166" t="str">
        <f t="shared" si="1"/>
        <v/>
      </c>
      <c r="H44" s="166" t="str">
        <f t="shared" si="2"/>
        <v/>
      </c>
      <c r="J44" s="166" t="str">
        <f t="shared" si="3"/>
        <v/>
      </c>
    </row>
    <row r="45" spans="1:10" x14ac:dyDescent="0.25">
      <c r="A45">
        <v>58269977</v>
      </c>
      <c r="B45" t="str">
        <f>VLOOKUP(A45,'Raw Data'!$A$1:$C$486,2,FALSE)</f>
        <v>CHASSIS,5600,6X6,46K,254</v>
      </c>
      <c r="C45" s="6">
        <f>VLOOKUP(A45,'Raw Data'!$A$1:$C$486,3,FALSE)</f>
        <v>139098.6</v>
      </c>
      <c r="D45" s="110">
        <f t="shared" si="0"/>
        <v>141602.37480000002</v>
      </c>
      <c r="F45" s="166" t="str">
        <f t="shared" si="1"/>
        <v/>
      </c>
      <c r="H45" s="166" t="str">
        <f t="shared" si="2"/>
        <v/>
      </c>
      <c r="J45" s="166" t="str">
        <f t="shared" si="3"/>
        <v/>
      </c>
    </row>
    <row r="46" spans="1:10" x14ac:dyDescent="0.25">
      <c r="A46">
        <v>57982613</v>
      </c>
      <c r="B46" t="str">
        <f>VLOOKUP(A46,'Raw Data'!$A$1:$C$486,2,FALSE)</f>
        <v>CHASSIS-5900 EXPORT,266</v>
      </c>
      <c r="C46" s="6">
        <f>VLOOKUP(A46,'Raw Data'!$A$1:$C$486,3,FALSE)</f>
        <v>131745.54999999999</v>
      </c>
      <c r="D46" s="110">
        <f t="shared" si="0"/>
        <v>134116.9699</v>
      </c>
      <c r="F46" s="166" t="str">
        <f t="shared" si="1"/>
        <v/>
      </c>
      <c r="H46" s="166" t="str">
        <f t="shared" si="2"/>
        <v/>
      </c>
      <c r="J46" s="166" t="str">
        <f t="shared" si="3"/>
        <v/>
      </c>
    </row>
    <row r="47" spans="1:10" x14ac:dyDescent="0.25">
      <c r="A47">
        <v>57918716</v>
      </c>
      <c r="B47" t="str">
        <f>VLOOKUP(A47,'Raw Data'!$A$1:$C$486,2,FALSE)</f>
        <v>ROTARY HEAD,1SPD,5500FT#</v>
      </c>
      <c r="C47" s="6">
        <f>VLOOKUP(A47,'Raw Data'!$A$1:$C$486,3,FALSE)</f>
        <v>8342.3693000000003</v>
      </c>
      <c r="D47" s="110">
        <f t="shared" si="0"/>
        <v>8492.5319474000007</v>
      </c>
      <c r="E47" s="165" t="s">
        <v>437</v>
      </c>
      <c r="F47" s="166">
        <f t="shared" si="1"/>
        <v>8492.5319474000007</v>
      </c>
      <c r="G47" s="165" t="s">
        <v>437</v>
      </c>
      <c r="H47" s="166">
        <f t="shared" si="2"/>
        <v>8492.5319474000007</v>
      </c>
      <c r="I47" s="165" t="s">
        <v>437</v>
      </c>
      <c r="J47" s="166">
        <f t="shared" si="3"/>
        <v>8492.5319474000007</v>
      </c>
    </row>
    <row r="48" spans="1:10" x14ac:dyDescent="0.25">
      <c r="A48">
        <v>57918724</v>
      </c>
      <c r="B48" t="str">
        <f>VLOOKUP(A48,'Raw Data'!$A$1:$C$486,2,FALSE)</f>
        <v>ROTARY HEAD,1SPD,6250FT#</v>
      </c>
      <c r="C48" s="6">
        <f>VLOOKUP(A48,'Raw Data'!$A$1:$C$486,3,FALSE)</f>
        <v>8648.1422999999995</v>
      </c>
      <c r="D48" s="110">
        <f t="shared" si="0"/>
        <v>8803.8088613999989</v>
      </c>
      <c r="F48" s="166" t="str">
        <f t="shared" si="1"/>
        <v/>
      </c>
      <c r="H48" s="166" t="str">
        <f t="shared" si="2"/>
        <v/>
      </c>
      <c r="J48" s="166" t="str">
        <f t="shared" si="3"/>
        <v/>
      </c>
    </row>
    <row r="49" spans="1:10" x14ac:dyDescent="0.25">
      <c r="A49">
        <v>57918732</v>
      </c>
      <c r="B49" t="str">
        <f>VLOOKUP(A49,'Raw Data'!$A$1:$C$486,2,FALSE)</f>
        <v>ROTARY HEAD,1SPD,8000FT#</v>
      </c>
      <c r="C49" s="6">
        <f>VLOOKUP(A49,'Raw Data'!$A$1:$C$486,3,FALSE)</f>
        <v>8702.6877999999997</v>
      </c>
      <c r="D49" s="110">
        <f t="shared" si="0"/>
        <v>8859.3361803999996</v>
      </c>
      <c r="F49" s="166" t="str">
        <f t="shared" si="1"/>
        <v/>
      </c>
      <c r="H49" s="166" t="str">
        <f t="shared" si="2"/>
        <v/>
      </c>
      <c r="J49" s="166" t="str">
        <f t="shared" si="3"/>
        <v/>
      </c>
    </row>
    <row r="50" spans="1:10" x14ac:dyDescent="0.25">
      <c r="A50">
        <v>57918740</v>
      </c>
      <c r="B50" t="str">
        <f>VLOOKUP(A50,'Raw Data'!$A$1:$C$486,2,FALSE)</f>
        <v>ROTARY HEAD,2SPD,5500FT#</v>
      </c>
      <c r="C50" s="6">
        <f>VLOOKUP(A50,'Raw Data'!$A$1:$C$486,3,FALSE)</f>
        <v>8706.9940850000003</v>
      </c>
      <c r="D50" s="110">
        <f t="shared" si="0"/>
        <v>8863.7199785299999</v>
      </c>
      <c r="F50" s="166" t="str">
        <f t="shared" si="1"/>
        <v/>
      </c>
      <c r="H50" s="166" t="str">
        <f t="shared" si="2"/>
        <v/>
      </c>
      <c r="J50" s="166" t="str">
        <f t="shared" si="3"/>
        <v/>
      </c>
    </row>
    <row r="51" spans="1:10" x14ac:dyDescent="0.25">
      <c r="A51">
        <v>57918757</v>
      </c>
      <c r="B51" t="str">
        <f>VLOOKUP(A51,'Raw Data'!$A$1:$C$486,2,FALSE)</f>
        <v>ROTARY HEAD,2SPD,6250FT#</v>
      </c>
      <c r="C51" s="6">
        <f>VLOOKUP(A51,'Raw Data'!$A$1:$C$486,3,FALSE)</f>
        <v>9012.7670849999995</v>
      </c>
      <c r="D51" s="110">
        <f t="shared" si="0"/>
        <v>9174.99689253</v>
      </c>
      <c r="F51" s="166" t="str">
        <f t="shared" si="1"/>
        <v/>
      </c>
      <c r="H51" s="166" t="str">
        <f t="shared" si="2"/>
        <v/>
      </c>
      <c r="J51" s="166" t="str">
        <f t="shared" si="3"/>
        <v/>
      </c>
    </row>
    <row r="52" spans="1:10" x14ac:dyDescent="0.25">
      <c r="A52">
        <v>57918765</v>
      </c>
      <c r="B52" t="str">
        <f>VLOOKUP(A52,'Raw Data'!$A$1:$C$486,2,FALSE)</f>
        <v>ROTARY HEAD,2SPD,8000FT#</v>
      </c>
      <c r="C52" s="6">
        <f>VLOOKUP(A52,'Raw Data'!$A$1:$C$486,3,FALSE)</f>
        <v>9067.3125849999997</v>
      </c>
      <c r="D52" s="110">
        <f t="shared" si="0"/>
        <v>9230.5242115299989</v>
      </c>
      <c r="F52" s="166" t="str">
        <f t="shared" si="1"/>
        <v/>
      </c>
      <c r="H52" s="166" t="str">
        <f t="shared" si="2"/>
        <v/>
      </c>
      <c r="J52" s="166" t="str">
        <f t="shared" si="3"/>
        <v/>
      </c>
    </row>
    <row r="53" spans="1:10" x14ac:dyDescent="0.25">
      <c r="A53">
        <v>57928764</v>
      </c>
      <c r="B53" t="str">
        <f>VLOOKUP(A53,'Raw Data'!$A$1:$C$486,2,FALSE)</f>
        <v>ROTARY HEAD-HI SPD</v>
      </c>
      <c r="C53" s="6">
        <f>VLOOKUP(A53,'Raw Data'!$A$1:$C$486,3,FALSE)</f>
        <v>12590.02225</v>
      </c>
      <c r="D53" s="110">
        <f t="shared" si="0"/>
        <v>12816.6426505</v>
      </c>
      <c r="F53" s="166" t="str">
        <f t="shared" si="1"/>
        <v/>
      </c>
      <c r="H53" s="166" t="str">
        <f t="shared" si="2"/>
        <v/>
      </c>
      <c r="J53" s="166" t="str">
        <f t="shared" si="3"/>
        <v/>
      </c>
    </row>
    <row r="54" spans="1:10" x14ac:dyDescent="0.25">
      <c r="A54">
        <v>57844391</v>
      </c>
      <c r="B54" t="str">
        <f>VLOOKUP(A54,'Raw Data'!$A$1:$C$486,2,FALSE)</f>
        <v>CAROUSEL,4.5",6 ROD,20"</v>
      </c>
      <c r="C54" s="6">
        <f>VLOOKUP(A54,'Raw Data'!$A$1:$C$486,3,FALSE)</f>
        <v>13043.6144325</v>
      </c>
      <c r="D54" s="110">
        <f t="shared" si="0"/>
        <v>13278.399492285</v>
      </c>
      <c r="F54" s="166" t="str">
        <f t="shared" si="1"/>
        <v/>
      </c>
      <c r="H54" s="166" t="str">
        <f t="shared" si="2"/>
        <v/>
      </c>
      <c r="J54" s="166" t="str">
        <f t="shared" si="3"/>
        <v/>
      </c>
    </row>
    <row r="55" spans="1:10" x14ac:dyDescent="0.25">
      <c r="A55">
        <v>57844409</v>
      </c>
      <c r="B55" t="str">
        <f>VLOOKUP(A55,'Raw Data'!$A$1:$C$486,2,FALSE)</f>
        <v>CAROUSEL,3.5",7 ROD 20"</v>
      </c>
      <c r="C55" s="6">
        <f>VLOOKUP(A55,'Raw Data'!$A$1:$C$486,3,FALSE)</f>
        <v>11606.2517825</v>
      </c>
      <c r="D55" s="110">
        <f t="shared" si="0"/>
        <v>11815.164314584999</v>
      </c>
      <c r="F55" s="166" t="str">
        <f t="shared" si="1"/>
        <v/>
      </c>
      <c r="H55" s="166" t="str">
        <f t="shared" si="2"/>
        <v/>
      </c>
      <c r="J55" s="166" t="str">
        <f t="shared" si="3"/>
        <v/>
      </c>
    </row>
    <row r="56" spans="1:10" x14ac:dyDescent="0.25">
      <c r="A56">
        <v>57844581</v>
      </c>
      <c r="B56" t="str">
        <f>VLOOKUP(A56,'Raw Data'!$A$1:$C$486,2,FALSE)</f>
        <v>CAROUSEL,4.5",7ROD</v>
      </c>
      <c r="C56" s="6">
        <f>VLOOKUP(A56,'Raw Data'!$A$1:$C$486,3,FALSE)</f>
        <v>13653.134432499999</v>
      </c>
      <c r="D56" s="110">
        <f t="shared" si="0"/>
        <v>13898.890852285</v>
      </c>
      <c r="F56" s="166" t="str">
        <f t="shared" si="1"/>
        <v/>
      </c>
      <c r="H56" s="166" t="str">
        <f t="shared" si="2"/>
        <v/>
      </c>
      <c r="J56" s="166" t="str">
        <f t="shared" si="3"/>
        <v/>
      </c>
    </row>
    <row r="57" spans="1:10" x14ac:dyDescent="0.25">
      <c r="A57">
        <v>57844599</v>
      </c>
      <c r="B57" t="str">
        <f>VLOOKUP(A57,'Raw Data'!$A$1:$C$486,2,FALSE)</f>
        <v>CAROUSEL,3.5",9 ROD</v>
      </c>
      <c r="C57" s="6">
        <f>VLOOKUP(A57,'Raw Data'!$A$1:$C$486,3,FALSE)</f>
        <v>13935.561782500001</v>
      </c>
      <c r="D57" s="110">
        <f t="shared" si="0"/>
        <v>14186.401894585</v>
      </c>
      <c r="E57" s="165" t="s">
        <v>437</v>
      </c>
      <c r="F57" s="166">
        <f t="shared" si="1"/>
        <v>14186.401894585</v>
      </c>
      <c r="G57" s="165" t="s">
        <v>437</v>
      </c>
      <c r="H57" s="166">
        <f t="shared" si="2"/>
        <v>14186.401894585</v>
      </c>
      <c r="I57" s="165" t="s">
        <v>437</v>
      </c>
      <c r="J57" s="166">
        <f t="shared" si="3"/>
        <v>14186.401894585</v>
      </c>
    </row>
    <row r="58" spans="1:10" x14ac:dyDescent="0.25">
      <c r="A58">
        <v>57888117</v>
      </c>
      <c r="B58" t="str">
        <f>VLOOKUP(A58,'Raw Data'!$A$1:$C$486,2,FALSE)</f>
        <v>NO CAROUSEL 3.5" ROD</v>
      </c>
      <c r="C58" s="6">
        <f>VLOOKUP(A58,'Raw Data'!$A$1:$C$486,3,FALSE)</f>
        <v>6468.5776999999998</v>
      </c>
      <c r="D58" s="110">
        <f t="shared" si="0"/>
        <v>6585.0120986000002</v>
      </c>
      <c r="F58" s="166" t="str">
        <f t="shared" si="1"/>
        <v/>
      </c>
      <c r="H58" s="166" t="str">
        <f t="shared" si="2"/>
        <v/>
      </c>
      <c r="J58" s="166" t="str">
        <f t="shared" si="3"/>
        <v/>
      </c>
    </row>
    <row r="59" spans="1:10" x14ac:dyDescent="0.25">
      <c r="A59">
        <v>57888141</v>
      </c>
      <c r="B59" t="str">
        <f>VLOOKUP(A59,'Raw Data'!$A$1:$C$486,2,FALSE)</f>
        <v>NO CAROUSEL, 4.5" ROD</v>
      </c>
      <c r="C59" s="6">
        <f>VLOOKUP(A59,'Raw Data'!$A$1:$C$486,3,FALSE)</f>
        <v>6282.9003499999999</v>
      </c>
      <c r="D59" s="110">
        <f t="shared" si="0"/>
        <v>6395.9925562999997</v>
      </c>
      <c r="F59" s="166" t="str">
        <f t="shared" si="1"/>
        <v/>
      </c>
      <c r="H59" s="166" t="str">
        <f t="shared" si="2"/>
        <v/>
      </c>
      <c r="J59" s="166" t="str">
        <f t="shared" si="3"/>
        <v/>
      </c>
    </row>
    <row r="60" spans="1:10" x14ac:dyDescent="0.25">
      <c r="A60">
        <v>57895161</v>
      </c>
      <c r="B60" t="str">
        <f>VLOOKUP(A60,'Raw Data'!$A$1:$C$486,2,FALSE)</f>
        <v>CAROUSEL, 4.62",6 ROD</v>
      </c>
      <c r="C60" s="6">
        <f>VLOOKUP(A60,'Raw Data'!$A$1:$C$486,3,FALSE)</f>
        <v>12136.165182500001</v>
      </c>
      <c r="D60" s="110">
        <f t="shared" si="0"/>
        <v>12354.616155785001</v>
      </c>
      <c r="F60" s="166" t="str">
        <f t="shared" si="1"/>
        <v/>
      </c>
      <c r="H60" s="166" t="str">
        <f t="shared" si="2"/>
        <v/>
      </c>
      <c r="J60" s="166" t="str">
        <f t="shared" si="3"/>
        <v/>
      </c>
    </row>
    <row r="61" spans="1:10" x14ac:dyDescent="0.25">
      <c r="A61">
        <v>57699654</v>
      </c>
      <c r="B61" t="str">
        <f>VLOOKUP(A61,'Raw Data'!$A$1:$C$486,2,FALSE)</f>
        <v>SUB,SPINDLE,4.5",2.88IF</v>
      </c>
      <c r="C61" s="6">
        <f>VLOOKUP(A61,'Raw Data'!$A$1:$C$486,3,FALSE)</f>
        <v>2602.9504999999999</v>
      </c>
      <c r="D61" s="110">
        <f t="shared" si="0"/>
        <v>2649.8036090000001</v>
      </c>
      <c r="E61" s="165" t="s">
        <v>437</v>
      </c>
      <c r="F61" s="166">
        <f t="shared" si="1"/>
        <v>2649.8036090000001</v>
      </c>
      <c r="G61" s="165" t="s">
        <v>437</v>
      </c>
      <c r="H61" s="166">
        <f t="shared" si="2"/>
        <v>2649.8036090000001</v>
      </c>
      <c r="I61" s="165" t="s">
        <v>437</v>
      </c>
      <c r="J61" s="166">
        <f t="shared" si="3"/>
        <v>2649.8036090000001</v>
      </c>
    </row>
    <row r="62" spans="1:10" x14ac:dyDescent="0.25">
      <c r="A62">
        <v>57735227</v>
      </c>
      <c r="B62" t="str">
        <f>VLOOKUP(A62,'Raw Data'!$A$1:$C$486,2,FALSE)</f>
        <v>SPINDLE,SUB,FLOAT,4.5"</v>
      </c>
      <c r="C62" s="6">
        <f>VLOOKUP(A62,'Raw Data'!$A$1:$C$486,3,FALSE)</f>
        <v>10163.9164</v>
      </c>
      <c r="D62" s="110">
        <f t="shared" si="0"/>
        <v>10346.866895200001</v>
      </c>
      <c r="F62" s="166" t="str">
        <f t="shared" si="1"/>
        <v/>
      </c>
      <c r="H62" s="166" t="str">
        <f t="shared" si="2"/>
        <v/>
      </c>
      <c r="J62" s="166" t="str">
        <f t="shared" si="3"/>
        <v/>
      </c>
    </row>
    <row r="63" spans="1:10" x14ac:dyDescent="0.25">
      <c r="A63">
        <v>57867269</v>
      </c>
      <c r="B63" t="str">
        <f>VLOOKUP(A63,'Raw Data'!$A$1:$C$486,2,FALSE)</f>
        <v>SUB,SPINDLE,3.5</v>
      </c>
      <c r="C63" s="6">
        <f>VLOOKUP(A63,'Raw Data'!$A$1:$C$486,3,FALSE)</f>
        <v>2683.3505</v>
      </c>
      <c r="D63" s="110">
        <f t="shared" si="0"/>
        <v>2731.6508090000002</v>
      </c>
      <c r="F63" s="166" t="str">
        <f t="shared" si="1"/>
        <v/>
      </c>
      <c r="H63" s="166" t="str">
        <f t="shared" si="2"/>
        <v/>
      </c>
      <c r="J63" s="166" t="str">
        <f t="shared" si="3"/>
        <v/>
      </c>
    </row>
    <row r="64" spans="1:10" x14ac:dyDescent="0.25">
      <c r="A64">
        <v>57867277</v>
      </c>
      <c r="B64" t="str">
        <f>VLOOKUP(A64,'Raw Data'!$A$1:$C$486,2,FALSE)</f>
        <v>SUB,SPINDLE,4.5",3.5 REG</v>
      </c>
      <c r="C64" s="6">
        <f>VLOOKUP(A64,'Raw Data'!$A$1:$C$486,3,FALSE)</f>
        <v>2473.3492500000002</v>
      </c>
      <c r="D64" s="110">
        <f t="shared" si="0"/>
        <v>2517.8695365000003</v>
      </c>
      <c r="F64" s="166" t="str">
        <f t="shared" si="1"/>
        <v/>
      </c>
      <c r="H64" s="166" t="str">
        <f t="shared" si="2"/>
        <v/>
      </c>
      <c r="J64" s="166" t="str">
        <f t="shared" si="3"/>
        <v/>
      </c>
    </row>
    <row r="65" spans="1:10" x14ac:dyDescent="0.25">
      <c r="A65">
        <v>58269961</v>
      </c>
      <c r="B65" t="str">
        <f>VLOOKUP(A65,'Raw Data'!$A$1:$C$486,2,FALSE)</f>
        <v>SPINDLE,SUBFLOAT,4.5X3.5</v>
      </c>
      <c r="C65" s="6">
        <f>VLOOKUP(A65,'Raw Data'!$A$1:$C$486,3,FALSE)</f>
        <v>11847.711149999999</v>
      </c>
      <c r="D65" s="110">
        <f t="shared" si="0"/>
        <v>12060.969950699999</v>
      </c>
      <c r="F65" s="166" t="str">
        <f t="shared" si="1"/>
        <v/>
      </c>
      <c r="H65" s="166" t="str">
        <f t="shared" si="2"/>
        <v/>
      </c>
      <c r="J65" s="166" t="str">
        <f t="shared" si="3"/>
        <v/>
      </c>
    </row>
    <row r="66" spans="1:10" x14ac:dyDescent="0.25">
      <c r="A66">
        <v>57922460</v>
      </c>
      <c r="B66" t="str">
        <f>VLOOKUP(A66,'Raw Data'!$A$1:$C$486,2,FALSE)</f>
        <v>SPINDLE,SUB,FLOAT,3.5"</v>
      </c>
      <c r="C66" s="6">
        <f>VLOOKUP(A66,'Raw Data'!$A$1:$C$486,3,FALSE)</f>
        <v>9775.0789000000004</v>
      </c>
      <c r="D66" s="110">
        <f t="shared" si="0"/>
        <v>9951.0303201999996</v>
      </c>
      <c r="F66" s="166" t="str">
        <f t="shared" si="1"/>
        <v/>
      </c>
      <c r="H66" s="166" t="str">
        <f t="shared" si="2"/>
        <v/>
      </c>
      <c r="J66" s="166" t="str">
        <f t="shared" si="3"/>
        <v/>
      </c>
    </row>
    <row r="67" spans="1:10" x14ac:dyDescent="0.25">
      <c r="A67">
        <v>57866949</v>
      </c>
      <c r="B67" t="str">
        <f>VLOOKUP(A67,'Raw Data'!$A$1:$C$486,2,FALSE)</f>
        <v>AIR PIPING 2.5",350 PSI</v>
      </c>
      <c r="C67" s="6">
        <f>VLOOKUP(A67,'Raw Data'!$A$1:$C$486,3,FALSE)</f>
        <v>13085.590775000001</v>
      </c>
      <c r="D67" s="110">
        <f t="shared" ref="D67:D130" si="4">(C67*1.8%)+C67</f>
        <v>13321.131408950001</v>
      </c>
      <c r="E67" s="165" t="s">
        <v>437</v>
      </c>
      <c r="F67" s="166">
        <f t="shared" ref="F67:F130" si="5">IF(E67="X",D67,"")</f>
        <v>13321.131408950001</v>
      </c>
      <c r="G67" s="165" t="s">
        <v>437</v>
      </c>
      <c r="H67" s="166">
        <f t="shared" ref="H67:H130" si="6">IF(G67="X",D67,"")</f>
        <v>13321.131408950001</v>
      </c>
      <c r="I67" s="165" t="s">
        <v>437</v>
      </c>
      <c r="J67" s="166">
        <f t="shared" ref="J67:J130" si="7">IF(I67="X",D67,"")</f>
        <v>13321.131408950001</v>
      </c>
    </row>
    <row r="68" spans="1:10" x14ac:dyDescent="0.25">
      <c r="A68">
        <v>57880726</v>
      </c>
      <c r="B68" t="str">
        <f>VLOOKUP(A68,'Raw Data'!$A$1:$C$486,2,FALSE)</f>
        <v>PIPING,AIR,3",350PSI</v>
      </c>
      <c r="C68" s="6">
        <f>VLOOKUP(A68,'Raw Data'!$A$1:$C$486,3,FALSE)</f>
        <v>14073.39419375</v>
      </c>
      <c r="D68" s="110">
        <f t="shared" si="4"/>
        <v>14326.7152892375</v>
      </c>
      <c r="F68" s="166" t="str">
        <f t="shared" si="5"/>
        <v/>
      </c>
      <c r="H68" s="166" t="str">
        <f t="shared" si="6"/>
        <v/>
      </c>
      <c r="J68" s="166" t="str">
        <f t="shared" si="7"/>
        <v/>
      </c>
    </row>
    <row r="69" spans="1:10" x14ac:dyDescent="0.25">
      <c r="A69">
        <v>57880734</v>
      </c>
      <c r="B69" t="str">
        <f>VLOOKUP(A69,'Raw Data'!$A$1:$C$486,2,FALSE)</f>
        <v>PIPING,AIR,3",1500 PSI</v>
      </c>
      <c r="C69" s="6">
        <f>VLOOKUP(A69,'Raw Data'!$A$1:$C$486,3,FALSE)</f>
        <v>15398.623125</v>
      </c>
      <c r="D69" s="110">
        <f t="shared" si="4"/>
        <v>15675.79834125</v>
      </c>
      <c r="F69" s="166" t="str">
        <f t="shared" si="5"/>
        <v/>
      </c>
      <c r="H69" s="166" t="str">
        <f t="shared" si="6"/>
        <v/>
      </c>
      <c r="J69" s="166" t="str">
        <f t="shared" si="7"/>
        <v/>
      </c>
    </row>
    <row r="70" spans="1:10" x14ac:dyDescent="0.25">
      <c r="A70">
        <v>58250969</v>
      </c>
      <c r="B70" t="str">
        <f>VLOOKUP(A70,'Raw Data'!$A$1:$C$486,2,FALSE)</f>
        <v>PIPING,AIR,3",LP,AUX AIR</v>
      </c>
      <c r="C70" s="6">
        <f>VLOOKUP(A70,'Raw Data'!$A$1:$C$486,3,FALSE)</f>
        <v>13998.86844375</v>
      </c>
      <c r="D70" s="110">
        <f t="shared" si="4"/>
        <v>14250.8480757375</v>
      </c>
      <c r="F70" s="166" t="str">
        <f t="shared" si="5"/>
        <v/>
      </c>
      <c r="H70" s="166" t="str">
        <f t="shared" si="6"/>
        <v/>
      </c>
      <c r="J70" s="166" t="str">
        <f t="shared" si="7"/>
        <v/>
      </c>
    </row>
    <row r="71" spans="1:10" x14ac:dyDescent="0.25">
      <c r="A71">
        <v>57877631</v>
      </c>
      <c r="B71" t="str">
        <f>VLOOKUP(A71,'Raw Data'!$A$1:$C$486,2,FALSE)</f>
        <v>WINCH,INSTALL,18K HE</v>
      </c>
      <c r="C71" s="6">
        <f>VLOOKUP(A71,'Raw Data'!$A$1:$C$486,3,FALSE)</f>
        <v>15572.69779</v>
      </c>
      <c r="D71" s="110">
        <f t="shared" si="4"/>
        <v>15853.006350220001</v>
      </c>
      <c r="E71" s="165" t="s">
        <v>437</v>
      </c>
      <c r="F71" s="166">
        <f t="shared" si="5"/>
        <v>15853.006350220001</v>
      </c>
      <c r="G71" s="165" t="s">
        <v>437</v>
      </c>
      <c r="H71" s="166">
        <f t="shared" si="6"/>
        <v>15853.006350220001</v>
      </c>
      <c r="I71" s="165" t="s">
        <v>437</v>
      </c>
      <c r="J71" s="166">
        <f t="shared" si="7"/>
        <v>15853.006350220001</v>
      </c>
    </row>
    <row r="72" spans="1:10" x14ac:dyDescent="0.25">
      <c r="A72">
        <v>57878258</v>
      </c>
      <c r="B72" t="str">
        <f>VLOOKUP(A72,'Raw Data'!$A$1:$C$486,2,FALSE)</f>
        <v>WINCH INSTAL,HICAP,30K</v>
      </c>
      <c r="C72" s="6">
        <f>VLOOKUP(A72,'Raw Data'!$A$1:$C$486,3,FALSE)</f>
        <v>34206.968699999998</v>
      </c>
      <c r="D72" s="110">
        <f t="shared" si="4"/>
        <v>34822.694136599996</v>
      </c>
      <c r="F72" s="166" t="str">
        <f t="shared" si="5"/>
        <v/>
      </c>
      <c r="H72" s="166" t="str">
        <f t="shared" si="6"/>
        <v/>
      </c>
      <c r="J72" s="166" t="str">
        <f t="shared" si="7"/>
        <v/>
      </c>
    </row>
    <row r="73" spans="1:10" x14ac:dyDescent="0.25">
      <c r="A73">
        <v>57425811</v>
      </c>
      <c r="B73" t="str">
        <f>VLOOKUP(A73,'Raw Data'!$A$1:$C$486,2,FALSE)</f>
        <v>LINE,1 PART/18K WINCH</v>
      </c>
      <c r="C73" s="6">
        <f>VLOOKUP(A73,'Raw Data'!$A$1:$C$486,3,FALSE)</f>
        <v>1023.2885</v>
      </c>
      <c r="D73" s="110">
        <f t="shared" si="4"/>
        <v>1041.7076930000001</v>
      </c>
      <c r="E73" s="165" t="s">
        <v>437</v>
      </c>
      <c r="F73" s="166">
        <f t="shared" si="5"/>
        <v>1041.7076930000001</v>
      </c>
      <c r="G73" s="165" t="s">
        <v>437</v>
      </c>
      <c r="H73" s="166">
        <f t="shared" si="6"/>
        <v>1041.7076930000001</v>
      </c>
      <c r="I73" s="165" t="s">
        <v>437</v>
      </c>
      <c r="J73" s="166">
        <f t="shared" si="7"/>
        <v>1041.7076930000001</v>
      </c>
    </row>
    <row r="74" spans="1:10" x14ac:dyDescent="0.25">
      <c r="A74">
        <v>57436164</v>
      </c>
      <c r="B74" t="str">
        <f>VLOOKUP(A74,'Raw Data'!$A$1:$C$486,2,FALSE)</f>
        <v>LINE,2 PART/18K WINCH</v>
      </c>
      <c r="C74" s="6">
        <f>VLOOKUP(A74,'Raw Data'!$A$1:$C$486,3,FALSE)</f>
        <v>1564.2392500000001</v>
      </c>
      <c r="D74" s="110">
        <f t="shared" si="4"/>
        <v>1592.3955565000001</v>
      </c>
      <c r="F74" s="166" t="str">
        <f t="shared" si="5"/>
        <v/>
      </c>
      <c r="H74" s="166" t="str">
        <f t="shared" si="6"/>
        <v/>
      </c>
      <c r="J74" s="166" t="str">
        <f t="shared" si="7"/>
        <v/>
      </c>
    </row>
    <row r="75" spans="1:10" x14ac:dyDescent="0.25">
      <c r="A75">
        <v>57870768</v>
      </c>
      <c r="B75" t="str">
        <f>VLOOKUP(A75,'Raw Data'!$A$1:$C$486,2,FALSE)</f>
        <v>LINE,2 PART/30K WINCH</v>
      </c>
      <c r="C75" s="6">
        <f>VLOOKUP(A75,'Raw Data'!$A$1:$C$486,3,FALSE)</f>
        <v>4185.491</v>
      </c>
      <c r="D75" s="110">
        <f t="shared" si="4"/>
        <v>4260.8298379999997</v>
      </c>
      <c r="F75" s="166" t="str">
        <f t="shared" si="5"/>
        <v/>
      </c>
      <c r="H75" s="166" t="str">
        <f t="shared" si="6"/>
        <v/>
      </c>
      <c r="J75" s="166" t="str">
        <f t="shared" si="7"/>
        <v/>
      </c>
    </row>
    <row r="76" spans="1:10" x14ac:dyDescent="0.25">
      <c r="A76">
        <v>57888307</v>
      </c>
      <c r="B76" t="str">
        <f>VLOOKUP(A76,'Raw Data'!$A$1:$C$486,2,FALSE)</f>
        <v>LINE,1 PART/30K WINCH</v>
      </c>
      <c r="C76" s="6">
        <f>VLOOKUP(A76,'Raw Data'!$A$1:$C$486,3,FALSE)</f>
        <v>1567.83375</v>
      </c>
      <c r="D76" s="110">
        <f t="shared" si="4"/>
        <v>1596.0547575000001</v>
      </c>
      <c r="F76" s="166" t="str">
        <f t="shared" si="5"/>
        <v/>
      </c>
      <c r="H76" s="166" t="str">
        <f t="shared" si="6"/>
        <v/>
      </c>
      <c r="J76" s="166" t="str">
        <f t="shared" si="7"/>
        <v/>
      </c>
    </row>
    <row r="77" spans="1:10" x14ac:dyDescent="0.25">
      <c r="A77">
        <v>57860991</v>
      </c>
      <c r="B77" t="str">
        <f>VLOOKUP(A77,'Raw Data'!$A$1:$C$486,2,FALSE)</f>
        <v>AUX JIB CONTROL INSTAL</v>
      </c>
      <c r="C77" s="6">
        <f>VLOOKUP(A77,'Raw Data'!$A$1:$C$486,3,FALSE)</f>
        <v>671.81949999999995</v>
      </c>
      <c r="D77" s="110">
        <f t="shared" si="4"/>
        <v>683.91225099999997</v>
      </c>
      <c r="F77" s="166" t="str">
        <f t="shared" si="5"/>
        <v/>
      </c>
      <c r="H77" s="166" t="str">
        <f t="shared" si="6"/>
        <v/>
      </c>
      <c r="J77" s="166" t="str">
        <f t="shared" si="7"/>
        <v/>
      </c>
    </row>
    <row r="78" spans="1:10" x14ac:dyDescent="0.25">
      <c r="A78">
        <v>58269921</v>
      </c>
      <c r="B78" t="str">
        <f>VLOOKUP(A78,'Raw Data'!$A$1:$C$486,2,FALSE)</f>
        <v>AUX JIB CTRL INST,RUSS</v>
      </c>
      <c r="C78" s="6">
        <f>VLOOKUP(A78,'Raw Data'!$A$1:$C$486,3,FALSE)</f>
        <v>693.84625000000005</v>
      </c>
      <c r="D78" s="110">
        <f t="shared" si="4"/>
        <v>706.33548250000001</v>
      </c>
      <c r="F78" s="166" t="str">
        <f t="shared" si="5"/>
        <v/>
      </c>
      <c r="H78" s="166" t="str">
        <f t="shared" si="6"/>
        <v/>
      </c>
      <c r="J78" s="166" t="str">
        <f t="shared" si="7"/>
        <v/>
      </c>
    </row>
    <row r="79" spans="1:10" x14ac:dyDescent="0.25">
      <c r="A79">
        <v>58256417</v>
      </c>
      <c r="B79" t="str">
        <f>VLOOKUP(A79,'Raw Data'!$A$1:$C$486,2,FALSE)</f>
        <v>INSTAL,AUX JIB CONT,SP</v>
      </c>
      <c r="C79" s="6">
        <f>VLOOKUP(A79,'Raw Data'!$A$1:$C$486,3,FALSE)</f>
        <v>674.93700000000001</v>
      </c>
      <c r="D79" s="110">
        <f t="shared" si="4"/>
        <v>687.08586600000001</v>
      </c>
      <c r="F79" s="166" t="str">
        <f t="shared" si="5"/>
        <v/>
      </c>
      <c r="H79" s="166" t="str">
        <f t="shared" si="6"/>
        <v/>
      </c>
      <c r="J79" s="166" t="str">
        <f t="shared" si="7"/>
        <v/>
      </c>
    </row>
    <row r="80" spans="1:10" x14ac:dyDescent="0.25">
      <c r="A80">
        <v>57594947</v>
      </c>
      <c r="B80" t="str">
        <f>VLOOKUP(A80,'Raw Data'!$A$1:$C$486,2,FALSE)</f>
        <v>PLATFORM INSTL,T3W</v>
      </c>
      <c r="C80" s="6">
        <f>VLOOKUP(A80,'Raw Data'!$A$1:$C$486,3,FALSE)</f>
        <v>1414.5636</v>
      </c>
      <c r="D80" s="110">
        <f t="shared" si="4"/>
        <v>1440.0257448</v>
      </c>
      <c r="F80" s="166" t="str">
        <f t="shared" si="5"/>
        <v/>
      </c>
      <c r="H80" s="166" t="str">
        <f t="shared" si="6"/>
        <v/>
      </c>
      <c r="J80" s="166" t="str">
        <f t="shared" si="7"/>
        <v/>
      </c>
    </row>
    <row r="81" spans="1:10" x14ac:dyDescent="0.25">
      <c r="A81">
        <v>57612020</v>
      </c>
      <c r="B81" t="str">
        <f>VLOOKUP(A81,'Raw Data'!$A$1:$C$486,2,FALSE)</f>
        <v>INSTL,PLATFORM,STEEL,T3W</v>
      </c>
      <c r="C81" s="6">
        <f>VLOOKUP(A81,'Raw Data'!$A$1:$C$486,3,FALSE)</f>
        <v>2368.3318199999999</v>
      </c>
      <c r="D81" s="110">
        <f t="shared" si="4"/>
        <v>2410.9617927599998</v>
      </c>
      <c r="E81" s="165" t="s">
        <v>437</v>
      </c>
      <c r="F81" s="166">
        <f t="shared" si="5"/>
        <v>2410.9617927599998</v>
      </c>
      <c r="G81" s="165" t="s">
        <v>437</v>
      </c>
      <c r="H81" s="166">
        <f t="shared" si="6"/>
        <v>2410.9617927599998</v>
      </c>
      <c r="I81" s="165" t="s">
        <v>437</v>
      </c>
      <c r="J81" s="166">
        <f t="shared" si="7"/>
        <v>2410.9617927599998</v>
      </c>
    </row>
    <row r="82" spans="1:10" x14ac:dyDescent="0.25">
      <c r="A82">
        <v>54539457</v>
      </c>
      <c r="B82" t="str">
        <f>VLOOKUP(A82,'Raw Data'!$A$1:$C$486,2,FALSE)</f>
        <v>WARRANTY,STANDARD,T3W</v>
      </c>
      <c r="C82" s="6">
        <f>VLOOKUP(A82,'Raw Data'!$A$1:$C$486,3,FALSE)</f>
        <v>0</v>
      </c>
      <c r="D82" s="110">
        <f t="shared" si="4"/>
        <v>0</v>
      </c>
      <c r="F82" s="166" t="str">
        <f t="shared" si="5"/>
        <v/>
      </c>
      <c r="H82" s="166" t="str">
        <f t="shared" si="6"/>
        <v/>
      </c>
      <c r="J82" s="166" t="str">
        <f t="shared" si="7"/>
        <v/>
      </c>
    </row>
    <row r="83" spans="1:10" x14ac:dyDescent="0.25">
      <c r="A83">
        <v>57860223</v>
      </c>
      <c r="B83" t="str">
        <f>VLOOKUP(A83,'Raw Data'!$A$1:$C$486,2,FALSE)</f>
        <v>WATER INJ,INST,BEAN 18</v>
      </c>
      <c r="C83" s="6">
        <f>VLOOKUP(A83,'Raw Data'!$A$1:$C$486,3,FALSE)</f>
        <v>3651.27225</v>
      </c>
      <c r="D83" s="110">
        <f t="shared" si="4"/>
        <v>3716.9951504999999</v>
      </c>
      <c r="F83" s="166" t="str">
        <f t="shared" si="5"/>
        <v/>
      </c>
      <c r="H83" s="166" t="str">
        <f t="shared" si="6"/>
        <v/>
      </c>
      <c r="J83" s="166" t="str">
        <f t="shared" si="7"/>
        <v/>
      </c>
    </row>
    <row r="84" spans="1:10" x14ac:dyDescent="0.25">
      <c r="A84">
        <v>57860314</v>
      </c>
      <c r="B84" t="str">
        <f>VLOOKUP(A84,'Raw Data'!$A$1:$C$486,2,FALSE)</f>
        <v>WATER INJ,INST,BEAN 35</v>
      </c>
      <c r="C84" s="6">
        <f>VLOOKUP(A84,'Raw Data'!$A$1:$C$486,3,FALSE)</f>
        <v>5385.4054999999998</v>
      </c>
      <c r="D84" s="110">
        <f t="shared" si="4"/>
        <v>5482.342799</v>
      </c>
      <c r="F84" s="166" t="str">
        <f t="shared" si="5"/>
        <v/>
      </c>
      <c r="H84" s="166" t="str">
        <f t="shared" si="6"/>
        <v/>
      </c>
      <c r="J84" s="166" t="str">
        <f t="shared" si="7"/>
        <v/>
      </c>
    </row>
    <row r="85" spans="1:10" x14ac:dyDescent="0.25">
      <c r="A85">
        <v>57860389</v>
      </c>
      <c r="B85" t="str">
        <f>VLOOKUP(A85,'Raw Data'!$A$1:$C$486,2,FALSE)</f>
        <v>WATER INJ,INST,BEAN 25</v>
      </c>
      <c r="C85" s="6">
        <f>VLOOKUP(A85,'Raw Data'!$A$1:$C$486,3,FALSE)</f>
        <v>3704.7981799999998</v>
      </c>
      <c r="D85" s="110">
        <f t="shared" si="4"/>
        <v>3771.4845472399998</v>
      </c>
      <c r="F85" s="166" t="str">
        <f t="shared" si="5"/>
        <v/>
      </c>
      <c r="H85" s="166" t="str">
        <f t="shared" si="6"/>
        <v/>
      </c>
      <c r="J85" s="166" t="str">
        <f t="shared" si="7"/>
        <v/>
      </c>
    </row>
    <row r="86" spans="1:10" x14ac:dyDescent="0.25">
      <c r="A86">
        <v>57861213</v>
      </c>
      <c r="B86" t="str">
        <f>VLOOKUP(A86,'Raw Data'!$A$1:$C$486,2,FALSE)</f>
        <v>WATER INJ,INST,CAT 12</v>
      </c>
      <c r="C86" s="6">
        <f>VLOOKUP(A86,'Raw Data'!$A$1:$C$486,3,FALSE)</f>
        <v>3491.3489</v>
      </c>
      <c r="D86" s="110">
        <f t="shared" si="4"/>
        <v>3554.1931801999999</v>
      </c>
      <c r="F86" s="166" t="str">
        <f t="shared" si="5"/>
        <v/>
      </c>
      <c r="H86" s="166" t="str">
        <f t="shared" si="6"/>
        <v/>
      </c>
      <c r="J86" s="166" t="str">
        <f t="shared" si="7"/>
        <v/>
      </c>
    </row>
    <row r="87" spans="1:10" x14ac:dyDescent="0.25">
      <c r="A87">
        <v>57861221</v>
      </c>
      <c r="B87" t="str">
        <f>VLOOKUP(A87,'Raw Data'!$A$1:$C$486,2,FALSE)</f>
        <v>WATER INJ,INST,CAT 25</v>
      </c>
      <c r="C87" s="6">
        <f>VLOOKUP(A87,'Raw Data'!$A$1:$C$486,3,FALSE)</f>
        <v>5827.2311749999999</v>
      </c>
      <c r="D87" s="110">
        <f t="shared" si="4"/>
        <v>5932.1213361499995</v>
      </c>
      <c r="F87" s="166" t="str">
        <f t="shared" si="5"/>
        <v/>
      </c>
      <c r="H87" s="166" t="str">
        <f t="shared" si="6"/>
        <v/>
      </c>
      <c r="J87" s="166" t="str">
        <f t="shared" si="7"/>
        <v/>
      </c>
    </row>
    <row r="88" spans="1:10" x14ac:dyDescent="0.25">
      <c r="A88">
        <v>58024852</v>
      </c>
      <c r="B88" t="str">
        <f>VLOOKUP(A88,'Raw Data'!$A$1:$C$486,2,FALSE)</f>
        <v>HEATER,WATER INJ T3W</v>
      </c>
      <c r="C88" s="6">
        <f>VLOOKUP(A88,'Raw Data'!$A$1:$C$486,3,FALSE)</f>
        <v>7030.475375</v>
      </c>
      <c r="D88" s="110">
        <f t="shared" si="4"/>
        <v>7157.02393175</v>
      </c>
      <c r="F88" s="166" t="str">
        <f t="shared" si="5"/>
        <v/>
      </c>
      <c r="H88" s="166" t="str">
        <f t="shared" si="6"/>
        <v/>
      </c>
      <c r="J88" s="166" t="str">
        <f t="shared" si="7"/>
        <v/>
      </c>
    </row>
    <row r="89" spans="1:10" x14ac:dyDescent="0.25">
      <c r="A89">
        <v>57862266</v>
      </c>
      <c r="B89" t="str">
        <f>VLOOKUP(A89,'Raw Data'!$A$1:$C$486,2,FALSE)</f>
        <v>SANDREEL INSTALL,T3W</v>
      </c>
      <c r="C89" s="6">
        <f>VLOOKUP(A89,'Raw Data'!$A$1:$C$486,3,FALSE)</f>
        <v>9686.3145999999997</v>
      </c>
      <c r="D89" s="110">
        <f t="shared" si="4"/>
        <v>9860.6682627999999</v>
      </c>
      <c r="F89" s="166" t="str">
        <f t="shared" si="5"/>
        <v/>
      </c>
      <c r="H89" s="166" t="str">
        <f t="shared" si="6"/>
        <v/>
      </c>
      <c r="J89" s="166" t="str">
        <f t="shared" si="7"/>
        <v/>
      </c>
    </row>
    <row r="90" spans="1:10" x14ac:dyDescent="0.25">
      <c r="A90">
        <v>57888372</v>
      </c>
      <c r="B90" t="str">
        <f>VLOOKUP(A90,'Raw Data'!$A$1:$C$486,2,FALSE)</f>
        <v>WINCH,AUX,SERV,4K</v>
      </c>
      <c r="C90" s="6">
        <f>VLOOKUP(A90,'Raw Data'!$A$1:$C$486,3,FALSE)</f>
        <v>5527.6872000000003</v>
      </c>
      <c r="D90" s="110">
        <f t="shared" si="4"/>
        <v>5627.1855696000002</v>
      </c>
      <c r="F90" s="166" t="str">
        <f t="shared" si="5"/>
        <v/>
      </c>
      <c r="H90" s="166" t="str">
        <f t="shared" si="6"/>
        <v/>
      </c>
      <c r="J90" s="166" t="str">
        <f t="shared" si="7"/>
        <v/>
      </c>
    </row>
    <row r="91" spans="1:10" x14ac:dyDescent="0.25">
      <c r="A91">
        <v>57888331</v>
      </c>
      <c r="B91" t="str">
        <f>VLOOKUP(A91,'Raw Data'!$A$1:$C$486,2,FALSE)</f>
        <v>SANDLINE,5/16X1000FT</v>
      </c>
      <c r="C91" s="6">
        <f>VLOOKUP(A91,'Raw Data'!$A$1:$C$486,3,FALSE)</f>
        <v>795.50549999999998</v>
      </c>
      <c r="D91" s="110">
        <f t="shared" si="4"/>
        <v>809.82459900000003</v>
      </c>
      <c r="F91" s="166" t="str">
        <f t="shared" si="5"/>
        <v/>
      </c>
      <c r="H91" s="166" t="str">
        <f t="shared" si="6"/>
        <v/>
      </c>
      <c r="J91" s="166" t="str">
        <f t="shared" si="7"/>
        <v/>
      </c>
    </row>
    <row r="92" spans="1:10" x14ac:dyDescent="0.25">
      <c r="A92">
        <v>57888380</v>
      </c>
      <c r="B92" t="str">
        <f>VLOOKUP(A92,'Raw Data'!$A$1:$C$486,2,FALSE)</f>
        <v>SANDLINE,5/16X1500FT</v>
      </c>
      <c r="C92" s="6">
        <f>VLOOKUP(A92,'Raw Data'!$A$1:$C$486,3,FALSE)</f>
        <v>1048.1305</v>
      </c>
      <c r="D92" s="110">
        <f t="shared" si="4"/>
        <v>1066.9968489999999</v>
      </c>
      <c r="F92" s="166" t="str">
        <f t="shared" si="5"/>
        <v/>
      </c>
      <c r="H92" s="166" t="str">
        <f t="shared" si="6"/>
        <v/>
      </c>
      <c r="J92" s="166" t="str">
        <f t="shared" si="7"/>
        <v/>
      </c>
    </row>
    <row r="93" spans="1:10" x14ac:dyDescent="0.25">
      <c r="A93">
        <v>58000639</v>
      </c>
      <c r="B93" t="str">
        <f>VLOOKUP(A93,'Raw Data'!$A$1:$C$486,2,FALSE)</f>
        <v>SANDLINE,5/16X500FT</v>
      </c>
      <c r="C93" s="6">
        <f>VLOOKUP(A93,'Raw Data'!$A$1:$C$486,3,FALSE)</f>
        <v>542.88049999999998</v>
      </c>
      <c r="D93" s="110">
        <f t="shared" si="4"/>
        <v>552.65234899999996</v>
      </c>
      <c r="F93" s="166" t="str">
        <f t="shared" si="5"/>
        <v/>
      </c>
      <c r="H93" s="166" t="str">
        <f t="shared" si="6"/>
        <v/>
      </c>
      <c r="J93" s="166" t="str">
        <f t="shared" si="7"/>
        <v/>
      </c>
    </row>
    <row r="94" spans="1:10" x14ac:dyDescent="0.25">
      <c r="A94">
        <v>57701179</v>
      </c>
      <c r="B94" t="str">
        <f>VLOOKUP(A94,'Raw Data'!$A$1:$C$486,2,FALSE)</f>
        <v>LOADER INSTL,ROD,5.5X4.5</v>
      </c>
      <c r="C94" s="6">
        <f>VLOOKUP(A94,'Raw Data'!$A$1:$C$486,3,FALSE)</f>
        <v>5443.0940000000001</v>
      </c>
      <c r="D94" s="110">
        <f t="shared" si="4"/>
        <v>5541.069692</v>
      </c>
      <c r="F94" s="166" t="str">
        <f t="shared" si="5"/>
        <v/>
      </c>
      <c r="H94" s="166" t="str">
        <f t="shared" si="6"/>
        <v/>
      </c>
      <c r="J94" s="166" t="str">
        <f t="shared" si="7"/>
        <v/>
      </c>
    </row>
    <row r="95" spans="1:10" x14ac:dyDescent="0.25">
      <c r="A95">
        <v>57724395</v>
      </c>
      <c r="B95" t="str">
        <f>VLOOKUP(A95,'Raw Data'!$A$1:$C$486,2,FALSE)</f>
        <v>LOADER,SINGLE ROD,4.5"</v>
      </c>
      <c r="C95" s="6">
        <f>VLOOKUP(A95,'Raw Data'!$A$1:$C$486,3,FALSE)</f>
        <v>3840.1963999999998</v>
      </c>
      <c r="D95" s="110">
        <f t="shared" si="4"/>
        <v>3909.3199351999997</v>
      </c>
      <c r="F95" s="166" t="str">
        <f t="shared" si="5"/>
        <v/>
      </c>
      <c r="H95" s="166" t="str">
        <f t="shared" si="6"/>
        <v/>
      </c>
      <c r="J95" s="166" t="str">
        <f t="shared" si="7"/>
        <v/>
      </c>
    </row>
    <row r="96" spans="1:10" x14ac:dyDescent="0.25">
      <c r="A96">
        <v>57867186</v>
      </c>
      <c r="B96" t="str">
        <f>VLOOKUP(A96,'Raw Data'!$A$1:$C$486,2,FALSE)</f>
        <v>LOADER,SINGLE ROD,3.5"</v>
      </c>
      <c r="C96" s="6">
        <f>VLOOKUP(A96,'Raw Data'!$A$1:$C$486,3,FALSE)</f>
        <v>4251.9214000000002</v>
      </c>
      <c r="D96" s="110">
        <f t="shared" si="4"/>
        <v>4328.4559852000002</v>
      </c>
      <c r="F96" s="166" t="str">
        <f t="shared" si="5"/>
        <v/>
      </c>
      <c r="H96" s="166" t="str">
        <f t="shared" si="6"/>
        <v/>
      </c>
      <c r="J96" s="166" t="str">
        <f t="shared" si="7"/>
        <v/>
      </c>
    </row>
    <row r="97" spans="1:10" x14ac:dyDescent="0.25">
      <c r="A97">
        <v>57866253</v>
      </c>
      <c r="B97" t="str">
        <f>VLOOKUP(A97,'Raw Data'!$A$1:$C$486,2,FALSE)</f>
        <v>ROD SPINNER INSTA,3-1/2"</v>
      </c>
      <c r="C97" s="6">
        <f>VLOOKUP(A97,'Raw Data'!$A$1:$C$486,3,FALSE)</f>
        <v>4590.9775200000004</v>
      </c>
      <c r="D97" s="110">
        <f t="shared" si="4"/>
        <v>4673.6151153600003</v>
      </c>
      <c r="F97" s="166" t="str">
        <f t="shared" si="5"/>
        <v/>
      </c>
      <c r="H97" s="166" t="str">
        <f t="shared" si="6"/>
        <v/>
      </c>
      <c r="J97" s="166" t="str">
        <f t="shared" si="7"/>
        <v/>
      </c>
    </row>
    <row r="98" spans="1:10" x14ac:dyDescent="0.25">
      <c r="A98">
        <v>57866428</v>
      </c>
      <c r="B98" t="str">
        <f>VLOOKUP(A98,'Raw Data'!$A$1:$C$486,2,FALSE)</f>
        <v>ROD SPINNER INSTA,4-1/2"</v>
      </c>
      <c r="C98" s="6">
        <f>VLOOKUP(A98,'Raw Data'!$A$1:$C$486,3,FALSE)</f>
        <v>4973.54205</v>
      </c>
      <c r="D98" s="110">
        <f t="shared" si="4"/>
        <v>5063.0658069000001</v>
      </c>
      <c r="F98" s="166" t="str">
        <f t="shared" si="5"/>
        <v/>
      </c>
      <c r="H98" s="166" t="str">
        <f t="shared" si="6"/>
        <v/>
      </c>
      <c r="J98" s="166" t="str">
        <f t="shared" si="7"/>
        <v/>
      </c>
    </row>
    <row r="99" spans="1:10" x14ac:dyDescent="0.25">
      <c r="A99">
        <v>57846180</v>
      </c>
      <c r="B99" t="str">
        <f>VLOOKUP(A99,'Raw Data'!$A$1:$C$486,2,FALSE)</f>
        <v>ROD BOX,INSTL,4.5" T3W</v>
      </c>
      <c r="C99" s="6">
        <f>VLOOKUP(A99,'Raw Data'!$A$1:$C$486,3,FALSE)</f>
        <v>4316.8936000000003</v>
      </c>
      <c r="D99" s="110">
        <f t="shared" si="4"/>
        <v>4394.5976848</v>
      </c>
      <c r="F99" s="166" t="str">
        <f t="shared" si="5"/>
        <v/>
      </c>
      <c r="H99" s="166" t="str">
        <f t="shared" si="6"/>
        <v/>
      </c>
      <c r="J99" s="166" t="str">
        <f t="shared" si="7"/>
        <v/>
      </c>
    </row>
    <row r="100" spans="1:10" x14ac:dyDescent="0.25">
      <c r="A100">
        <v>58469243</v>
      </c>
      <c r="B100" t="str">
        <f>VLOOKUP(A100,'Raw Data'!$A$1:$C$486,2,FALSE)</f>
        <v>ROD BOX INSTL,3.5",T3W</v>
      </c>
      <c r="C100" s="6">
        <f>VLOOKUP(A100,'Raw Data'!$A$1:$C$486,3,FALSE)</f>
        <v>4435.7746299999999</v>
      </c>
      <c r="D100" s="110">
        <f t="shared" si="4"/>
        <v>4515.6185733399998</v>
      </c>
      <c r="F100" s="166" t="str">
        <f t="shared" si="5"/>
        <v/>
      </c>
      <c r="H100" s="166" t="str">
        <f t="shared" si="6"/>
        <v/>
      </c>
      <c r="J100" s="166" t="str">
        <f t="shared" si="7"/>
        <v/>
      </c>
    </row>
    <row r="101" spans="1:10" x14ac:dyDescent="0.25">
      <c r="A101">
        <v>58469250</v>
      </c>
      <c r="B101" t="str">
        <f>VLOOKUP(A101,'Raw Data'!$A$1:$C$486,2,FALSE)</f>
        <v>NO ROD BOX,T3W</v>
      </c>
      <c r="C101" s="6">
        <f>VLOOKUP(A101,'Raw Data'!$A$1:$C$486,3,FALSE)</f>
        <v>0</v>
      </c>
      <c r="D101" s="110">
        <f t="shared" si="4"/>
        <v>0</v>
      </c>
      <c r="F101" s="166" t="str">
        <f t="shared" si="5"/>
        <v/>
      </c>
      <c r="H101" s="166" t="str">
        <f t="shared" si="6"/>
        <v/>
      </c>
      <c r="J101" s="166" t="str">
        <f t="shared" si="7"/>
        <v/>
      </c>
    </row>
    <row r="102" spans="1:10" x14ac:dyDescent="0.25">
      <c r="A102">
        <v>57915126</v>
      </c>
      <c r="B102" t="str">
        <f>VLOOKUP(A102,'Raw Data'!$A$1:$C$486,2,FALSE)</f>
        <v>START AID,T3W,CAT C15</v>
      </c>
      <c r="C102" s="6">
        <f>VLOOKUP(A102,'Raw Data'!$A$1:$C$486,3,FALSE)</f>
        <v>2416.6847225000001</v>
      </c>
      <c r="D102" s="110">
        <f t="shared" si="4"/>
        <v>2460.1850475050001</v>
      </c>
      <c r="F102" s="166" t="str">
        <f t="shared" si="5"/>
        <v/>
      </c>
      <c r="H102" s="166" t="str">
        <f t="shared" si="6"/>
        <v/>
      </c>
      <c r="J102" s="166" t="str">
        <f t="shared" si="7"/>
        <v/>
      </c>
    </row>
    <row r="103" spans="1:10" x14ac:dyDescent="0.25">
      <c r="A103">
        <v>58462663</v>
      </c>
      <c r="B103" t="str">
        <f>VLOOKUP(A103,'Raw Data'!$A$1:$C$486,2,FALSE)</f>
        <v>START AID,T3W MODULE,C15</v>
      </c>
      <c r="C103" s="6">
        <f>VLOOKUP(A103,'Raw Data'!$A$1:$C$486,3,FALSE)</f>
        <v>2573.5682525000002</v>
      </c>
      <c r="D103" s="110">
        <f t="shared" si="4"/>
        <v>2619.8924810450003</v>
      </c>
      <c r="F103" s="166" t="str">
        <f t="shared" si="5"/>
        <v/>
      </c>
      <c r="H103" s="166" t="str">
        <f t="shared" si="6"/>
        <v/>
      </c>
      <c r="J103" s="166" t="str">
        <f t="shared" si="7"/>
        <v/>
      </c>
    </row>
    <row r="104" spans="1:10" x14ac:dyDescent="0.25">
      <c r="A104">
        <v>57726812</v>
      </c>
      <c r="B104" t="str">
        <f>VLOOKUP(A104,'Raw Data'!$A$1:$C$486,2,FALSE)</f>
        <v>ODOMETER,HUB,INSTL</v>
      </c>
      <c r="C104" s="6">
        <f>VLOOKUP(A104,'Raw Data'!$A$1:$C$486,3,FALSE)</f>
        <v>249.44954999999999</v>
      </c>
      <c r="D104" s="110">
        <f t="shared" si="4"/>
        <v>253.9396419</v>
      </c>
      <c r="F104" s="166" t="str">
        <f t="shared" si="5"/>
        <v/>
      </c>
      <c r="H104" s="166" t="str">
        <f t="shared" si="6"/>
        <v/>
      </c>
      <c r="J104" s="166" t="str">
        <f t="shared" si="7"/>
        <v/>
      </c>
    </row>
    <row r="105" spans="1:10" x14ac:dyDescent="0.25">
      <c r="A105">
        <v>57752388</v>
      </c>
      <c r="B105" t="str">
        <f>VLOOKUP(A105,'Raw Data'!$A$1:$C$486,2,FALSE)</f>
        <v>LUBE,DHD,7GAL INSTL</v>
      </c>
      <c r="C105" s="6">
        <f>VLOOKUP(A105,'Raw Data'!$A$1:$C$486,3,FALSE)</f>
        <v>1740.10094</v>
      </c>
      <c r="D105" s="110">
        <f t="shared" si="4"/>
        <v>1771.42275692</v>
      </c>
      <c r="F105" s="166" t="str">
        <f t="shared" si="5"/>
        <v/>
      </c>
      <c r="H105" s="166" t="str">
        <f t="shared" si="6"/>
        <v/>
      </c>
      <c r="J105" s="166" t="str">
        <f t="shared" si="7"/>
        <v/>
      </c>
    </row>
    <row r="106" spans="1:10" x14ac:dyDescent="0.25">
      <c r="A106">
        <v>58004771</v>
      </c>
      <c r="B106" t="str">
        <f>VLOOKUP(A106,'Raw Data'!$A$1:$C$486,2,FALSE)</f>
        <v>LUBE,DHD,7GAL INST,RUSS</v>
      </c>
      <c r="C106" s="6">
        <f>VLOOKUP(A106,'Raw Data'!$A$1:$C$486,3,FALSE)</f>
        <v>1860.73269</v>
      </c>
      <c r="D106" s="110">
        <f t="shared" si="4"/>
        <v>1894.2258784200001</v>
      </c>
      <c r="F106" s="166" t="str">
        <f t="shared" si="5"/>
        <v/>
      </c>
      <c r="H106" s="166" t="str">
        <f t="shared" si="6"/>
        <v/>
      </c>
      <c r="J106" s="166" t="str">
        <f t="shared" si="7"/>
        <v/>
      </c>
    </row>
    <row r="107" spans="1:10" x14ac:dyDescent="0.25">
      <c r="A107">
        <v>57866543</v>
      </c>
      <c r="B107" t="str">
        <f>VLOOKUP(A107,'Raw Data'!$A$1:$C$486,2,FALSE)</f>
        <v>HOLDER INSTAL,6.5 HAMMER</v>
      </c>
      <c r="C107" s="6">
        <f>VLOOKUP(A107,'Raw Data'!$A$1:$C$486,3,FALSE)</f>
        <v>1082.25</v>
      </c>
      <c r="D107" s="110">
        <f t="shared" si="4"/>
        <v>1101.7304999999999</v>
      </c>
      <c r="F107" s="166" t="str">
        <f t="shared" si="5"/>
        <v/>
      </c>
      <c r="H107" s="166" t="str">
        <f t="shared" si="6"/>
        <v/>
      </c>
      <c r="J107" s="166" t="str">
        <f t="shared" si="7"/>
        <v/>
      </c>
    </row>
    <row r="108" spans="1:10" x14ac:dyDescent="0.25">
      <c r="A108">
        <v>57918401</v>
      </c>
      <c r="B108" t="str">
        <f>VLOOKUP(A108,'Raw Data'!$A$1:$C$486,2,FALSE)</f>
        <v>LUBE,DHD,W/3X4 MUD PUMP</v>
      </c>
      <c r="C108" s="6">
        <f>VLOOKUP(A108,'Raw Data'!$A$1:$C$486,3,FALSE)</f>
        <v>1315.52109</v>
      </c>
      <c r="D108" s="110">
        <f t="shared" si="4"/>
        <v>1339.2004696199999</v>
      </c>
      <c r="F108" s="166" t="str">
        <f t="shared" si="5"/>
        <v/>
      </c>
      <c r="H108" s="166" t="str">
        <f t="shared" si="6"/>
        <v/>
      </c>
      <c r="J108" s="166" t="str">
        <f t="shared" si="7"/>
        <v/>
      </c>
    </row>
    <row r="109" spans="1:10" x14ac:dyDescent="0.25">
      <c r="A109">
        <v>58024670</v>
      </c>
      <c r="B109" t="str">
        <f>VLOOKUP(A109,'Raw Data'!$A$1:$C$486,2,FALSE)</f>
        <v>WELDER,HYD INST T3W</v>
      </c>
      <c r="C109" s="6">
        <f>VLOOKUP(A109,'Raw Data'!$A$1:$C$486,3,FALSE)</f>
        <v>3311.0029500000001</v>
      </c>
      <c r="D109" s="110">
        <f t="shared" si="4"/>
        <v>3370.6010031000001</v>
      </c>
      <c r="F109" s="166" t="str">
        <f t="shared" si="5"/>
        <v/>
      </c>
      <c r="H109" s="166" t="str">
        <f t="shared" si="6"/>
        <v/>
      </c>
      <c r="J109" s="166" t="str">
        <f t="shared" si="7"/>
        <v/>
      </c>
    </row>
    <row r="110" spans="1:10" x14ac:dyDescent="0.25">
      <c r="A110">
        <v>58256377</v>
      </c>
      <c r="B110" t="str">
        <f>VLOOKUP(A110,'Raw Data'!$A$1:$C$486,2,FALSE)</f>
        <v>LUBE,DHD,7 GAL INSTL,SP</v>
      </c>
      <c r="C110" s="6">
        <f>VLOOKUP(A110,'Raw Data'!$A$1:$C$486,3,FALSE)</f>
        <v>1569.0976900000001</v>
      </c>
      <c r="D110" s="110">
        <f t="shared" si="4"/>
        <v>1597.34144842</v>
      </c>
      <c r="F110" s="166" t="str">
        <f t="shared" si="5"/>
        <v/>
      </c>
      <c r="H110" s="166" t="str">
        <f t="shared" si="6"/>
        <v/>
      </c>
      <c r="J110" s="166" t="str">
        <f t="shared" si="7"/>
        <v/>
      </c>
    </row>
    <row r="111" spans="1:10" x14ac:dyDescent="0.25">
      <c r="A111">
        <v>58014143</v>
      </c>
      <c r="B111" t="str">
        <f>VLOOKUP(A111,'Raw Data'!$A$1:$C$486,2,FALSE)</f>
        <v>ENG PRIMER INSTL-ELECTR</v>
      </c>
      <c r="C111" s="6">
        <f>VLOOKUP(A111,'Raw Data'!$A$1:$C$486,3,FALSE)</f>
        <v>149.00575000000001</v>
      </c>
      <c r="D111" s="110">
        <f t="shared" si="4"/>
        <v>151.68785350000002</v>
      </c>
      <c r="F111" s="166" t="str">
        <f t="shared" si="5"/>
        <v/>
      </c>
      <c r="H111" s="166" t="str">
        <f t="shared" si="6"/>
        <v/>
      </c>
      <c r="J111" s="166" t="str">
        <f t="shared" si="7"/>
        <v/>
      </c>
    </row>
    <row r="112" spans="1:10" x14ac:dyDescent="0.25">
      <c r="A112">
        <v>58386258</v>
      </c>
      <c r="B112" t="str">
        <f>VLOOKUP(A112,'Raw Data'!$A$1:$C$486,2,FALSE)</f>
        <v>INSTL,AIR DRYER,T3W</v>
      </c>
      <c r="C112" s="6">
        <f>VLOOKUP(A112,'Raw Data'!$A$1:$C$486,3,FALSE)</f>
        <v>1286.4799</v>
      </c>
      <c r="D112" s="110">
        <f t="shared" si="4"/>
        <v>1309.6365382000001</v>
      </c>
      <c r="F112" s="166" t="str">
        <f t="shared" si="5"/>
        <v/>
      </c>
      <c r="H112" s="166" t="str">
        <f t="shared" si="6"/>
        <v/>
      </c>
      <c r="J112" s="166" t="str">
        <f t="shared" si="7"/>
        <v/>
      </c>
    </row>
    <row r="113" spans="1:10" x14ac:dyDescent="0.25">
      <c r="A113">
        <v>58383465</v>
      </c>
      <c r="B113" t="str">
        <f>VLOOKUP(A113,'Raw Data'!$A$1:$C$486,2,FALSE)</f>
        <v>ROT HEAD RPM INSTL-T3W</v>
      </c>
      <c r="C113" s="6">
        <f>VLOOKUP(A113,'Raw Data'!$A$1:$C$486,3,FALSE)</f>
        <v>636.05124999999998</v>
      </c>
      <c r="D113" s="110">
        <f t="shared" si="4"/>
        <v>647.50017249999996</v>
      </c>
      <c r="F113" s="166" t="str">
        <f t="shared" si="5"/>
        <v/>
      </c>
      <c r="H113" s="166" t="str">
        <f t="shared" si="6"/>
        <v/>
      </c>
      <c r="J113" s="166" t="str">
        <f t="shared" si="7"/>
        <v/>
      </c>
    </row>
    <row r="114" spans="1:10" x14ac:dyDescent="0.25">
      <c r="A114">
        <v>58464518</v>
      </c>
      <c r="B114" t="str">
        <f>VLOOKUP(A114,'Raw Data'!$A$1:$C$486,2,FALSE)</f>
        <v>CAB-HEATED, T3W</v>
      </c>
      <c r="C114" s="6">
        <f>VLOOKUP(A114,'Raw Data'!$A$1:$C$486,3,FALSE)</f>
        <v>14165.32661</v>
      </c>
      <c r="D114" s="110">
        <f t="shared" si="4"/>
        <v>14420.30248898</v>
      </c>
      <c r="F114" s="166" t="str">
        <f t="shared" si="5"/>
        <v/>
      </c>
      <c r="H114" s="166" t="str">
        <f t="shared" si="6"/>
        <v/>
      </c>
      <c r="J114" s="166" t="str">
        <f t="shared" si="7"/>
        <v/>
      </c>
    </row>
    <row r="115" spans="1:10" x14ac:dyDescent="0.25">
      <c r="A115">
        <v>57982258</v>
      </c>
      <c r="B115" t="str">
        <f>VLOOKUP(A115,'Raw Data'!$A$1:$C$486,2,FALSE)</f>
        <v>AIR COND. INST,CAB, T3W</v>
      </c>
      <c r="C115" s="6">
        <f>VLOOKUP(A115,'Raw Data'!$A$1:$C$486,3,FALSE)</f>
        <v>1283.9459099999999</v>
      </c>
      <c r="D115" s="110">
        <f t="shared" si="4"/>
        <v>1307.05693638</v>
      </c>
      <c r="F115" s="166" t="str">
        <f t="shared" si="5"/>
        <v/>
      </c>
      <c r="H115" s="166" t="str">
        <f t="shared" si="6"/>
        <v/>
      </c>
      <c r="J115" s="166" t="str">
        <f t="shared" si="7"/>
        <v/>
      </c>
    </row>
    <row r="116" spans="1:10" x14ac:dyDescent="0.25">
      <c r="A116">
        <v>57706004</v>
      </c>
      <c r="B116" t="str">
        <f>VLOOKUP(A116,'Raw Data'!$A$1:$C$486,2,FALSE)</f>
        <v>OPERATION MANUAL,T3W</v>
      </c>
      <c r="C116" s="6">
        <f>VLOOKUP(A116,'Raw Data'!$A$1:$C$486,3,FALSE)</f>
        <v>3547.5</v>
      </c>
      <c r="D116" s="110">
        <f t="shared" si="4"/>
        <v>3611.355</v>
      </c>
      <c r="F116" s="166" t="str">
        <f t="shared" si="5"/>
        <v/>
      </c>
      <c r="H116" s="166" t="str">
        <f t="shared" si="6"/>
        <v/>
      </c>
      <c r="J116" s="166" t="str">
        <f t="shared" si="7"/>
        <v/>
      </c>
    </row>
    <row r="117" spans="1:10" x14ac:dyDescent="0.25">
      <c r="A117">
        <v>57923757</v>
      </c>
      <c r="B117" t="str">
        <f>VLOOKUP(A117,'Raw Data'!$A$1:$C$486,2,FALSE)</f>
        <v>DECAL ASM,T3W,5600,LT</v>
      </c>
      <c r="C117" s="6">
        <f>VLOOKUP(A117,'Raw Data'!$A$1:$C$486,3,FALSE)</f>
        <v>531.86699999999996</v>
      </c>
      <c r="D117" s="110">
        <f t="shared" si="4"/>
        <v>541.440606</v>
      </c>
      <c r="F117" s="166" t="str">
        <f t="shared" si="5"/>
        <v/>
      </c>
      <c r="H117" s="166" t="str">
        <f t="shared" si="6"/>
        <v/>
      </c>
      <c r="J117" s="166" t="str">
        <f t="shared" si="7"/>
        <v/>
      </c>
    </row>
    <row r="118" spans="1:10" x14ac:dyDescent="0.25">
      <c r="A118">
        <v>57923765</v>
      </c>
      <c r="B118" t="str">
        <f>VLOOKUP(A118,'Raw Data'!$A$1:$C$486,2,FALSE)</f>
        <v>DECAL ASM,T3W,5600,DT</v>
      </c>
      <c r="C118" s="6">
        <f>VLOOKUP(A118,'Raw Data'!$A$1:$C$486,3,FALSE)</f>
        <v>863.91300000000001</v>
      </c>
      <c r="D118" s="110">
        <f t="shared" si="4"/>
        <v>879.46343400000001</v>
      </c>
      <c r="F118" s="166" t="str">
        <f t="shared" si="5"/>
        <v/>
      </c>
      <c r="H118" s="166" t="str">
        <f t="shared" si="6"/>
        <v/>
      </c>
      <c r="J118" s="166" t="str">
        <f t="shared" si="7"/>
        <v/>
      </c>
    </row>
    <row r="119" spans="1:10" x14ac:dyDescent="0.25">
      <c r="A119">
        <v>57923773</v>
      </c>
      <c r="B119" t="str">
        <f>VLOOKUP(A119,'Raw Data'!$A$1:$C$486,2,FALSE)</f>
        <v>DECAL ASM,T3W,7600,LT</v>
      </c>
      <c r="C119" s="6">
        <f>VLOOKUP(A119,'Raw Data'!$A$1:$C$486,3,FALSE)</f>
        <v>531.86699999999996</v>
      </c>
      <c r="D119" s="110">
        <f t="shared" si="4"/>
        <v>541.440606</v>
      </c>
      <c r="F119" s="166" t="str">
        <f t="shared" si="5"/>
        <v/>
      </c>
      <c r="H119" s="166" t="str">
        <f t="shared" si="6"/>
        <v/>
      </c>
      <c r="J119" s="166" t="str">
        <f t="shared" si="7"/>
        <v/>
      </c>
    </row>
    <row r="120" spans="1:10" x14ac:dyDescent="0.25">
      <c r="A120">
        <v>57923781</v>
      </c>
      <c r="B120" t="str">
        <f>VLOOKUP(A120,'Raw Data'!$A$1:$C$486,2,FALSE)</f>
        <v>DECAL ASM,T3W,7600,DT</v>
      </c>
      <c r="C120" s="6">
        <f>VLOOKUP(A120,'Raw Data'!$A$1:$C$486,3,FALSE)</f>
        <v>863.91300000000001</v>
      </c>
      <c r="D120" s="110">
        <f t="shared" si="4"/>
        <v>879.46343400000001</v>
      </c>
      <c r="F120" s="166" t="str">
        <f t="shared" si="5"/>
        <v/>
      </c>
      <c r="H120" s="166" t="str">
        <f t="shared" si="6"/>
        <v/>
      </c>
      <c r="J120" s="166" t="str">
        <f t="shared" si="7"/>
        <v/>
      </c>
    </row>
    <row r="121" spans="1:10" x14ac:dyDescent="0.25">
      <c r="A121">
        <v>57923831</v>
      </c>
      <c r="B121" t="str">
        <f>VLOOKUP(A121,'Raw Data'!$A$1:$C$486,2,FALSE)</f>
        <v>DECAL ASM,T3WDH,5600,LT</v>
      </c>
      <c r="C121" s="6">
        <f>VLOOKUP(A121,'Raw Data'!$A$1:$C$486,3,FALSE)</f>
        <v>531.86699999999996</v>
      </c>
      <c r="D121" s="110">
        <f t="shared" si="4"/>
        <v>541.440606</v>
      </c>
      <c r="F121" s="166" t="str">
        <f t="shared" si="5"/>
        <v/>
      </c>
      <c r="H121" s="166" t="str">
        <f t="shared" si="6"/>
        <v/>
      </c>
      <c r="J121" s="166" t="str">
        <f t="shared" si="7"/>
        <v/>
      </c>
    </row>
    <row r="122" spans="1:10" x14ac:dyDescent="0.25">
      <c r="A122">
        <v>57923849</v>
      </c>
      <c r="B122" t="str">
        <f>VLOOKUP(A122,'Raw Data'!$A$1:$C$486,2,FALSE)</f>
        <v>DECAL ASM,T3WDH,5600,DT</v>
      </c>
      <c r="C122" s="6">
        <f>VLOOKUP(A122,'Raw Data'!$A$1:$C$486,3,FALSE)</f>
        <v>863.91300000000001</v>
      </c>
      <c r="D122" s="110">
        <f t="shared" si="4"/>
        <v>879.46343400000001</v>
      </c>
      <c r="F122" s="166" t="str">
        <f t="shared" si="5"/>
        <v/>
      </c>
      <c r="H122" s="166" t="str">
        <f t="shared" si="6"/>
        <v/>
      </c>
      <c r="J122" s="166" t="str">
        <f t="shared" si="7"/>
        <v/>
      </c>
    </row>
    <row r="123" spans="1:10" x14ac:dyDescent="0.25">
      <c r="A123">
        <v>57923856</v>
      </c>
      <c r="B123" t="str">
        <f>VLOOKUP(A123,'Raw Data'!$A$1:$C$486,2,FALSE)</f>
        <v>DECAL ASM,T3WDH,7600,LT</v>
      </c>
      <c r="C123" s="6">
        <f>VLOOKUP(A123,'Raw Data'!$A$1:$C$486,3,FALSE)</f>
        <v>531.86699999999996</v>
      </c>
      <c r="D123" s="110">
        <f t="shared" si="4"/>
        <v>541.440606</v>
      </c>
      <c r="F123" s="166" t="str">
        <f t="shared" si="5"/>
        <v/>
      </c>
      <c r="H123" s="166" t="str">
        <f t="shared" si="6"/>
        <v/>
      </c>
      <c r="J123" s="166" t="str">
        <f t="shared" si="7"/>
        <v/>
      </c>
    </row>
    <row r="124" spans="1:10" x14ac:dyDescent="0.25">
      <c r="A124">
        <v>58000027</v>
      </c>
      <c r="B124" t="str">
        <f>VLOOKUP(A124,'Raw Data'!$A$1:$C$486,2,FALSE)</f>
        <v>DECAL ASM,T3WDH,7600,DT</v>
      </c>
      <c r="C124" s="6">
        <f>VLOOKUP(A124,'Raw Data'!$A$1:$C$486,3,FALSE)</f>
        <v>874.66300000000001</v>
      </c>
      <c r="D124" s="110">
        <f t="shared" si="4"/>
        <v>890.40693399999998</v>
      </c>
      <c r="F124" s="166" t="str">
        <f t="shared" si="5"/>
        <v/>
      </c>
      <c r="H124" s="166" t="str">
        <f t="shared" si="6"/>
        <v/>
      </c>
      <c r="J124" s="166" t="str">
        <f t="shared" si="7"/>
        <v/>
      </c>
    </row>
    <row r="125" spans="1:10" x14ac:dyDescent="0.25">
      <c r="A125">
        <v>58000001</v>
      </c>
      <c r="B125" t="str">
        <f>VLOOKUP(A125,'Raw Data'!$A$1:$C$486,2,FALSE)</f>
        <v>DECAL ASM,T3WDH,PETE,LT</v>
      </c>
      <c r="C125" s="6">
        <f>VLOOKUP(A125,'Raw Data'!$A$1:$C$486,3,FALSE)</f>
        <v>531.86699999999996</v>
      </c>
      <c r="D125" s="110">
        <f t="shared" si="4"/>
        <v>541.440606</v>
      </c>
      <c r="F125" s="166" t="str">
        <f t="shared" si="5"/>
        <v/>
      </c>
      <c r="H125" s="166" t="str">
        <f t="shared" si="6"/>
        <v/>
      </c>
      <c r="J125" s="166" t="str">
        <f t="shared" si="7"/>
        <v/>
      </c>
    </row>
    <row r="126" spans="1:10" x14ac:dyDescent="0.25">
      <c r="A126">
        <v>58000019</v>
      </c>
      <c r="B126" t="str">
        <f>VLOOKUP(A126,'Raw Data'!$A$1:$C$486,2,FALSE)</f>
        <v>DECAL ASM,T3WDH,PETE,DT</v>
      </c>
      <c r="C126" s="6">
        <f>VLOOKUP(A126,'Raw Data'!$A$1:$C$486,3,FALSE)</f>
        <v>863.91300000000001</v>
      </c>
      <c r="D126" s="110">
        <f t="shared" si="4"/>
        <v>879.46343400000001</v>
      </c>
      <c r="E126" s="165" t="s">
        <v>437</v>
      </c>
      <c r="F126" s="166">
        <f t="shared" si="5"/>
        <v>879.46343400000001</v>
      </c>
      <c r="G126" s="165" t="s">
        <v>437</v>
      </c>
      <c r="H126" s="166">
        <f t="shared" si="6"/>
        <v>879.46343400000001</v>
      </c>
      <c r="I126" s="165" t="s">
        <v>437</v>
      </c>
      <c r="J126" s="166">
        <f t="shared" si="7"/>
        <v>879.46343400000001</v>
      </c>
    </row>
    <row r="127" spans="1:10" x14ac:dyDescent="0.25">
      <c r="A127">
        <v>58483831</v>
      </c>
      <c r="B127" t="str">
        <f>VLOOKUP(A127,'Raw Data'!$A$1:$C$486,2,FALSE)</f>
        <v>DECAL ASM,T3W,SPECIAL</v>
      </c>
      <c r="C127" s="6">
        <f>VLOOKUP(A127,'Raw Data'!$A$1:$C$486,3,FALSE)</f>
        <v>0</v>
      </c>
      <c r="D127" s="110">
        <f t="shared" si="4"/>
        <v>0</v>
      </c>
      <c r="F127" s="166" t="str">
        <f t="shared" si="5"/>
        <v/>
      </c>
      <c r="H127" s="166" t="str">
        <f t="shared" si="6"/>
        <v/>
      </c>
      <c r="J127" s="166" t="str">
        <f t="shared" si="7"/>
        <v/>
      </c>
    </row>
    <row r="128" spans="1:10" x14ac:dyDescent="0.25">
      <c r="A128">
        <v>57155541</v>
      </c>
      <c r="B128" t="str">
        <f>VLOOKUP(A128,'Raw Data'!$A$1:$C$486,2,FALSE)</f>
        <v>DECALS,SAFETY-T3W</v>
      </c>
      <c r="C128" s="6">
        <f>VLOOKUP(A128,'Raw Data'!$A$1:$C$486,3,FALSE)</f>
        <v>145.06049999999999</v>
      </c>
      <c r="D128" s="110">
        <f t="shared" si="4"/>
        <v>147.67158899999998</v>
      </c>
      <c r="F128" s="166" t="str">
        <f t="shared" si="5"/>
        <v/>
      </c>
      <c r="H128" s="166" t="str">
        <f t="shared" si="6"/>
        <v/>
      </c>
      <c r="J128" s="166" t="str">
        <f t="shared" si="7"/>
        <v/>
      </c>
    </row>
    <row r="129" spans="1:10" x14ac:dyDescent="0.25">
      <c r="A129">
        <v>58021619</v>
      </c>
      <c r="B129" t="str">
        <f>VLOOKUP(A129,'Raw Data'!$A$1:$C$486,2,FALSE)</f>
        <v>DECALS,SAFETY-T3W,SPANSH</v>
      </c>
      <c r="C129" s="6">
        <f>VLOOKUP(A129,'Raw Data'!$A$1:$C$486,3,FALSE)</f>
        <v>454.72500000000002</v>
      </c>
      <c r="D129" s="110">
        <f t="shared" si="4"/>
        <v>462.91005000000001</v>
      </c>
      <c r="F129" s="166" t="str">
        <f t="shared" si="5"/>
        <v/>
      </c>
      <c r="H129" s="166" t="str">
        <f t="shared" si="6"/>
        <v/>
      </c>
      <c r="J129" s="166" t="str">
        <f t="shared" si="7"/>
        <v/>
      </c>
    </row>
    <row r="130" spans="1:10" x14ac:dyDescent="0.25">
      <c r="A130">
        <v>58004623</v>
      </c>
      <c r="B130" t="str">
        <f>VLOOKUP(A130,'Raw Data'!$A$1:$C$486,2,FALSE)</f>
        <v>DECALS,SAFETY-T3W,RUSSIA</v>
      </c>
      <c r="C130" s="6">
        <f>VLOOKUP(A130,'Raw Data'!$A$1:$C$486,3,FALSE)</f>
        <v>721.93124999999998</v>
      </c>
      <c r="D130" s="110">
        <f t="shared" si="4"/>
        <v>734.92601249999996</v>
      </c>
      <c r="E130" s="165" t="s">
        <v>437</v>
      </c>
      <c r="F130" s="166">
        <f t="shared" si="5"/>
        <v>734.92601249999996</v>
      </c>
      <c r="G130" s="165" t="s">
        <v>437</v>
      </c>
      <c r="H130" s="166">
        <f t="shared" si="6"/>
        <v>734.92601249999996</v>
      </c>
      <c r="I130" s="165" t="s">
        <v>437</v>
      </c>
      <c r="J130" s="166">
        <f t="shared" si="7"/>
        <v>734.92601249999996</v>
      </c>
    </row>
    <row r="131" spans="1:10" x14ac:dyDescent="0.25">
      <c r="A131">
        <v>58386223</v>
      </c>
      <c r="B131" t="str">
        <f>VLOOKUP(A131,'Raw Data'!$A$1:$C$486,2,FALSE)</f>
        <v>DECALS,SAFETY-T3W,SHC525</v>
      </c>
      <c r="C131" s="6">
        <f>VLOOKUP(A131,'Raw Data'!$A$1:$C$486,3,FALSE)</f>
        <v>146.31049999999999</v>
      </c>
      <c r="D131" s="110">
        <f t="shared" ref="D131:D157" si="8">(C131*1.8%)+C131</f>
        <v>148.94408899999999</v>
      </c>
      <c r="F131" s="166" t="str">
        <f t="shared" ref="F131:F157" si="9">IF(E131="X",D131,"")</f>
        <v/>
      </c>
      <c r="H131" s="166" t="str">
        <f t="shared" ref="H131:H157" si="10">IF(G131="X",D131,"")</f>
        <v/>
      </c>
      <c r="J131" s="166" t="str">
        <f t="shared" ref="J131:J157" si="11">IF(I131="X",D131,"")</f>
        <v/>
      </c>
    </row>
    <row r="132" spans="1:10" x14ac:dyDescent="0.25">
      <c r="A132">
        <v>58386230</v>
      </c>
      <c r="B132" t="str">
        <f>VLOOKUP(A132,'Raw Data'!$A$1:$C$486,2,FALSE)</f>
        <v>DCAL,SFTY-T3W,RUS,SHC525</v>
      </c>
      <c r="C132" s="6">
        <f>VLOOKUP(A132,'Raw Data'!$A$1:$C$486,3,FALSE)</f>
        <v>723.18124999999998</v>
      </c>
      <c r="D132" s="110">
        <f t="shared" si="8"/>
        <v>736.19851249999999</v>
      </c>
      <c r="F132" s="166" t="str">
        <f t="shared" si="9"/>
        <v/>
      </c>
      <c r="H132" s="166" t="str">
        <f t="shared" si="10"/>
        <v/>
      </c>
      <c r="J132" s="166" t="str">
        <f t="shared" si="11"/>
        <v/>
      </c>
    </row>
    <row r="133" spans="1:10" x14ac:dyDescent="0.25">
      <c r="A133">
        <v>57557001</v>
      </c>
      <c r="B133" t="str">
        <f>VLOOKUP(A133,'Raw Data'!$A$1:$C$486,2,FALSE)</f>
        <v>DECALS,T3W</v>
      </c>
      <c r="C133" s="6">
        <f>VLOOKUP(A133,'Raw Data'!$A$1:$C$486,3,FALSE)</f>
        <v>467.6026</v>
      </c>
      <c r="D133" s="110">
        <f t="shared" si="8"/>
        <v>476.01944679999997</v>
      </c>
      <c r="F133" s="166" t="str">
        <f t="shared" si="9"/>
        <v/>
      </c>
      <c r="H133" s="166" t="str">
        <f t="shared" si="10"/>
        <v/>
      </c>
      <c r="J133" s="166" t="str">
        <f t="shared" si="11"/>
        <v/>
      </c>
    </row>
    <row r="134" spans="1:10" x14ac:dyDescent="0.25">
      <c r="A134">
        <v>58004524</v>
      </c>
      <c r="B134" t="str">
        <f>VLOOKUP(A134,'Raw Data'!$A$1:$C$486,2,FALSE)</f>
        <v>DECAL&amp;PLATE SET,T3W,RUS</v>
      </c>
      <c r="C134" s="6">
        <f>VLOOKUP(A134,'Raw Data'!$A$1:$C$486,3,FALSE)</f>
        <v>568.45609999999999</v>
      </c>
      <c r="D134" s="110">
        <f t="shared" si="8"/>
        <v>578.68830979999996</v>
      </c>
      <c r="F134" s="166" t="str">
        <f t="shared" si="9"/>
        <v/>
      </c>
      <c r="H134" s="166" t="str">
        <f t="shared" si="10"/>
        <v/>
      </c>
      <c r="J134" s="166" t="str">
        <f t="shared" si="11"/>
        <v/>
      </c>
    </row>
    <row r="135" spans="1:10" x14ac:dyDescent="0.25">
      <c r="A135">
        <v>58256441</v>
      </c>
      <c r="B135" t="str">
        <f>VLOOKUP(A135,'Raw Data'!$A$1:$C$486,2,FALSE)</f>
        <v>DECALS,T3W,SPANISH</v>
      </c>
      <c r="C135" s="6">
        <f>VLOOKUP(A135,'Raw Data'!$A$1:$C$486,3,FALSE)</f>
        <v>440.19785000000002</v>
      </c>
      <c r="D135" s="110">
        <f t="shared" si="8"/>
        <v>448.12141130000003</v>
      </c>
      <c r="F135" s="166" t="str">
        <f t="shared" si="9"/>
        <v/>
      </c>
      <c r="H135" s="166" t="str">
        <f t="shared" si="10"/>
        <v/>
      </c>
      <c r="J135" s="166" t="str">
        <f t="shared" si="11"/>
        <v/>
      </c>
    </row>
    <row r="136" spans="1:10" x14ac:dyDescent="0.25">
      <c r="A136">
        <v>57844649</v>
      </c>
      <c r="B136" t="str">
        <f>VLOOKUP(A136,'Raw Data'!$A$1:$C$486,2,FALSE)</f>
        <v>CONSOLE INSTLN T3W</v>
      </c>
      <c r="C136" s="6">
        <f>VLOOKUP(A136,'Raw Data'!$A$1:$C$486,3,FALSE)</f>
        <v>6603.1956675000001</v>
      </c>
      <c r="D136" s="110">
        <f t="shared" si="8"/>
        <v>6722.0531895149998</v>
      </c>
      <c r="E136" s="165" t="s">
        <v>437</v>
      </c>
      <c r="F136" s="166">
        <f t="shared" si="9"/>
        <v>6722.0531895149998</v>
      </c>
      <c r="G136" s="165" t="s">
        <v>437</v>
      </c>
      <c r="H136" s="166">
        <f t="shared" si="10"/>
        <v>6722.0531895149998</v>
      </c>
      <c r="I136" s="165" t="s">
        <v>437</v>
      </c>
      <c r="J136" s="166">
        <f t="shared" si="11"/>
        <v>6722.0531895149998</v>
      </c>
    </row>
    <row r="137" spans="1:10" x14ac:dyDescent="0.25">
      <c r="A137">
        <v>58269929</v>
      </c>
      <c r="B137" t="str">
        <f>VLOOKUP(A137,'Raw Data'!$A$1:$C$486,2,FALSE)</f>
        <v>CONSOLE INSTLN T3W,RUSS</v>
      </c>
      <c r="C137" s="6">
        <f>VLOOKUP(A137,'Raw Data'!$A$1:$C$486,3,FALSE)</f>
        <v>6608.9347175000003</v>
      </c>
      <c r="D137" s="110">
        <f t="shared" si="8"/>
        <v>6727.8955424149999</v>
      </c>
      <c r="F137" s="166" t="str">
        <f t="shared" si="9"/>
        <v/>
      </c>
      <c r="H137" s="166" t="str">
        <f t="shared" si="10"/>
        <v/>
      </c>
      <c r="J137" s="166" t="str">
        <f t="shared" si="11"/>
        <v/>
      </c>
    </row>
    <row r="138" spans="1:10" x14ac:dyDescent="0.25">
      <c r="A138">
        <v>58256393</v>
      </c>
      <c r="B138" t="str">
        <f>VLOOKUP(A138,'Raw Data'!$A$1:$C$486,2,FALSE)</f>
        <v>CONSOLE ASSY,T3W,SPANISH</v>
      </c>
      <c r="C138" s="6">
        <f>VLOOKUP(A138,'Raw Data'!$A$1:$C$486,3,FALSE)</f>
        <v>6749.0591674999996</v>
      </c>
      <c r="D138" s="110">
        <f t="shared" si="8"/>
        <v>6870.5422325149993</v>
      </c>
      <c r="F138" s="166" t="str">
        <f t="shared" si="9"/>
        <v/>
      </c>
      <c r="H138" s="166" t="str">
        <f t="shared" si="10"/>
        <v/>
      </c>
      <c r="J138" s="166" t="str">
        <f t="shared" si="11"/>
        <v/>
      </c>
    </row>
    <row r="139" spans="1:10" x14ac:dyDescent="0.25">
      <c r="A139">
        <v>58394931</v>
      </c>
      <c r="B139" t="str">
        <f>VLOOKUP(A139,'Raw Data'!$A$1:$C$486,2,FALSE)</f>
        <v>CONSOLE,T3W QSX15 TIER 4</v>
      </c>
      <c r="C139" s="6">
        <f>VLOOKUP(A139,'Raw Data'!$A$1:$C$486,3,FALSE)</f>
        <v>6405.2544674999999</v>
      </c>
      <c r="D139" s="110">
        <f t="shared" si="8"/>
        <v>6520.5490479150003</v>
      </c>
      <c r="F139" s="166" t="str">
        <f t="shared" si="9"/>
        <v/>
      </c>
      <c r="H139" s="166" t="str">
        <f t="shared" si="10"/>
        <v/>
      </c>
      <c r="J139" s="166" t="str">
        <f t="shared" si="11"/>
        <v/>
      </c>
    </row>
    <row r="140" spans="1:10" x14ac:dyDescent="0.25">
      <c r="A140">
        <v>57617896</v>
      </c>
      <c r="B140" t="str">
        <f>VLOOKUP(A140,'Raw Data'!$A$1:$C$486,2,FALSE)</f>
        <v>PAINT,SPECIAL</v>
      </c>
      <c r="C140" s="6">
        <f>VLOOKUP(A140,'Raw Data'!$A$1:$C$486,3,FALSE)</f>
        <v>0</v>
      </c>
      <c r="D140" s="110">
        <f t="shared" si="8"/>
        <v>0</v>
      </c>
      <c r="F140" s="166" t="str">
        <f t="shared" si="9"/>
        <v/>
      </c>
      <c r="H140" s="166" t="str">
        <f t="shared" si="10"/>
        <v/>
      </c>
      <c r="J140" s="166" t="str">
        <f t="shared" si="11"/>
        <v/>
      </c>
    </row>
    <row r="141" spans="1:10" x14ac:dyDescent="0.25">
      <c r="A141">
        <v>58000647</v>
      </c>
      <c r="B141" t="str">
        <f>VLOOKUP(A141,'Raw Data'!$A$1:$C$486,2,FALSE)</f>
        <v>PAINT,STD YLLW/GRAY T3W</v>
      </c>
      <c r="C141" s="6">
        <f>VLOOKUP(A141,'Raw Data'!$A$1:$C$486,3,FALSE)</f>
        <v>7746.1293750000004</v>
      </c>
      <c r="D141" s="110">
        <f t="shared" si="8"/>
        <v>7885.5597037500002</v>
      </c>
      <c r="E141" s="165" t="s">
        <v>437</v>
      </c>
      <c r="F141" s="166">
        <f t="shared" si="9"/>
        <v>7885.5597037500002</v>
      </c>
      <c r="G141" s="165" t="s">
        <v>437</v>
      </c>
      <c r="H141" s="166">
        <f t="shared" si="10"/>
        <v>7885.5597037500002</v>
      </c>
      <c r="I141" s="165" t="s">
        <v>437</v>
      </c>
      <c r="J141" s="166">
        <f t="shared" si="11"/>
        <v>7885.5597037500002</v>
      </c>
    </row>
    <row r="142" spans="1:10" x14ac:dyDescent="0.25">
      <c r="A142">
        <v>58000654</v>
      </c>
      <c r="B142" t="str">
        <f>VLOOKUP(A142,'Raw Data'!$A$1:$C$486,2,FALSE)</f>
        <v>PAINT,CYCLONE RED,T3W</v>
      </c>
      <c r="C142" s="6">
        <f>VLOOKUP(A142,'Raw Data'!$A$1:$C$486,3,FALSE)</f>
        <v>3228.1968750000001</v>
      </c>
      <c r="D142" s="110">
        <f t="shared" si="8"/>
        <v>3286.30441875</v>
      </c>
      <c r="F142" s="166" t="str">
        <f t="shared" si="9"/>
        <v/>
      </c>
      <c r="H142" s="166" t="str">
        <f t="shared" si="10"/>
        <v/>
      </c>
      <c r="J142" s="166" t="str">
        <f t="shared" si="11"/>
        <v/>
      </c>
    </row>
    <row r="143" spans="1:10" x14ac:dyDescent="0.25">
      <c r="A143">
        <v>58000662</v>
      </c>
      <c r="B143" t="str">
        <f>VLOOKUP(A143,'Raw Data'!$A$1:$C$486,2,FALSE)</f>
        <v>PAINT,BEIGE,T3W</v>
      </c>
      <c r="C143" s="6">
        <f>VLOOKUP(A143,'Raw Data'!$A$1:$C$486,3,FALSE)</f>
        <v>2918.5968750000002</v>
      </c>
      <c r="D143" s="110">
        <f t="shared" si="8"/>
        <v>2971.1316187500001</v>
      </c>
      <c r="F143" s="166" t="str">
        <f t="shared" si="9"/>
        <v/>
      </c>
      <c r="H143" s="166" t="str">
        <f t="shared" si="10"/>
        <v/>
      </c>
      <c r="J143" s="166" t="str">
        <f t="shared" si="11"/>
        <v/>
      </c>
    </row>
    <row r="144" spans="1:10" x14ac:dyDescent="0.25">
      <c r="A144">
        <v>58315633</v>
      </c>
      <c r="B144" t="str">
        <f>VLOOKUP(A144,'Raw Data'!$A$1:$C$486,2,FALSE)</f>
        <v>LIGHTS,NIGHT,T3W,HALOGEN</v>
      </c>
      <c r="C144" s="6">
        <f>VLOOKUP(A144,'Raw Data'!$A$1:$C$486,3,FALSE)</f>
        <v>214.4357</v>
      </c>
      <c r="D144" s="110">
        <f t="shared" si="8"/>
        <v>218.2955426</v>
      </c>
      <c r="E144" s="165" t="s">
        <v>437</v>
      </c>
      <c r="F144" s="166">
        <f t="shared" si="9"/>
        <v>218.2955426</v>
      </c>
      <c r="G144" s="165" t="s">
        <v>437</v>
      </c>
      <c r="H144" s="166">
        <f t="shared" si="10"/>
        <v>218.2955426</v>
      </c>
      <c r="I144" s="165" t="s">
        <v>437</v>
      </c>
      <c r="J144" s="166">
        <f t="shared" si="11"/>
        <v>218.2955426</v>
      </c>
    </row>
    <row r="145" spans="1:10" x14ac:dyDescent="0.25">
      <c r="A145">
        <v>58315641</v>
      </c>
      <c r="B145" t="str">
        <f>VLOOKUP(A145,'Raw Data'!$A$1:$C$486,2,FALSE)</f>
        <v>LIGHTS,NIGHT,T3W,NORDIC</v>
      </c>
      <c r="C145" s="6">
        <f>VLOOKUP(A145,'Raw Data'!$A$1:$C$486,3,FALSE)</f>
        <v>2209.2057</v>
      </c>
      <c r="D145" s="110">
        <f t="shared" si="8"/>
        <v>2248.9714026000001</v>
      </c>
      <c r="F145" s="166" t="str">
        <f t="shared" si="9"/>
        <v/>
      </c>
      <c r="H145" s="166" t="str">
        <f t="shared" si="10"/>
        <v/>
      </c>
      <c r="J145" s="166" t="str">
        <f t="shared" si="11"/>
        <v/>
      </c>
    </row>
    <row r="146" spans="1:10" x14ac:dyDescent="0.25">
      <c r="A146">
        <v>57968356</v>
      </c>
      <c r="B146" t="str">
        <f>VLOOKUP(A146,'Raw Data'!$A$1:$C$486,2,FALSE)</f>
        <v>COLD WEATHER SYS,T3W,RUS</v>
      </c>
      <c r="C146" s="6">
        <f>VLOOKUP(A146,'Raw Data'!$A$1:$C$486,3,FALSE)</f>
        <v>8903.3715324999994</v>
      </c>
      <c r="D146" s="110">
        <f t="shared" si="8"/>
        <v>9063.6322200849991</v>
      </c>
      <c r="F146" s="166" t="str">
        <f t="shared" si="9"/>
        <v/>
      </c>
      <c r="H146" s="166" t="str">
        <f t="shared" si="10"/>
        <v/>
      </c>
      <c r="J146" s="166" t="str">
        <f t="shared" si="11"/>
        <v/>
      </c>
    </row>
    <row r="147" spans="1:10" x14ac:dyDescent="0.25">
      <c r="A147">
        <v>57968919</v>
      </c>
      <c r="B147" t="str">
        <f>VLOOKUP(A147,'Raw Data'!$A$1:$C$486,2,FALSE)</f>
        <v>COLD WEATHER SYS,T3W,RUS</v>
      </c>
      <c r="C147" s="6">
        <f>VLOOKUP(A147,'Raw Data'!$A$1:$C$486,3,FALSE)</f>
        <v>8387.1565324999992</v>
      </c>
      <c r="D147" s="110">
        <f t="shared" si="8"/>
        <v>8538.1253500849998</v>
      </c>
      <c r="F147" s="166" t="str">
        <f t="shared" si="9"/>
        <v/>
      </c>
      <c r="H147" s="166" t="str">
        <f t="shared" si="10"/>
        <v/>
      </c>
      <c r="J147" s="166" t="str">
        <f t="shared" si="11"/>
        <v/>
      </c>
    </row>
    <row r="148" spans="1:10" x14ac:dyDescent="0.25">
      <c r="A148">
        <v>58456881</v>
      </c>
      <c r="B148" t="str">
        <f>VLOOKUP(A148,'Raw Data'!$A$1:$C$486,2,FALSE)</f>
        <v>COLD WEATHER SYS,T3W,ENG</v>
      </c>
      <c r="C148" s="6">
        <f>VLOOKUP(A148,'Raw Data'!$A$1:$C$486,3,FALSE)</f>
        <v>8848.4215325000005</v>
      </c>
      <c r="D148" s="110">
        <f t="shared" si="8"/>
        <v>9007.6931200850013</v>
      </c>
      <c r="F148" s="166" t="str">
        <f t="shared" si="9"/>
        <v/>
      </c>
      <c r="H148" s="166" t="str">
        <f t="shared" si="10"/>
        <v/>
      </c>
      <c r="J148" s="166" t="str">
        <f t="shared" si="11"/>
        <v/>
      </c>
    </row>
    <row r="149" spans="1:10" x14ac:dyDescent="0.25">
      <c r="A149">
        <v>58365398</v>
      </c>
      <c r="B149" t="str">
        <f>VLOOKUP(A149,'Raw Data'!$A$1:$C$486,2,FALSE)</f>
        <v>HEAT TRACE OPT,T3W MOD R</v>
      </c>
      <c r="C149" s="6">
        <f>VLOOKUP(A149,'Raw Data'!$A$1:$C$486,3,FALSE)</f>
        <v>6871.0935550000004</v>
      </c>
      <c r="D149" s="110">
        <f t="shared" si="8"/>
        <v>6994.7732389900002</v>
      </c>
      <c r="F149" s="166" t="str">
        <f t="shared" si="9"/>
        <v/>
      </c>
      <c r="H149" s="166" t="str">
        <f t="shared" si="10"/>
        <v/>
      </c>
      <c r="J149" s="166" t="str">
        <f t="shared" si="11"/>
        <v/>
      </c>
    </row>
    <row r="150" spans="1:10" x14ac:dyDescent="0.25">
      <c r="A150">
        <v>58269937</v>
      </c>
      <c r="B150" t="str">
        <f>VLOOKUP(A150,'Raw Data'!$A$1:$C$486,2,FALSE)</f>
        <v>ASSY,ARCTIC LUBRICANT,T3</v>
      </c>
      <c r="C150" s="6">
        <f>VLOOKUP(A150,'Raw Data'!$A$1:$C$486,3,FALSE)</f>
        <v>5127.0246999999999</v>
      </c>
      <c r="D150" s="110">
        <f t="shared" si="8"/>
        <v>5219.3111446000003</v>
      </c>
      <c r="F150" s="166" t="str">
        <f t="shared" si="9"/>
        <v/>
      </c>
      <c r="H150" s="166" t="str">
        <f t="shared" si="10"/>
        <v/>
      </c>
      <c r="J150" s="166" t="str">
        <f t="shared" si="11"/>
        <v/>
      </c>
    </row>
    <row r="151" spans="1:10" x14ac:dyDescent="0.25">
      <c r="A151">
        <v>58019480</v>
      </c>
      <c r="B151" t="str">
        <f>VLOOKUP(A151,'Raw Data'!$A$1:$C$486,2,FALSE)</f>
        <v>OIL,ARTIC,SHC 525</v>
      </c>
      <c r="C151" s="6">
        <f>VLOOKUP(A151,'Raw Data'!$A$1:$C$486,3,FALSE)</f>
        <v>3843</v>
      </c>
      <c r="D151" s="110">
        <f t="shared" si="8"/>
        <v>3912.174</v>
      </c>
      <c r="F151" s="166" t="str">
        <f t="shared" si="9"/>
        <v/>
      </c>
      <c r="H151" s="166" t="str">
        <f t="shared" si="10"/>
        <v/>
      </c>
      <c r="J151" s="166" t="str">
        <f t="shared" si="11"/>
        <v/>
      </c>
    </row>
    <row r="152" spans="1:10" x14ac:dyDescent="0.25">
      <c r="A152">
        <v>58014622</v>
      </c>
      <c r="B152" t="str">
        <f>VLOOKUP(A152,'Raw Data'!$A$1:$C$486,2,FALSE)</f>
        <v>VALVE INST,THERMO MIXING</v>
      </c>
      <c r="C152" s="6">
        <f>VLOOKUP(A152,'Raw Data'!$A$1:$C$486,3,FALSE)</f>
        <v>21.859200000000001</v>
      </c>
      <c r="D152" s="110">
        <f t="shared" si="8"/>
        <v>22.2526656</v>
      </c>
      <c r="F152" s="166" t="str">
        <f t="shared" si="9"/>
        <v/>
      </c>
      <c r="H152" s="166" t="str">
        <f t="shared" si="10"/>
        <v/>
      </c>
      <c r="J152" s="166" t="str">
        <f t="shared" si="11"/>
        <v/>
      </c>
    </row>
    <row r="153" spans="1:10" x14ac:dyDescent="0.25">
      <c r="A153">
        <v>57982266</v>
      </c>
      <c r="B153" t="str">
        <f>VLOOKUP(A153,'Raw Data'!$A$1:$C$486,2,FALSE)</f>
        <v>HEATER INST,CAB, T3W</v>
      </c>
      <c r="C153" s="6">
        <f>VLOOKUP(A153,'Raw Data'!$A$1:$C$486,3,FALSE)</f>
        <v>1156.8242600000001</v>
      </c>
      <c r="D153" s="110">
        <f t="shared" si="8"/>
        <v>1177.64709668</v>
      </c>
      <c r="F153" s="166" t="str">
        <f t="shared" si="9"/>
        <v/>
      </c>
      <c r="H153" s="166" t="str">
        <f t="shared" si="10"/>
        <v/>
      </c>
      <c r="J153" s="166" t="str">
        <f t="shared" si="11"/>
        <v/>
      </c>
    </row>
    <row r="154" spans="1:10" x14ac:dyDescent="0.25">
      <c r="A154">
        <v>58316385</v>
      </c>
      <c r="B154" t="str">
        <f>VLOOKUP(A154,'Raw Data'!$A$1:$C$486,2,FALSE)</f>
        <v>FAMILY,ACCESS,T3W/TH60</v>
      </c>
      <c r="C154" s="6">
        <f>VLOOKUP(A154,'Raw Data'!$A$1:$C$486,3,FALSE)</f>
        <v>84950.614329749995</v>
      </c>
      <c r="D154" s="110">
        <f t="shared" si="8"/>
        <v>86479.725387685496</v>
      </c>
      <c r="F154" s="166" t="str">
        <f t="shared" si="9"/>
        <v/>
      </c>
      <c r="H154" s="166" t="str">
        <f t="shared" si="10"/>
        <v/>
      </c>
      <c r="J154" s="166" t="str">
        <f t="shared" si="11"/>
        <v/>
      </c>
    </row>
    <row r="155" spans="1:10" x14ac:dyDescent="0.25">
      <c r="A155">
        <v>58367148</v>
      </c>
      <c r="B155" t="str">
        <f>VLOOKUP(A155,'Raw Data'!$A$1:$C$486,2,FALSE)</f>
        <v>SWIVEL ASSY-40K</v>
      </c>
      <c r="C155" s="6">
        <f>VLOOKUP(A155,'Raw Data'!$A$1:$C$486,3,FALSE)</f>
        <v>4280.8112499999997</v>
      </c>
      <c r="D155" s="110">
        <f t="shared" si="8"/>
        <v>4357.8658525000001</v>
      </c>
      <c r="E155" s="165" t="s">
        <v>437</v>
      </c>
      <c r="F155" s="166">
        <f t="shared" si="9"/>
        <v>4357.8658525000001</v>
      </c>
      <c r="G155" s="165" t="s">
        <v>437</v>
      </c>
      <c r="H155" s="166">
        <f t="shared" si="10"/>
        <v>4357.8658525000001</v>
      </c>
      <c r="I155" s="165" t="s">
        <v>437</v>
      </c>
      <c r="J155" s="166">
        <f t="shared" si="11"/>
        <v>4357.8658525000001</v>
      </c>
    </row>
    <row r="156" spans="1:10" x14ac:dyDescent="0.25">
      <c r="A156">
        <v>57699712</v>
      </c>
      <c r="B156" t="str">
        <f>VLOOKUP(A156,'Raw Data'!$A$1:$C$486,2,FALSE)</f>
        <v>SWIVEL ASSY,T3W/TH60</v>
      </c>
      <c r="C156" s="6">
        <f>VLOOKUP(A156,'Raw Data'!$A$1:$C$486,3,FALSE)</f>
        <v>8328.9716000000008</v>
      </c>
      <c r="D156" s="110">
        <f t="shared" si="8"/>
        <v>8478.8930888000014</v>
      </c>
      <c r="F156" s="166" t="str">
        <f t="shared" si="9"/>
        <v/>
      </c>
      <c r="H156" s="166" t="str">
        <f t="shared" si="10"/>
        <v/>
      </c>
      <c r="J156" s="166" t="str">
        <f t="shared" si="11"/>
        <v/>
      </c>
    </row>
    <row r="157" spans="1:10" x14ac:dyDescent="0.25">
      <c r="A157">
        <v>58367120</v>
      </c>
      <c r="B157" t="str">
        <f>VLOOKUP(A157,'Raw Data'!$A$1:$C$486,2,FALSE)</f>
        <v>SWIVEL ASSY,HI-SPEED</v>
      </c>
      <c r="C157" s="6">
        <f>VLOOKUP(A157,'Raw Data'!$A$1:$C$486,3,FALSE)</f>
        <v>8365.0701000000008</v>
      </c>
      <c r="D157" s="110">
        <f t="shared" si="8"/>
        <v>8515.6413618000006</v>
      </c>
      <c r="F157" s="166" t="str">
        <f t="shared" si="9"/>
        <v/>
      </c>
      <c r="H157" s="166" t="str">
        <f t="shared" si="10"/>
        <v/>
      </c>
      <c r="J157" s="166" t="str">
        <f t="shared" si="11"/>
        <v/>
      </c>
    </row>
    <row r="158" spans="1:10" x14ac:dyDescent="0.25">
      <c r="A158" s="173" t="s">
        <v>535</v>
      </c>
      <c r="B158" s="173"/>
      <c r="C158" s="173"/>
      <c r="D158" s="173"/>
      <c r="F158" s="166">
        <f>SUM(F2:F157)</f>
        <v>387612.76852352003</v>
      </c>
      <c r="H158" s="166">
        <f>SUM(H2:H157)</f>
        <v>387508.93659552006</v>
      </c>
      <c r="J158" s="166">
        <f>SUM(J2:J157)</f>
        <v>402506.20441912004</v>
      </c>
    </row>
  </sheetData>
  <mergeCells count="1">
    <mergeCell ref="A158:D158"/>
  </mergeCells>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2:M140"/>
  <sheetViews>
    <sheetView zoomScale="70" zoomScaleNormal="75" workbookViewId="0">
      <selection activeCell="B23" sqref="B23"/>
    </sheetView>
  </sheetViews>
  <sheetFormatPr defaultRowHeight="15" x14ac:dyDescent="0.2"/>
  <cols>
    <col min="1" max="1" width="5.7109375" style="21" customWidth="1"/>
    <col min="2" max="2" width="6.28515625" style="14" customWidth="1"/>
    <col min="3" max="3" width="97.5703125" style="14" customWidth="1"/>
    <col min="4" max="4" width="15.7109375" style="143" customWidth="1"/>
    <col min="5" max="5" width="15.7109375" style="126" customWidth="1"/>
    <col min="6" max="6" width="15.7109375" style="17" customWidth="1"/>
    <col min="7" max="7" width="7.140625" style="14" customWidth="1"/>
    <col min="8" max="9" width="13" style="14" bestFit="1" customWidth="1"/>
    <col min="10" max="16384" width="9.140625" style="14"/>
  </cols>
  <sheetData>
    <row r="2" spans="1:6" ht="23.25" customHeight="1" x14ac:dyDescent="0.25">
      <c r="A2" s="13"/>
      <c r="C2" s="15" t="s">
        <v>537</v>
      </c>
      <c r="D2" s="144"/>
    </row>
    <row r="3" spans="1:6" ht="22.5" customHeight="1" x14ac:dyDescent="0.25">
      <c r="A3" s="17"/>
      <c r="C3" s="18" t="s">
        <v>439</v>
      </c>
      <c r="D3" s="144"/>
      <c r="E3" s="127"/>
    </row>
    <row r="4" spans="1:6" ht="15.75" customHeight="1" x14ac:dyDescent="0.25">
      <c r="A4" s="17"/>
      <c r="C4" s="19"/>
      <c r="D4" s="144"/>
      <c r="E4" s="128"/>
    </row>
    <row r="5" spans="1:6" ht="15.75" customHeight="1" x14ac:dyDescent="0.25">
      <c r="A5" s="17"/>
      <c r="B5" s="20"/>
      <c r="E5" s="129"/>
    </row>
    <row r="6" spans="1:6" s="21" customFormat="1" ht="15.75" x14ac:dyDescent="0.25">
      <c r="A6" s="17"/>
      <c r="C6" s="22" t="s">
        <v>440</v>
      </c>
      <c r="D6" s="144"/>
      <c r="E6" s="130"/>
      <c r="F6" s="17"/>
    </row>
    <row r="7" spans="1:6" s="21" customFormat="1" ht="15.75" x14ac:dyDescent="0.25">
      <c r="A7" s="17"/>
      <c r="C7" s="22" t="s">
        <v>441</v>
      </c>
      <c r="D7" s="144"/>
      <c r="E7" s="130"/>
      <c r="F7" s="17"/>
    </row>
    <row r="8" spans="1:6" s="21" customFormat="1" ht="15.75" x14ac:dyDescent="0.25">
      <c r="A8" s="17"/>
      <c r="C8" s="22" t="s">
        <v>442</v>
      </c>
      <c r="D8" s="144"/>
      <c r="E8" s="130"/>
      <c r="F8" s="17"/>
    </row>
    <row r="9" spans="1:6" s="21" customFormat="1" ht="15.75" x14ac:dyDescent="0.25">
      <c r="A9" s="17"/>
      <c r="C9" s="24" t="s">
        <v>443</v>
      </c>
      <c r="D9" s="144"/>
      <c r="E9" s="130"/>
      <c r="F9" s="111"/>
    </row>
    <row r="10" spans="1:6" s="21" customFormat="1" ht="15.75" x14ac:dyDescent="0.25">
      <c r="A10" s="17"/>
      <c r="C10" s="22" t="s">
        <v>444</v>
      </c>
      <c r="D10" s="144"/>
      <c r="E10" s="130"/>
      <c r="F10" s="112"/>
    </row>
    <row r="11" spans="1:6" s="21" customFormat="1" ht="15.75" x14ac:dyDescent="0.25">
      <c r="A11" s="17"/>
      <c r="C11" s="25" t="s">
        <v>445</v>
      </c>
      <c r="D11" s="145"/>
      <c r="E11" s="131"/>
      <c r="F11" s="113"/>
    </row>
    <row r="12" spans="1:6" s="21" customFormat="1" ht="15.75" x14ac:dyDescent="0.25">
      <c r="A12" s="17"/>
      <c r="C12" s="26" t="s">
        <v>446</v>
      </c>
      <c r="D12" s="145"/>
      <c r="E12" s="130"/>
      <c r="F12" s="17"/>
    </row>
    <row r="13" spans="1:6" s="21" customFormat="1" ht="15.75" x14ac:dyDescent="0.25">
      <c r="A13" s="17"/>
      <c r="C13" s="26" t="s">
        <v>447</v>
      </c>
      <c r="D13" s="145"/>
      <c r="E13" s="130"/>
      <c r="F13" s="17"/>
    </row>
    <row r="14" spans="1:6" s="21" customFormat="1" ht="15.75" x14ac:dyDescent="0.25">
      <c r="A14" s="17"/>
      <c r="C14" s="22" t="s">
        <v>448</v>
      </c>
      <c r="D14" s="144"/>
      <c r="E14" s="130"/>
      <c r="F14" s="17"/>
    </row>
    <row r="15" spans="1:6" s="21" customFormat="1" ht="15.75" x14ac:dyDescent="0.25">
      <c r="C15" s="22" t="s">
        <v>449</v>
      </c>
      <c r="D15" s="144"/>
      <c r="E15" s="130"/>
      <c r="F15" s="17"/>
    </row>
    <row r="16" spans="1:6" x14ac:dyDescent="0.2">
      <c r="A16" s="17"/>
    </row>
    <row r="17" spans="1:13" x14ac:dyDescent="0.2">
      <c r="A17" s="27"/>
      <c r="F17" s="143"/>
    </row>
    <row r="18" spans="1:13" ht="50.25" customHeight="1" x14ac:dyDescent="0.2">
      <c r="A18" s="58" t="s">
        <v>450</v>
      </c>
      <c r="B18" s="29"/>
      <c r="C18" s="114" t="s">
        <v>538</v>
      </c>
      <c r="D18" s="146" t="s">
        <v>430</v>
      </c>
      <c r="E18" s="132" t="s">
        <v>539</v>
      </c>
      <c r="F18" s="17" t="s">
        <v>528</v>
      </c>
    </row>
    <row r="19" spans="1:13" ht="15.75" x14ac:dyDescent="0.2">
      <c r="A19" s="115" t="s">
        <v>437</v>
      </c>
      <c r="B19" s="61" t="s">
        <v>540</v>
      </c>
      <c r="C19" s="33"/>
      <c r="D19" s="147"/>
      <c r="E19" s="133"/>
      <c r="G19" s="39"/>
      <c r="H19" s="39"/>
      <c r="I19" s="39"/>
    </row>
    <row r="20" spans="1:13" ht="15.75" x14ac:dyDescent="0.2">
      <c r="A20" s="31"/>
      <c r="B20" s="31"/>
      <c r="C20" s="116" t="s">
        <v>541</v>
      </c>
      <c r="D20" s="148"/>
      <c r="E20" s="133"/>
      <c r="G20" s="39"/>
      <c r="H20" s="39"/>
      <c r="I20" s="39"/>
    </row>
    <row r="21" spans="1:13" ht="45" x14ac:dyDescent="0.2">
      <c r="A21" s="17">
        <f>IF(B21&gt;0,"X",0)</f>
        <v>0</v>
      </c>
      <c r="B21" s="17"/>
      <c r="C21" s="49" t="s">
        <v>542</v>
      </c>
      <c r="D21" s="149">
        <f>'T3W Cost Calcs'!H158</f>
        <v>387508.93659552006</v>
      </c>
      <c r="E21" s="134">
        <v>551670</v>
      </c>
      <c r="F21" s="162">
        <f>(E21-D21)/E21</f>
        <v>0.2975711265874163</v>
      </c>
      <c r="G21" s="39"/>
      <c r="H21" s="56"/>
      <c r="I21" s="39"/>
    </row>
    <row r="22" spans="1:13" ht="45" x14ac:dyDescent="0.2">
      <c r="A22" s="17">
        <f>IF(B22&gt;0,"X",0)</f>
        <v>0</v>
      </c>
      <c r="B22" s="17"/>
      <c r="C22" s="49" t="s">
        <v>543</v>
      </c>
      <c r="D22" s="149">
        <f>'T3W Cost Calcs'!F158</f>
        <v>387612.76852352003</v>
      </c>
      <c r="E22" s="134">
        <v>543670</v>
      </c>
      <c r="F22" s="162">
        <f>(E22-D22)/E22</f>
        <v>0.28704403678054696</v>
      </c>
      <c r="G22" s="39"/>
      <c r="H22" s="56"/>
      <c r="I22" s="39"/>
    </row>
    <row r="23" spans="1:13" s="21" customFormat="1" ht="45" x14ac:dyDescent="0.25">
      <c r="A23" s="17">
        <f>IF(B23&gt;0,"X",0)</f>
        <v>0</v>
      </c>
      <c r="B23" s="17"/>
      <c r="C23" s="49" t="s">
        <v>544</v>
      </c>
      <c r="D23" s="149">
        <f>'T3W Cost Calcs'!J158</f>
        <v>402506.20441912004</v>
      </c>
      <c r="E23" s="134">
        <v>591273</v>
      </c>
      <c r="F23" s="162">
        <f>(E23-D23)/E23</f>
        <v>0.31925488831872917</v>
      </c>
      <c r="G23" s="117"/>
      <c r="H23" s="56"/>
      <c r="I23" s="117"/>
    </row>
    <row r="24" spans="1:13" s="21" customFormat="1" x14ac:dyDescent="0.25">
      <c r="A24" s="17">
        <f>IF(B24&gt;0,"X",0)</f>
        <v>0</v>
      </c>
      <c r="B24" s="17"/>
      <c r="C24" s="49" t="s">
        <v>545</v>
      </c>
      <c r="D24" s="149"/>
      <c r="E24" s="134">
        <v>47250</v>
      </c>
      <c r="F24" s="161"/>
      <c r="G24" s="117"/>
      <c r="H24" s="56"/>
      <c r="I24" s="117"/>
    </row>
    <row r="25" spans="1:13" s="21" customFormat="1" x14ac:dyDescent="0.25">
      <c r="A25" s="17">
        <f>IF(B25&gt;0,"X",0)</f>
        <v>0</v>
      </c>
      <c r="B25" s="17"/>
      <c r="C25" s="50" t="s">
        <v>546</v>
      </c>
      <c r="D25" s="150"/>
      <c r="E25" s="134">
        <v>1763</v>
      </c>
      <c r="F25" s="161"/>
      <c r="G25" s="117"/>
      <c r="H25" s="56"/>
      <c r="I25" s="117"/>
    </row>
    <row r="26" spans="1:13" ht="15.75" x14ac:dyDescent="0.2">
      <c r="A26" s="35"/>
      <c r="B26" s="35"/>
      <c r="C26" s="33" t="s">
        <v>547</v>
      </c>
      <c r="D26" s="147"/>
      <c r="E26" s="135"/>
      <c r="G26" s="39"/>
      <c r="H26" s="118"/>
      <c r="I26" s="39"/>
    </row>
    <row r="27" spans="1:13" ht="15.75" x14ac:dyDescent="0.2">
      <c r="A27" s="35"/>
      <c r="B27" s="35"/>
      <c r="C27" s="119" t="s">
        <v>548</v>
      </c>
      <c r="D27" s="151"/>
      <c r="E27" s="135"/>
      <c r="G27" s="39"/>
      <c r="H27" s="118"/>
      <c r="I27" s="39"/>
    </row>
    <row r="28" spans="1:13" ht="59.25" customHeight="1" x14ac:dyDescent="0.2">
      <c r="A28" s="17">
        <f>IF(B28&gt;0,"X",0)</f>
        <v>0</v>
      </c>
      <c r="B28" s="17"/>
      <c r="C28" s="49" t="s">
        <v>549</v>
      </c>
      <c r="D28" s="149">
        <f>'T3W Cost Calcs'!D38</f>
        <v>106121.3082</v>
      </c>
      <c r="E28" s="134">
        <v>144880</v>
      </c>
      <c r="F28" s="162">
        <f>(E28-D28)/E28</f>
        <v>0.26752272087244616</v>
      </c>
      <c r="G28" s="39"/>
      <c r="H28" s="56"/>
      <c r="I28" s="56"/>
      <c r="J28" s="56"/>
      <c r="K28" s="56"/>
      <c r="L28" s="56"/>
      <c r="M28" s="39"/>
    </row>
    <row r="29" spans="1:13" ht="63" customHeight="1" x14ac:dyDescent="0.2">
      <c r="A29" s="17">
        <f>IF(B29&gt;0,"X",0)</f>
        <v>0</v>
      </c>
      <c r="B29" s="17"/>
      <c r="C29" s="49" t="s">
        <v>550</v>
      </c>
      <c r="D29" s="149">
        <f>'T3W Cost Calcs'!D45</f>
        <v>141602.37480000002</v>
      </c>
      <c r="E29" s="134">
        <v>146696</v>
      </c>
      <c r="F29" s="162">
        <f>(E29-D29)/E29</f>
        <v>3.4722318263619871E-2</v>
      </c>
      <c r="G29" s="39"/>
      <c r="H29" s="56"/>
      <c r="I29" s="56"/>
      <c r="J29" s="56"/>
      <c r="K29" s="56"/>
      <c r="L29" s="56"/>
      <c r="M29" s="39"/>
    </row>
    <row r="30" spans="1:13" ht="60" x14ac:dyDescent="0.2">
      <c r="A30" s="17">
        <f>IF(B30&gt;0,"X",0)</f>
        <v>0</v>
      </c>
      <c r="B30" s="17"/>
      <c r="C30" s="49" t="s">
        <v>551</v>
      </c>
      <c r="D30" s="149">
        <f>'T3W Cost Calcs'!D40</f>
        <v>92691.445000000007</v>
      </c>
      <c r="E30" s="134">
        <v>138241</v>
      </c>
      <c r="F30" s="162">
        <f>(E30-D30)/E30</f>
        <v>0.32949381876577855</v>
      </c>
      <c r="G30" s="39"/>
      <c r="H30" s="56"/>
      <c r="I30" s="56"/>
      <c r="J30" s="56"/>
      <c r="K30" s="56"/>
      <c r="L30" s="56"/>
      <c r="M30" s="39"/>
    </row>
    <row r="31" spans="1:13" ht="45" x14ac:dyDescent="0.2">
      <c r="A31" s="17">
        <f>IF(B31&gt;0,"X",0)</f>
        <v>0</v>
      </c>
      <c r="B31" s="17"/>
      <c r="C31" s="49" t="s">
        <v>552</v>
      </c>
      <c r="D31" s="149">
        <f>'T3W Cost Calcs'!D46</f>
        <v>134116.9699</v>
      </c>
      <c r="E31" s="134">
        <v>144613</v>
      </c>
      <c r="F31" s="162">
        <f>(E31-D31)/E31</f>
        <v>7.258012834254185E-2</v>
      </c>
      <c r="G31" s="39"/>
      <c r="H31" s="56"/>
      <c r="I31" s="56"/>
      <c r="J31" s="56"/>
      <c r="K31" s="56"/>
      <c r="L31" s="56"/>
      <c r="M31" s="39"/>
    </row>
    <row r="32" spans="1:13" ht="60" x14ac:dyDescent="0.2">
      <c r="A32" s="17">
        <f>IF(B32&gt;0,"X",0)</f>
        <v>0</v>
      </c>
      <c r="B32" s="17"/>
      <c r="C32" s="49" t="s">
        <v>553</v>
      </c>
      <c r="D32" s="149">
        <f>'T3W Cost Calcs'!D45</f>
        <v>141602.37480000002</v>
      </c>
      <c r="E32" s="134">
        <v>177320</v>
      </c>
      <c r="F32" s="162">
        <f>(E32-D32)/E32</f>
        <v>0.20143032483645376</v>
      </c>
      <c r="G32" s="39"/>
      <c r="H32" s="56"/>
      <c r="I32" s="56"/>
      <c r="J32" s="56"/>
      <c r="K32" s="56"/>
      <c r="L32" s="56"/>
      <c r="M32" s="39"/>
    </row>
    <row r="33" spans="1:13" ht="30.75" customHeight="1" x14ac:dyDescent="0.2">
      <c r="A33" s="35"/>
      <c r="B33" s="35"/>
      <c r="C33" s="119" t="s">
        <v>554</v>
      </c>
      <c r="D33" s="151"/>
      <c r="E33" s="135"/>
      <c r="G33" s="39"/>
      <c r="H33" s="56"/>
      <c r="I33" s="56"/>
      <c r="J33" s="56"/>
      <c r="K33" s="56"/>
      <c r="L33" s="56"/>
      <c r="M33" s="39"/>
    </row>
    <row r="34" spans="1:13" x14ac:dyDescent="0.2">
      <c r="A34" s="17">
        <f t="shared" ref="A34:A40" si="0">IF(B34&gt;0,"X",0)</f>
        <v>0</v>
      </c>
      <c r="B34" s="17"/>
      <c r="C34" s="49" t="s">
        <v>555</v>
      </c>
      <c r="D34" s="149"/>
      <c r="E34" s="134">
        <v>0</v>
      </c>
      <c r="G34" s="39"/>
      <c r="H34" s="56"/>
      <c r="I34" s="56"/>
      <c r="J34" s="56"/>
      <c r="K34" s="56"/>
      <c r="L34" s="56"/>
      <c r="M34" s="39"/>
    </row>
    <row r="35" spans="1:13" x14ac:dyDescent="0.2">
      <c r="A35" s="17">
        <f t="shared" si="0"/>
        <v>0</v>
      </c>
      <c r="B35" s="17"/>
      <c r="C35" s="49" t="s">
        <v>556</v>
      </c>
      <c r="D35" s="149"/>
      <c r="E35" s="134">
        <v>11710</v>
      </c>
      <c r="G35" s="39"/>
      <c r="H35" s="56"/>
      <c r="I35" s="56"/>
      <c r="J35" s="56"/>
      <c r="K35" s="56"/>
      <c r="L35" s="56"/>
      <c r="M35" s="39"/>
    </row>
    <row r="36" spans="1:13" x14ac:dyDescent="0.2">
      <c r="A36" s="17">
        <f t="shared" si="0"/>
        <v>0</v>
      </c>
      <c r="B36" s="17"/>
      <c r="C36" s="49" t="s">
        <v>557</v>
      </c>
      <c r="D36" s="149"/>
      <c r="E36" s="134">
        <v>20500</v>
      </c>
      <c r="G36" s="39"/>
      <c r="H36" s="56"/>
      <c r="I36" s="56"/>
      <c r="J36" s="56"/>
      <c r="K36" s="56"/>
      <c r="L36" s="56"/>
      <c r="M36" s="39"/>
    </row>
    <row r="37" spans="1:13" x14ac:dyDescent="0.2">
      <c r="A37" s="17">
        <f t="shared" si="0"/>
        <v>0</v>
      </c>
      <c r="B37" s="17"/>
      <c r="C37" s="50" t="s">
        <v>558</v>
      </c>
      <c r="D37" s="150"/>
      <c r="E37" s="134">
        <v>13500</v>
      </c>
      <c r="G37" s="39"/>
      <c r="H37" s="56"/>
      <c r="I37" s="56"/>
      <c r="J37" s="56"/>
      <c r="K37" s="56"/>
      <c r="L37" s="56"/>
      <c r="M37" s="39"/>
    </row>
    <row r="38" spans="1:13" ht="30" x14ac:dyDescent="0.2">
      <c r="A38" s="17">
        <f t="shared" si="0"/>
        <v>0</v>
      </c>
      <c r="B38" s="17"/>
      <c r="C38" s="49" t="s">
        <v>559</v>
      </c>
      <c r="D38" s="149"/>
      <c r="E38" s="134">
        <v>6841</v>
      </c>
      <c r="G38" s="39"/>
      <c r="H38" s="56"/>
      <c r="I38" s="56"/>
      <c r="J38" s="56"/>
      <c r="K38" s="56"/>
      <c r="L38" s="56"/>
      <c r="M38" s="39"/>
    </row>
    <row r="39" spans="1:13" ht="30" x14ac:dyDescent="0.2">
      <c r="A39" s="17">
        <f t="shared" si="0"/>
        <v>0</v>
      </c>
      <c r="B39" s="17"/>
      <c r="C39" s="49" t="s">
        <v>560</v>
      </c>
      <c r="D39" s="149"/>
      <c r="E39" s="134">
        <v>500</v>
      </c>
      <c r="G39" s="39"/>
      <c r="H39" s="56"/>
      <c r="I39" s="56"/>
      <c r="J39" s="56"/>
      <c r="K39" s="56"/>
      <c r="L39" s="56"/>
      <c r="M39" s="39"/>
    </row>
    <row r="40" spans="1:13" x14ac:dyDescent="0.2">
      <c r="A40" s="17">
        <f t="shared" si="0"/>
        <v>0</v>
      </c>
      <c r="B40" s="17"/>
      <c r="C40" s="49" t="s">
        <v>561</v>
      </c>
      <c r="D40" s="149"/>
      <c r="E40" s="134">
        <v>1</v>
      </c>
      <c r="G40" s="39"/>
      <c r="H40" s="56"/>
      <c r="I40" s="56"/>
      <c r="J40" s="56"/>
      <c r="K40" s="56"/>
      <c r="L40" s="56"/>
      <c r="M40" s="39"/>
    </row>
    <row r="41" spans="1:13" ht="15.75" x14ac:dyDescent="0.2">
      <c r="A41" s="17"/>
      <c r="B41" s="17"/>
      <c r="C41" s="119" t="s">
        <v>562</v>
      </c>
      <c r="D41" s="151"/>
      <c r="E41" s="135"/>
      <c r="G41" s="39"/>
      <c r="H41" s="56"/>
      <c r="I41" s="56"/>
      <c r="J41" s="56"/>
      <c r="K41" s="56"/>
      <c r="L41" s="56"/>
      <c r="M41" s="39"/>
    </row>
    <row r="42" spans="1:13" ht="45" x14ac:dyDescent="0.2">
      <c r="A42" s="17">
        <f>IF(B42&gt;0,"X",0)</f>
        <v>0</v>
      </c>
      <c r="B42" s="17"/>
      <c r="C42" s="49" t="s">
        <v>563</v>
      </c>
      <c r="D42" s="149"/>
      <c r="E42" s="134">
        <v>1</v>
      </c>
      <c r="G42" s="39"/>
      <c r="H42" s="56"/>
      <c r="I42" s="56"/>
      <c r="J42" s="56"/>
      <c r="K42" s="56"/>
      <c r="L42" s="56"/>
      <c r="M42" s="39"/>
    </row>
    <row r="43" spans="1:13" ht="15.75" x14ac:dyDescent="0.2">
      <c r="A43" s="35"/>
      <c r="B43" s="35"/>
      <c r="C43" s="119" t="s">
        <v>564</v>
      </c>
      <c r="D43" s="151"/>
      <c r="E43" s="135"/>
      <c r="G43" s="39"/>
      <c r="H43" s="118"/>
      <c r="I43" s="39"/>
    </row>
    <row r="44" spans="1:13" x14ac:dyDescent="0.2">
      <c r="A44" s="17">
        <f>IF(B44&gt;0,"X",0)</f>
        <v>0</v>
      </c>
      <c r="B44" s="17"/>
      <c r="C44" s="49" t="s">
        <v>565</v>
      </c>
      <c r="D44" s="149"/>
      <c r="E44" s="134">
        <v>1</v>
      </c>
      <c r="G44" s="39"/>
      <c r="H44" s="56"/>
      <c r="I44" s="56"/>
      <c r="J44" s="56"/>
      <c r="K44" s="56"/>
      <c r="L44" s="56"/>
      <c r="M44" s="39"/>
    </row>
    <row r="45" spans="1:13" x14ac:dyDescent="0.2">
      <c r="A45" s="17">
        <f>IF(B45&gt;0,"X",0)</f>
        <v>0</v>
      </c>
      <c r="B45" s="17"/>
      <c r="C45" s="49" t="s">
        <v>566</v>
      </c>
      <c r="D45" s="149"/>
      <c r="E45" s="134">
        <v>1</v>
      </c>
      <c r="G45" s="39"/>
      <c r="H45" s="56"/>
      <c r="I45" s="56"/>
      <c r="J45" s="56"/>
      <c r="K45" s="56"/>
      <c r="L45" s="56"/>
      <c r="M45" s="39"/>
    </row>
    <row r="46" spans="1:13" ht="15.75" x14ac:dyDescent="0.2">
      <c r="A46" s="120"/>
      <c r="B46" s="120"/>
      <c r="C46" s="33" t="s">
        <v>567</v>
      </c>
      <c r="D46" s="147"/>
      <c r="E46" s="135"/>
      <c r="G46" s="39"/>
      <c r="H46" s="118"/>
      <c r="I46" s="39"/>
    </row>
    <row r="47" spans="1:13" ht="15.75" x14ac:dyDescent="0.2">
      <c r="A47" s="35"/>
      <c r="B47" s="35"/>
      <c r="C47" s="119" t="s">
        <v>548</v>
      </c>
      <c r="D47" s="151"/>
      <c r="E47" s="135"/>
      <c r="G47" s="39"/>
      <c r="H47" s="118"/>
      <c r="I47" s="39"/>
    </row>
    <row r="48" spans="1:13" ht="60" x14ac:dyDescent="0.2">
      <c r="A48" s="17">
        <f>IF(B48&gt;0,"X",0)</f>
        <v>0</v>
      </c>
      <c r="B48" s="35"/>
      <c r="C48" s="49" t="s">
        <v>568</v>
      </c>
      <c r="D48" s="149"/>
      <c r="E48" s="134">
        <v>146696</v>
      </c>
      <c r="G48" s="39"/>
      <c r="H48" s="56"/>
      <c r="I48" s="56"/>
      <c r="J48" s="56"/>
      <c r="K48" s="56"/>
      <c r="L48" s="56"/>
      <c r="M48" s="39"/>
    </row>
    <row r="49" spans="1:13" ht="47.25" customHeight="1" x14ac:dyDescent="0.2">
      <c r="A49" s="17">
        <f>IF(B49&gt;0,"X",0)</f>
        <v>0</v>
      </c>
      <c r="B49" s="35"/>
      <c r="C49" s="49" t="s">
        <v>569</v>
      </c>
      <c r="D49" s="149"/>
      <c r="E49" s="134">
        <v>144613</v>
      </c>
      <c r="G49" s="39"/>
      <c r="H49" s="56"/>
      <c r="I49" s="56"/>
      <c r="J49" s="56"/>
      <c r="K49" s="56"/>
      <c r="L49" s="56"/>
      <c r="M49" s="39"/>
    </row>
    <row r="50" spans="1:13" ht="60" x14ac:dyDescent="0.2">
      <c r="A50" s="17">
        <f>IF(B50&gt;0,"X",0)</f>
        <v>0</v>
      </c>
      <c r="B50" s="35"/>
      <c r="C50" s="49" t="s">
        <v>570</v>
      </c>
      <c r="D50" s="149"/>
      <c r="E50" s="134">
        <v>177320</v>
      </c>
      <c r="G50" s="39"/>
      <c r="H50" s="56"/>
      <c r="I50" s="56"/>
      <c r="J50" s="56"/>
      <c r="K50" s="56"/>
      <c r="L50" s="56"/>
      <c r="M50" s="39"/>
    </row>
    <row r="51" spans="1:13" ht="29.25" customHeight="1" x14ac:dyDescent="0.2">
      <c r="A51" s="35"/>
      <c r="B51" s="35"/>
      <c r="C51" s="119" t="s">
        <v>554</v>
      </c>
      <c r="D51" s="151"/>
      <c r="E51" s="135"/>
      <c r="F51" s="161"/>
      <c r="G51" s="39"/>
      <c r="H51" s="56"/>
      <c r="I51" s="56"/>
      <c r="J51" s="56"/>
      <c r="K51" s="56"/>
      <c r="L51" s="56"/>
      <c r="M51" s="39"/>
    </row>
    <row r="52" spans="1:13" ht="30" x14ac:dyDescent="0.2">
      <c r="A52" s="17">
        <f t="shared" ref="A52:A58" si="1">IF(B52&gt;0,"X",0)</f>
        <v>0</v>
      </c>
      <c r="B52" s="17"/>
      <c r="C52" s="49" t="s">
        <v>571</v>
      </c>
      <c r="D52" s="149"/>
      <c r="E52" s="134">
        <v>1</v>
      </c>
      <c r="G52" s="39"/>
      <c r="H52" s="56"/>
      <c r="I52" s="56"/>
      <c r="J52" s="56"/>
      <c r="K52" s="56"/>
      <c r="L52" s="56"/>
      <c r="M52" s="39"/>
    </row>
    <row r="53" spans="1:13" x14ac:dyDescent="0.2">
      <c r="A53" s="17">
        <f t="shared" si="1"/>
        <v>0</v>
      </c>
      <c r="B53" s="17"/>
      <c r="C53" s="49" t="s">
        <v>572</v>
      </c>
      <c r="D53" s="149"/>
      <c r="E53" s="134">
        <v>11710</v>
      </c>
      <c r="G53" s="39"/>
      <c r="H53" s="56"/>
      <c r="I53" s="56"/>
      <c r="J53" s="56"/>
      <c r="K53" s="56"/>
      <c r="L53" s="56"/>
      <c r="M53" s="39"/>
    </row>
    <row r="54" spans="1:13" x14ac:dyDescent="0.2">
      <c r="A54" s="17">
        <f t="shared" si="1"/>
        <v>0</v>
      </c>
      <c r="B54" s="17"/>
      <c r="C54" s="49" t="s">
        <v>557</v>
      </c>
      <c r="D54" s="149"/>
      <c r="E54" s="134">
        <v>20500</v>
      </c>
      <c r="G54" s="39"/>
      <c r="H54" s="56"/>
      <c r="I54" s="56"/>
      <c r="J54" s="56"/>
      <c r="K54" s="56"/>
      <c r="L54" s="56"/>
      <c r="M54" s="39"/>
    </row>
    <row r="55" spans="1:13" x14ac:dyDescent="0.2">
      <c r="A55" s="17">
        <f t="shared" si="1"/>
        <v>0</v>
      </c>
      <c r="B55" s="17"/>
      <c r="C55" s="50" t="s">
        <v>558</v>
      </c>
      <c r="D55" s="150"/>
      <c r="E55" s="134">
        <v>13500</v>
      </c>
      <c r="G55" s="39"/>
      <c r="H55" s="56"/>
      <c r="I55" s="56"/>
      <c r="J55" s="56"/>
      <c r="K55" s="56"/>
      <c r="L55" s="56"/>
      <c r="M55" s="39"/>
    </row>
    <row r="56" spans="1:13" ht="30" x14ac:dyDescent="0.2">
      <c r="A56" s="17">
        <f t="shared" si="1"/>
        <v>0</v>
      </c>
      <c r="B56" s="17"/>
      <c r="C56" s="49" t="s">
        <v>559</v>
      </c>
      <c r="D56" s="149"/>
      <c r="E56" s="134">
        <v>6841</v>
      </c>
      <c r="G56" s="39"/>
      <c r="H56" s="56"/>
      <c r="I56" s="56"/>
      <c r="J56" s="56"/>
      <c r="K56" s="56"/>
      <c r="L56" s="56"/>
      <c r="M56" s="39"/>
    </row>
    <row r="57" spans="1:13" x14ac:dyDescent="0.2">
      <c r="A57" s="17">
        <f t="shared" si="1"/>
        <v>0</v>
      </c>
      <c r="B57" s="17"/>
      <c r="C57" s="49" t="s">
        <v>566</v>
      </c>
      <c r="D57" s="149"/>
      <c r="E57" s="134">
        <v>1</v>
      </c>
      <c r="G57" s="39"/>
      <c r="H57" s="56"/>
      <c r="I57" s="56"/>
      <c r="J57" s="56"/>
      <c r="K57" s="56"/>
      <c r="L57" s="56"/>
      <c r="M57" s="39"/>
    </row>
    <row r="58" spans="1:13" ht="15.75" x14ac:dyDescent="0.2">
      <c r="A58" s="17">
        <f t="shared" si="1"/>
        <v>0</v>
      </c>
      <c r="B58" s="17"/>
      <c r="C58" s="119" t="s">
        <v>562</v>
      </c>
      <c r="D58" s="151"/>
      <c r="E58" s="135"/>
      <c r="G58" s="39"/>
      <c r="H58" s="56"/>
      <c r="I58" s="56"/>
      <c r="J58" s="56"/>
      <c r="K58" s="56"/>
      <c r="L58" s="56"/>
      <c r="M58" s="39"/>
    </row>
    <row r="59" spans="1:13" ht="45" x14ac:dyDescent="0.2">
      <c r="A59" s="17">
        <f>IF(B59&gt;0,"X",0)</f>
        <v>0</v>
      </c>
      <c r="B59" s="35"/>
      <c r="C59" s="49" t="s">
        <v>563</v>
      </c>
      <c r="D59" s="149"/>
      <c r="E59" s="134">
        <v>1</v>
      </c>
      <c r="G59" s="39"/>
      <c r="H59" s="56"/>
      <c r="I59" s="56"/>
      <c r="J59" s="56"/>
      <c r="K59" s="56"/>
      <c r="L59" s="56"/>
      <c r="M59" s="39"/>
    </row>
    <row r="60" spans="1:13" ht="15.75" x14ac:dyDescent="0.2">
      <c r="A60" s="35"/>
      <c r="B60" s="35"/>
      <c r="C60" s="119" t="s">
        <v>564</v>
      </c>
      <c r="D60" s="151"/>
      <c r="E60" s="135"/>
      <c r="G60" s="39"/>
      <c r="H60" s="118"/>
      <c r="I60" s="39"/>
    </row>
    <row r="61" spans="1:13" ht="30" x14ac:dyDescent="0.2">
      <c r="A61" s="17">
        <v>0</v>
      </c>
      <c r="B61" s="17"/>
      <c r="C61" s="49" t="s">
        <v>573</v>
      </c>
      <c r="D61" s="149"/>
      <c r="E61" s="134">
        <v>1</v>
      </c>
      <c r="G61" s="39"/>
      <c r="H61" s="56"/>
      <c r="I61" s="56"/>
      <c r="J61" s="56"/>
      <c r="K61" s="56"/>
      <c r="L61" s="56"/>
      <c r="M61" s="39"/>
    </row>
    <row r="62" spans="1:13" x14ac:dyDescent="0.2">
      <c r="A62" s="17">
        <f>IF(B62&gt;0,"X",0)</f>
        <v>0</v>
      </c>
      <c r="B62" s="17"/>
      <c r="C62" s="49" t="s">
        <v>565</v>
      </c>
      <c r="D62" s="149"/>
      <c r="E62" s="134">
        <v>1</v>
      </c>
      <c r="G62" s="39"/>
      <c r="H62" s="56"/>
      <c r="I62" s="56"/>
      <c r="J62" s="56"/>
      <c r="K62" s="56"/>
      <c r="L62" s="56"/>
      <c r="M62" s="39"/>
    </row>
    <row r="63" spans="1:13" x14ac:dyDescent="0.2">
      <c r="A63" s="17">
        <f>IF(B63&gt;0,"X",0)</f>
        <v>0</v>
      </c>
      <c r="B63" s="17"/>
      <c r="C63" s="49" t="s">
        <v>566</v>
      </c>
      <c r="D63" s="149"/>
      <c r="E63" s="134">
        <v>1</v>
      </c>
      <c r="G63" s="39"/>
      <c r="H63" s="56"/>
      <c r="I63" s="56"/>
      <c r="J63" s="56"/>
      <c r="K63" s="56"/>
      <c r="L63" s="56"/>
      <c r="M63" s="39"/>
    </row>
    <row r="64" spans="1:13" s="21" customFormat="1" ht="15.75" x14ac:dyDescent="0.25">
      <c r="A64" s="17"/>
      <c r="B64" s="17"/>
      <c r="C64" s="121" t="s">
        <v>574</v>
      </c>
      <c r="D64" s="152"/>
      <c r="E64" s="134"/>
      <c r="F64" s="17"/>
    </row>
    <row r="65" spans="1:6" s="21" customFormat="1" x14ac:dyDescent="0.25">
      <c r="A65" s="17">
        <f t="shared" ref="A65:A71" si="2">IF(B65&gt;0,"X",0)</f>
        <v>0</v>
      </c>
      <c r="B65" s="17"/>
      <c r="C65" s="122" t="s">
        <v>575</v>
      </c>
      <c r="D65" s="153"/>
      <c r="E65" s="134">
        <v>0</v>
      </c>
      <c r="F65" s="17"/>
    </row>
    <row r="66" spans="1:6" s="21" customFormat="1" x14ac:dyDescent="0.25">
      <c r="A66" s="17">
        <f t="shared" si="2"/>
        <v>0</v>
      </c>
      <c r="B66" s="17"/>
      <c r="C66" s="50" t="s">
        <v>576</v>
      </c>
      <c r="D66" s="150"/>
      <c r="E66" s="134">
        <v>4180</v>
      </c>
      <c r="F66" s="17"/>
    </row>
    <row r="67" spans="1:6" s="21" customFormat="1" x14ac:dyDescent="0.25">
      <c r="A67" s="17">
        <f t="shared" si="2"/>
        <v>0</v>
      </c>
      <c r="B67" s="17"/>
      <c r="C67" s="50" t="s">
        <v>577</v>
      </c>
      <c r="D67" s="150"/>
      <c r="E67" s="134">
        <v>6270</v>
      </c>
      <c r="F67" s="17"/>
    </row>
    <row r="68" spans="1:6" s="21" customFormat="1" x14ac:dyDescent="0.25">
      <c r="A68" s="17">
        <f t="shared" si="2"/>
        <v>0</v>
      </c>
      <c r="B68" s="17"/>
      <c r="C68" s="50" t="s">
        <v>578</v>
      </c>
      <c r="D68" s="150"/>
      <c r="E68" s="134">
        <v>7053</v>
      </c>
      <c r="F68" s="17"/>
    </row>
    <row r="69" spans="1:6" s="21" customFormat="1" x14ac:dyDescent="0.25">
      <c r="A69" s="17">
        <f t="shared" si="2"/>
        <v>0</v>
      </c>
      <c r="B69" s="17"/>
      <c r="C69" s="50" t="s">
        <v>579</v>
      </c>
      <c r="D69" s="150"/>
      <c r="E69" s="134">
        <v>8360</v>
      </c>
      <c r="F69" s="17"/>
    </row>
    <row r="70" spans="1:6" s="21" customFormat="1" x14ac:dyDescent="0.25">
      <c r="A70" s="17">
        <f t="shared" si="2"/>
        <v>0</v>
      </c>
      <c r="B70" s="17"/>
      <c r="C70" s="50" t="s">
        <v>580</v>
      </c>
      <c r="D70" s="150"/>
      <c r="E70" s="134">
        <v>9143</v>
      </c>
      <c r="F70" s="17"/>
    </row>
    <row r="71" spans="1:6" s="21" customFormat="1" x14ac:dyDescent="0.25">
      <c r="A71" s="17">
        <f t="shared" si="2"/>
        <v>0</v>
      </c>
      <c r="B71" s="17"/>
      <c r="C71" s="117" t="s">
        <v>581</v>
      </c>
      <c r="D71" s="154"/>
      <c r="E71" s="134">
        <v>13230</v>
      </c>
      <c r="F71" s="17"/>
    </row>
    <row r="72" spans="1:6" ht="15.75" x14ac:dyDescent="0.2">
      <c r="A72" s="17"/>
      <c r="B72" s="17"/>
      <c r="C72" s="121" t="s">
        <v>475</v>
      </c>
      <c r="D72" s="152"/>
      <c r="E72" s="134"/>
    </row>
    <row r="73" spans="1:6" x14ac:dyDescent="0.2">
      <c r="A73" s="17">
        <f t="shared" ref="A73:A79" si="3">IF(B73&gt;0,"X",0)</f>
        <v>0</v>
      </c>
      <c r="B73" s="17"/>
      <c r="C73" s="50" t="s">
        <v>582</v>
      </c>
      <c r="D73" s="150"/>
      <c r="E73" s="134">
        <v>0</v>
      </c>
    </row>
    <row r="74" spans="1:6" x14ac:dyDescent="0.2">
      <c r="A74" s="17">
        <f t="shared" si="3"/>
        <v>0</v>
      </c>
      <c r="B74" s="17"/>
      <c r="C74" s="50" t="s">
        <v>583</v>
      </c>
      <c r="D74" s="150"/>
      <c r="E74" s="134">
        <v>0</v>
      </c>
    </row>
    <row r="75" spans="1:6" x14ac:dyDescent="0.2">
      <c r="A75" s="17">
        <f t="shared" si="3"/>
        <v>0</v>
      </c>
      <c r="B75" s="17"/>
      <c r="C75" s="50" t="s">
        <v>584</v>
      </c>
      <c r="D75" s="150"/>
      <c r="E75" s="134">
        <v>0</v>
      </c>
    </row>
    <row r="76" spans="1:6" x14ac:dyDescent="0.2">
      <c r="A76" s="17">
        <f>IF(B76&gt;0,"X",0)</f>
        <v>0</v>
      </c>
      <c r="B76" s="17"/>
      <c r="C76" s="50" t="s">
        <v>585</v>
      </c>
      <c r="D76" s="150"/>
      <c r="E76" s="134">
        <v>0</v>
      </c>
    </row>
    <row r="77" spans="1:6" x14ac:dyDescent="0.2">
      <c r="A77" s="17">
        <f t="shared" si="3"/>
        <v>0</v>
      </c>
      <c r="B77" s="17"/>
      <c r="C77" s="50" t="s">
        <v>586</v>
      </c>
      <c r="D77" s="150"/>
      <c r="E77" s="134">
        <v>0</v>
      </c>
    </row>
    <row r="78" spans="1:6" x14ac:dyDescent="0.2">
      <c r="A78" s="17">
        <f t="shared" si="3"/>
        <v>0</v>
      </c>
      <c r="B78" s="17"/>
      <c r="C78" s="50" t="s">
        <v>587</v>
      </c>
      <c r="D78" s="150"/>
      <c r="E78" s="134">
        <v>0</v>
      </c>
    </row>
    <row r="79" spans="1:6" x14ac:dyDescent="0.2">
      <c r="A79" s="17">
        <f t="shared" si="3"/>
        <v>0</v>
      </c>
      <c r="B79" s="17"/>
      <c r="C79" s="50" t="s">
        <v>588</v>
      </c>
      <c r="D79" s="150"/>
      <c r="E79" s="134">
        <v>0</v>
      </c>
    </row>
    <row r="80" spans="1:6" s="21" customFormat="1" ht="15.75" x14ac:dyDescent="0.25">
      <c r="A80" s="17"/>
      <c r="B80" s="17"/>
      <c r="C80" s="123" t="s">
        <v>589</v>
      </c>
      <c r="D80" s="155"/>
      <c r="E80" s="134"/>
      <c r="F80" s="17"/>
    </row>
    <row r="81" spans="1:6" s="21" customFormat="1" x14ac:dyDescent="0.25">
      <c r="A81" s="17">
        <f>IF(B81&gt;0,"X",0)</f>
        <v>0</v>
      </c>
      <c r="B81" s="17"/>
      <c r="C81" s="122" t="s">
        <v>590</v>
      </c>
      <c r="D81" s="153"/>
      <c r="E81" s="134">
        <v>0</v>
      </c>
      <c r="F81" s="17"/>
    </row>
    <row r="82" spans="1:6" s="21" customFormat="1" x14ac:dyDescent="0.25">
      <c r="A82" s="17">
        <f>IF(B82&gt;0,"X",0)</f>
        <v>0</v>
      </c>
      <c r="B82" s="17"/>
      <c r="C82" s="50" t="s">
        <v>591</v>
      </c>
      <c r="D82" s="150"/>
      <c r="E82" s="134">
        <v>7837</v>
      </c>
      <c r="F82" s="17"/>
    </row>
    <row r="83" spans="1:6" ht="15.75" x14ac:dyDescent="0.2">
      <c r="A83" s="17"/>
      <c r="B83" s="17"/>
      <c r="C83" s="123" t="s">
        <v>480</v>
      </c>
      <c r="D83" s="155"/>
      <c r="E83" s="134"/>
    </row>
    <row r="84" spans="1:6" x14ac:dyDescent="0.2">
      <c r="A84" s="17">
        <f t="shared" ref="A84:A89" si="4">IF(B84&gt;0,"X",0)</f>
        <v>0</v>
      </c>
      <c r="B84" s="17"/>
      <c r="C84" s="50" t="s">
        <v>592</v>
      </c>
      <c r="D84" s="150"/>
      <c r="E84" s="134">
        <v>8255</v>
      </c>
    </row>
    <row r="85" spans="1:6" x14ac:dyDescent="0.2">
      <c r="A85" s="17">
        <f t="shared" si="4"/>
        <v>0</v>
      </c>
      <c r="B85" s="17"/>
      <c r="C85" s="50" t="s">
        <v>593</v>
      </c>
      <c r="D85" s="150"/>
      <c r="E85" s="134">
        <v>8464</v>
      </c>
    </row>
    <row r="86" spans="1:6" x14ac:dyDescent="0.2">
      <c r="A86" s="17">
        <f t="shared" si="4"/>
        <v>0</v>
      </c>
      <c r="B86" s="17"/>
      <c r="C86" s="50" t="s">
        <v>594</v>
      </c>
      <c r="D86" s="150"/>
      <c r="E86" s="134">
        <v>9091</v>
      </c>
    </row>
    <row r="87" spans="1:6" x14ac:dyDescent="0.2">
      <c r="A87" s="17">
        <f t="shared" si="4"/>
        <v>0</v>
      </c>
      <c r="B87" s="17"/>
      <c r="C87" s="50" t="s">
        <v>595</v>
      </c>
      <c r="D87" s="150"/>
      <c r="E87" s="134">
        <v>9718</v>
      </c>
    </row>
    <row r="88" spans="1:6" s="21" customFormat="1" x14ac:dyDescent="0.25">
      <c r="A88" s="17">
        <f t="shared" si="4"/>
        <v>0</v>
      </c>
      <c r="B88" s="17"/>
      <c r="C88" s="50" t="s">
        <v>596</v>
      </c>
      <c r="D88" s="150"/>
      <c r="E88" s="134">
        <v>13794</v>
      </c>
      <c r="F88" s="17"/>
    </row>
    <row r="89" spans="1:6" ht="15.75" x14ac:dyDescent="0.2">
      <c r="A89" s="17">
        <f t="shared" si="4"/>
        <v>0</v>
      </c>
      <c r="B89" s="17"/>
      <c r="C89" s="123" t="s">
        <v>597</v>
      </c>
      <c r="D89" s="155"/>
      <c r="E89" s="134"/>
    </row>
    <row r="90" spans="1:6" x14ac:dyDescent="0.2">
      <c r="A90" s="17">
        <f t="shared" ref="A90:A97" si="5">IF(B90&gt;0,"X",0)</f>
        <v>0</v>
      </c>
      <c r="B90" s="17"/>
      <c r="C90" s="122" t="s">
        <v>598</v>
      </c>
      <c r="D90" s="153"/>
      <c r="E90" s="134">
        <v>0</v>
      </c>
    </row>
    <row r="91" spans="1:6" x14ac:dyDescent="0.2">
      <c r="A91" s="17">
        <f t="shared" si="5"/>
        <v>0</v>
      </c>
      <c r="B91" s="17"/>
      <c r="C91" s="50" t="s">
        <v>599</v>
      </c>
      <c r="D91" s="150"/>
      <c r="E91" s="134">
        <v>23584</v>
      </c>
    </row>
    <row r="92" spans="1:6" x14ac:dyDescent="0.2">
      <c r="A92" s="17">
        <f t="shared" si="5"/>
        <v>0</v>
      </c>
      <c r="B92" s="17"/>
      <c r="C92" s="122" t="s">
        <v>600</v>
      </c>
      <c r="D92" s="153"/>
      <c r="E92" s="134">
        <v>0</v>
      </c>
    </row>
    <row r="93" spans="1:6" x14ac:dyDescent="0.2">
      <c r="A93" s="17">
        <f t="shared" si="5"/>
        <v>0</v>
      </c>
      <c r="B93" s="17"/>
      <c r="C93" s="50" t="s">
        <v>601</v>
      </c>
      <c r="D93" s="150"/>
      <c r="E93" s="134">
        <v>2500</v>
      </c>
    </row>
    <row r="94" spans="1:6" x14ac:dyDescent="0.2">
      <c r="A94" s="17">
        <f t="shared" si="5"/>
        <v>0</v>
      </c>
      <c r="B94" s="17"/>
      <c r="C94" s="50" t="s">
        <v>602</v>
      </c>
      <c r="D94" s="150"/>
      <c r="E94" s="134">
        <v>4700</v>
      </c>
    </row>
    <row r="95" spans="1:6" x14ac:dyDescent="0.2">
      <c r="A95" s="17">
        <f t="shared" si="5"/>
        <v>0</v>
      </c>
      <c r="B95" s="17"/>
      <c r="C95" s="50" t="s">
        <v>603</v>
      </c>
      <c r="D95" s="150"/>
      <c r="E95" s="134">
        <v>6545</v>
      </c>
    </row>
    <row r="96" spans="1:6" x14ac:dyDescent="0.2">
      <c r="A96" s="17">
        <f t="shared" si="5"/>
        <v>0</v>
      </c>
      <c r="B96" s="17"/>
      <c r="C96" s="50" t="s">
        <v>604</v>
      </c>
      <c r="D96" s="150"/>
      <c r="E96" s="134">
        <v>14562</v>
      </c>
    </row>
    <row r="97" spans="1:6" ht="17.25" customHeight="1" x14ac:dyDescent="0.2">
      <c r="A97" s="17">
        <f t="shared" si="5"/>
        <v>0</v>
      </c>
      <c r="B97" s="17"/>
      <c r="C97" s="49" t="s">
        <v>605</v>
      </c>
      <c r="D97" s="149"/>
      <c r="E97" s="134">
        <v>1.5674999999999999</v>
      </c>
    </row>
    <row r="98" spans="1:6" ht="15.75" x14ac:dyDescent="0.2">
      <c r="A98" s="17"/>
      <c r="B98" s="17"/>
      <c r="C98" s="123" t="s">
        <v>491</v>
      </c>
      <c r="D98" s="155"/>
      <c r="E98" s="134"/>
    </row>
    <row r="99" spans="1:6" x14ac:dyDescent="0.2">
      <c r="A99" s="17">
        <f>IF(B99&gt;0,"X",0)</f>
        <v>0</v>
      </c>
      <c r="B99" s="17"/>
      <c r="C99" s="50" t="s">
        <v>606</v>
      </c>
      <c r="D99" s="150"/>
      <c r="E99" s="134">
        <v>6175</v>
      </c>
    </row>
    <row r="100" spans="1:6" x14ac:dyDescent="0.2">
      <c r="A100" s="17">
        <f>IF(B100&gt;0,"X",0)</f>
        <v>0</v>
      </c>
      <c r="B100" s="17"/>
      <c r="C100" s="50" t="s">
        <v>607</v>
      </c>
      <c r="D100" s="150"/>
      <c r="E100" s="134">
        <v>7095</v>
      </c>
    </row>
    <row r="101" spans="1:6" ht="15.75" x14ac:dyDescent="0.2">
      <c r="A101" s="17"/>
      <c r="B101" s="17"/>
      <c r="C101" s="123" t="s">
        <v>608</v>
      </c>
      <c r="D101" s="155"/>
      <c r="E101" s="134"/>
    </row>
    <row r="102" spans="1:6" ht="30" x14ac:dyDescent="0.2">
      <c r="A102" s="17">
        <f t="shared" ref="A102:A107" si="6">IF(B102&gt;0,"X",0)</f>
        <v>0</v>
      </c>
      <c r="B102" s="17"/>
      <c r="C102" s="38" t="s">
        <v>609</v>
      </c>
      <c r="D102" s="156"/>
      <c r="E102" s="134">
        <v>5169</v>
      </c>
    </row>
    <row r="103" spans="1:6" x14ac:dyDescent="0.2">
      <c r="A103" s="17">
        <f t="shared" si="6"/>
        <v>0</v>
      </c>
      <c r="B103" s="17"/>
      <c r="C103" s="50" t="s">
        <v>610</v>
      </c>
      <c r="D103" s="150"/>
      <c r="E103" s="134">
        <v>9240</v>
      </c>
    </row>
    <row r="104" spans="1:6" x14ac:dyDescent="0.2">
      <c r="A104" s="17">
        <f t="shared" si="6"/>
        <v>0</v>
      </c>
      <c r="B104" s="17"/>
      <c r="C104" s="49" t="s">
        <v>611</v>
      </c>
      <c r="D104" s="149"/>
      <c r="E104" s="134">
        <v>21932.46</v>
      </c>
    </row>
    <row r="105" spans="1:6" x14ac:dyDescent="0.2">
      <c r="A105" s="17">
        <f t="shared" si="6"/>
        <v>0</v>
      </c>
      <c r="B105" s="17"/>
      <c r="C105" s="50" t="s">
        <v>612</v>
      </c>
      <c r="D105" s="150"/>
      <c r="E105" s="134">
        <v>49846</v>
      </c>
    </row>
    <row r="106" spans="1:6" x14ac:dyDescent="0.2">
      <c r="A106" s="17">
        <f t="shared" si="6"/>
        <v>0</v>
      </c>
      <c r="B106" s="17"/>
      <c r="C106" s="50" t="s">
        <v>613</v>
      </c>
      <c r="D106" s="150"/>
      <c r="E106" s="134">
        <v>63719</v>
      </c>
    </row>
    <row r="107" spans="1:6" ht="15.75" x14ac:dyDescent="0.2">
      <c r="A107" s="17">
        <f t="shared" si="6"/>
        <v>0</v>
      </c>
      <c r="B107" s="17"/>
      <c r="C107" s="123" t="s">
        <v>503</v>
      </c>
      <c r="D107" s="155"/>
      <c r="E107" s="134"/>
    </row>
    <row r="108" spans="1:6" x14ac:dyDescent="0.2">
      <c r="A108" s="17">
        <f t="shared" ref="A108:A125" si="7">IF(B108&gt;0,"X",0)</f>
        <v>0</v>
      </c>
      <c r="B108" s="17"/>
      <c r="C108" s="122" t="s">
        <v>614</v>
      </c>
      <c r="D108" s="153"/>
      <c r="E108" s="134">
        <v>0</v>
      </c>
    </row>
    <row r="109" spans="1:6" s="21" customFormat="1" x14ac:dyDescent="0.25">
      <c r="A109" s="17">
        <f t="shared" si="7"/>
        <v>0</v>
      </c>
      <c r="B109" s="17"/>
      <c r="C109" s="122" t="s">
        <v>615</v>
      </c>
      <c r="D109" s="153"/>
      <c r="E109" s="134">
        <v>0</v>
      </c>
      <c r="F109" s="17"/>
    </row>
    <row r="110" spans="1:6" x14ac:dyDescent="0.2">
      <c r="A110" s="17">
        <f t="shared" si="7"/>
        <v>0</v>
      </c>
      <c r="B110" s="17"/>
      <c r="C110" s="122" t="s">
        <v>616</v>
      </c>
      <c r="D110" s="153"/>
      <c r="E110" s="134">
        <v>0</v>
      </c>
    </row>
    <row r="111" spans="1:6" s="21" customFormat="1" x14ac:dyDescent="0.25">
      <c r="A111" s="17">
        <f t="shared" si="7"/>
        <v>0</v>
      </c>
      <c r="B111" s="17"/>
      <c r="C111" s="122" t="s">
        <v>617</v>
      </c>
      <c r="D111" s="153"/>
      <c r="E111" s="134">
        <v>0</v>
      </c>
      <c r="F111" s="17"/>
    </row>
    <row r="112" spans="1:6" x14ac:dyDescent="0.2">
      <c r="A112" s="17">
        <f t="shared" si="7"/>
        <v>0</v>
      </c>
      <c r="B112" s="17"/>
      <c r="C112" s="50" t="s">
        <v>509</v>
      </c>
      <c r="D112" s="150"/>
      <c r="E112" s="134">
        <v>2664</v>
      </c>
    </row>
    <row r="113" spans="1:6" x14ac:dyDescent="0.2">
      <c r="A113" s="17">
        <f t="shared" si="7"/>
        <v>0</v>
      </c>
      <c r="B113" s="17"/>
      <c r="C113" s="50" t="s">
        <v>618</v>
      </c>
      <c r="D113" s="150"/>
      <c r="E113" s="134">
        <v>4587</v>
      </c>
    </row>
    <row r="114" spans="1:6" s="21" customFormat="1" x14ac:dyDescent="0.25">
      <c r="A114" s="17">
        <f t="shared" si="7"/>
        <v>0</v>
      </c>
      <c r="B114" s="17"/>
      <c r="C114" s="50" t="s">
        <v>508</v>
      </c>
      <c r="D114" s="150"/>
      <c r="E114" s="134">
        <v>17661</v>
      </c>
      <c r="F114" s="17"/>
    </row>
    <row r="115" spans="1:6" x14ac:dyDescent="0.2">
      <c r="A115" s="17">
        <f t="shared" si="7"/>
        <v>0</v>
      </c>
      <c r="B115" s="17"/>
      <c r="C115" s="50" t="s">
        <v>507</v>
      </c>
      <c r="D115" s="150"/>
      <c r="E115" s="134">
        <v>3866</v>
      </c>
    </row>
    <row r="116" spans="1:6" x14ac:dyDescent="0.2">
      <c r="A116" s="17">
        <f t="shared" si="7"/>
        <v>0</v>
      </c>
      <c r="B116" s="17"/>
      <c r="C116" s="117" t="s">
        <v>619</v>
      </c>
      <c r="D116" s="154"/>
      <c r="E116" s="134">
        <v>4056</v>
      </c>
    </row>
    <row r="117" spans="1:6" s="21" customFormat="1" ht="31.5" x14ac:dyDescent="0.25">
      <c r="A117" s="17">
        <f t="shared" si="7"/>
        <v>0</v>
      </c>
      <c r="B117" s="17"/>
      <c r="C117" s="124" t="s">
        <v>620</v>
      </c>
      <c r="D117" s="157"/>
      <c r="E117" s="134">
        <v>5757</v>
      </c>
      <c r="F117" s="17"/>
    </row>
    <row r="118" spans="1:6" ht="75" x14ac:dyDescent="0.2">
      <c r="A118" s="17">
        <f t="shared" si="7"/>
        <v>0</v>
      </c>
      <c r="B118" s="17"/>
      <c r="C118" s="49" t="s">
        <v>510</v>
      </c>
      <c r="D118" s="149"/>
      <c r="E118" s="134">
        <v>8046.5</v>
      </c>
    </row>
    <row r="119" spans="1:6" x14ac:dyDescent="0.2">
      <c r="A119" s="17">
        <f t="shared" si="7"/>
        <v>0</v>
      </c>
      <c r="B119" s="17"/>
      <c r="C119" s="50" t="s">
        <v>511</v>
      </c>
      <c r="D119" s="150"/>
      <c r="E119" s="134">
        <v>235</v>
      </c>
    </row>
    <row r="120" spans="1:6" x14ac:dyDescent="0.2">
      <c r="A120" s="17">
        <f t="shared" si="7"/>
        <v>0</v>
      </c>
      <c r="B120" s="17"/>
      <c r="C120" s="50" t="s">
        <v>621</v>
      </c>
      <c r="D120" s="150"/>
      <c r="E120" s="134">
        <v>4915</v>
      </c>
    </row>
    <row r="121" spans="1:6" s="21" customFormat="1" x14ac:dyDescent="0.25">
      <c r="A121" s="17">
        <f t="shared" si="7"/>
        <v>0</v>
      </c>
      <c r="B121" s="17"/>
      <c r="C121" s="50" t="s">
        <v>622</v>
      </c>
      <c r="D121" s="150"/>
      <c r="E121" s="134">
        <v>0</v>
      </c>
      <c r="F121" s="17"/>
    </row>
    <row r="122" spans="1:6" s="21" customFormat="1" x14ac:dyDescent="0.25">
      <c r="A122" s="17">
        <f t="shared" si="7"/>
        <v>0</v>
      </c>
      <c r="B122" s="17"/>
      <c r="C122" s="50" t="s">
        <v>623</v>
      </c>
      <c r="D122" s="150"/>
      <c r="E122" s="134">
        <v>3386</v>
      </c>
      <c r="F122" s="17"/>
    </row>
    <row r="123" spans="1:6" s="21" customFormat="1" ht="15.75" x14ac:dyDescent="0.25">
      <c r="A123" s="17">
        <f t="shared" si="7"/>
        <v>0</v>
      </c>
      <c r="B123" s="17"/>
      <c r="C123" s="123" t="s">
        <v>0</v>
      </c>
      <c r="D123" s="155"/>
      <c r="E123" s="134"/>
      <c r="F123" s="17"/>
    </row>
    <row r="124" spans="1:6" s="21" customFormat="1" ht="60" x14ac:dyDescent="0.2">
      <c r="A124" s="17">
        <f t="shared" si="7"/>
        <v>0</v>
      </c>
      <c r="B124" s="17"/>
      <c r="C124" s="125" t="s">
        <v>1</v>
      </c>
      <c r="D124" s="149"/>
      <c r="E124" s="134">
        <v>36853</v>
      </c>
      <c r="F124" s="17"/>
    </row>
    <row r="125" spans="1:6" s="21" customFormat="1" ht="65.25" customHeight="1" x14ac:dyDescent="0.2">
      <c r="A125" s="17">
        <f t="shared" si="7"/>
        <v>0</v>
      </c>
      <c r="B125" s="17"/>
      <c r="C125" s="125" t="s">
        <v>2</v>
      </c>
      <c r="D125" s="149"/>
      <c r="E125" s="134">
        <v>36853</v>
      </c>
      <c r="F125" s="17"/>
    </row>
    <row r="126" spans="1:6" x14ac:dyDescent="0.2">
      <c r="A126" s="17" t="s">
        <v>437</v>
      </c>
      <c r="B126" s="17"/>
      <c r="C126" s="14" t="s">
        <v>3</v>
      </c>
    </row>
    <row r="127" spans="1:6" ht="15.75" x14ac:dyDescent="0.25">
      <c r="A127" s="17" t="s">
        <v>437</v>
      </c>
      <c r="B127" s="17"/>
      <c r="C127" s="57" t="s">
        <v>513</v>
      </c>
      <c r="D127" s="158"/>
      <c r="E127" s="136"/>
      <c r="F127" s="35"/>
    </row>
    <row r="128" spans="1:6" ht="15.75" x14ac:dyDescent="0.25">
      <c r="A128" s="17" t="s">
        <v>437</v>
      </c>
      <c r="B128" s="17"/>
      <c r="C128" s="57" t="s">
        <v>514</v>
      </c>
      <c r="D128" s="158"/>
      <c r="E128" s="137"/>
      <c r="F128" s="35"/>
    </row>
    <row r="129" spans="1:6" ht="15.75" x14ac:dyDescent="0.25">
      <c r="A129" s="17" t="s">
        <v>437</v>
      </c>
      <c r="B129" s="17"/>
      <c r="C129" s="57" t="s">
        <v>515</v>
      </c>
      <c r="D129" s="158"/>
      <c r="E129" s="137"/>
      <c r="F129" s="35"/>
    </row>
    <row r="130" spans="1:6" s="29" customFormat="1" ht="15.75" x14ac:dyDescent="0.25">
      <c r="A130" s="58"/>
      <c r="B130" s="58"/>
      <c r="C130" s="59"/>
      <c r="D130" s="159"/>
      <c r="E130" s="138"/>
      <c r="F130" s="58"/>
    </row>
    <row r="131" spans="1:6" ht="15.75" x14ac:dyDescent="0.25">
      <c r="A131" s="17"/>
      <c r="B131" s="17"/>
      <c r="C131" s="57" t="s">
        <v>516</v>
      </c>
      <c r="D131" s="158"/>
      <c r="E131" s="139"/>
      <c r="F131" s="35"/>
    </row>
    <row r="132" spans="1:6" s="21" customFormat="1" ht="15.75" x14ac:dyDescent="0.25">
      <c r="A132" s="17">
        <f>IF(B132&gt;0,"X",0)</f>
        <v>0</v>
      </c>
      <c r="B132" s="17"/>
      <c r="C132" s="61" t="s">
        <v>4</v>
      </c>
      <c r="D132" s="158"/>
      <c r="E132" s="140">
        <v>8000</v>
      </c>
      <c r="F132" s="17"/>
    </row>
    <row r="133" spans="1:6" s="21" customFormat="1" ht="15.75" x14ac:dyDescent="0.25">
      <c r="A133" s="17">
        <f>IF(B133&gt;0,"X",0)</f>
        <v>0</v>
      </c>
      <c r="B133" s="17"/>
      <c r="C133" s="57" t="s">
        <v>518</v>
      </c>
      <c r="D133" s="158"/>
      <c r="E133" s="139"/>
      <c r="F133" s="17"/>
    </row>
    <row r="134" spans="1:6" s="21" customFormat="1" ht="15.75" x14ac:dyDescent="0.25">
      <c r="A134" s="17">
        <f>IF(B134&gt;0,"X",0)</f>
        <v>0</v>
      </c>
      <c r="B134" s="17"/>
      <c r="C134" s="57" t="s">
        <v>519</v>
      </c>
      <c r="D134" s="158"/>
      <c r="E134" s="139"/>
      <c r="F134" s="17"/>
    </row>
    <row r="135" spans="1:6" s="21" customFormat="1" ht="16.5" thickBot="1" x14ac:dyDescent="0.3">
      <c r="A135" s="17">
        <f>IF(B135&gt;0,"X",0)</f>
        <v>0</v>
      </c>
      <c r="B135" s="17"/>
      <c r="C135" s="57" t="s">
        <v>520</v>
      </c>
      <c r="D135" s="158"/>
      <c r="E135" s="139"/>
      <c r="F135" s="17"/>
    </row>
    <row r="136" spans="1:6" s="21" customFormat="1" ht="17.25" thickTop="1" thickBot="1" x14ac:dyDescent="0.3">
      <c r="A136" s="17"/>
      <c r="B136" s="17"/>
      <c r="D136" s="143"/>
      <c r="E136" s="141" t="s">
        <v>521</v>
      </c>
      <c r="F136" s="17"/>
    </row>
    <row r="137" spans="1:6" s="46" customFormat="1" ht="17.25" thickTop="1" thickBot="1" x14ac:dyDescent="0.3">
      <c r="A137" s="17" t="s">
        <v>437</v>
      </c>
      <c r="B137" s="62"/>
      <c r="C137" s="63" t="s">
        <v>522</v>
      </c>
      <c r="D137" s="160"/>
      <c r="E137" s="142">
        <v>1</v>
      </c>
      <c r="F137" s="163"/>
    </row>
    <row r="138" spans="1:6" ht="15.75" thickTop="1" x14ac:dyDescent="0.2"/>
    <row r="140" spans="1:6" ht="15.75" x14ac:dyDescent="0.25">
      <c r="C140" s="46" t="s">
        <v>523</v>
      </c>
      <c r="D140" s="144"/>
    </row>
  </sheetData>
  <autoFilter ref="A17:E137"/>
  <phoneticPr fontId="5" type="noConversion"/>
  <printOptions horizontalCentered="1"/>
  <pageMargins left="0.25" right="0.25" top="0.25" bottom="0.25" header="0.5" footer="0.5"/>
  <pageSetup scale="65" fitToHeight="2" orientation="portrait" horizontalDpi="300" verticalDpi="300" r:id="rId1"/>
  <headerFooter alignWithMargins="0"/>
  <rowBreaks count="1" manualBreakCount="1">
    <brk id="135" min="2" max="8" man="1"/>
  </rowBreak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30"/>
  <sheetViews>
    <sheetView workbookViewId="0">
      <selection activeCell="E133" sqref="E133"/>
    </sheetView>
  </sheetViews>
  <sheetFormatPr defaultRowHeight="15" x14ac:dyDescent="0.25"/>
  <cols>
    <col min="1" max="1" width="12.7109375" customWidth="1"/>
    <col min="2" max="2" width="33.5703125" customWidth="1"/>
    <col min="3" max="3" width="11.85546875" style="6" customWidth="1"/>
    <col min="4" max="4" width="13.5703125" style="6" customWidth="1"/>
    <col min="5" max="5" width="16.140625" style="65" bestFit="1" customWidth="1"/>
    <col min="6" max="6" width="9.140625" style="6"/>
  </cols>
  <sheetData>
    <row r="1" spans="1:6" ht="32.25" customHeight="1" x14ac:dyDescent="0.25">
      <c r="A1" t="s">
        <v>428</v>
      </c>
      <c r="B1" t="s">
        <v>429</v>
      </c>
      <c r="C1" s="6" t="s">
        <v>430</v>
      </c>
      <c r="D1" s="12" t="s">
        <v>536</v>
      </c>
      <c r="E1" s="65" t="s">
        <v>624</v>
      </c>
      <c r="F1" s="6" t="s">
        <v>625</v>
      </c>
    </row>
    <row r="2" spans="1:6" x14ac:dyDescent="0.25">
      <c r="A2">
        <v>57818809</v>
      </c>
      <c r="B2" t="str">
        <f>VLOOKUP(A2,'Raw Data'!$A$2:$C$486,2,FALSE)</f>
        <v>BASE,TH-60</v>
      </c>
      <c r="C2" s="6">
        <f>VLOOKUP(A2,'Raw Data'!$A$2:$C$486,3,FALSE)</f>
        <v>85074.530087499996</v>
      </c>
      <c r="D2" s="6">
        <f>(C2*1.8%)+C2</f>
        <v>86605.871629075002</v>
      </c>
      <c r="E2" s="65" t="s">
        <v>437</v>
      </c>
      <c r="F2" s="6">
        <f>IF(E2="X",D2," ")</f>
        <v>86605.871629075002</v>
      </c>
    </row>
    <row r="3" spans="1:6" x14ac:dyDescent="0.25">
      <c r="A3">
        <v>57821357</v>
      </c>
      <c r="B3" t="str">
        <f>VLOOKUP(A3,'Raw Data'!$A$2:$C$486,2,FALSE)</f>
        <v>900 AIR, TH-60</v>
      </c>
      <c r="C3" s="6">
        <f>VLOOKUP(A3,'Raw Data'!$A$2:$C$486,3,FALSE)</f>
        <v>36767.970727499996</v>
      </c>
      <c r="D3" s="6">
        <f t="shared" ref="D3:D66" si="0">(C3*1.8%)+C3</f>
        <v>37429.794200594995</v>
      </c>
      <c r="F3" s="6" t="str">
        <f t="shared" ref="F3:F66" si="1">IF(E3="X",D3," ")</f>
        <v xml:space="preserve"> </v>
      </c>
    </row>
    <row r="4" spans="1:6" x14ac:dyDescent="0.25">
      <c r="A4">
        <v>57821365</v>
      </c>
      <c r="B4" t="str">
        <f>VLOOKUP(A4,'Raw Data'!$A$2:$C$486,2,FALSE)</f>
        <v>1070 AIR, TH-60</v>
      </c>
      <c r="C4" s="6">
        <f>VLOOKUP(A4,'Raw Data'!$A$2:$C$486,3,FALSE)</f>
        <v>36669.070727500002</v>
      </c>
      <c r="D4" s="6">
        <f t="shared" si="0"/>
        <v>37329.114000595</v>
      </c>
      <c r="E4" s="65" t="s">
        <v>437</v>
      </c>
      <c r="F4" s="6">
        <f t="shared" si="1"/>
        <v>37329.114000595</v>
      </c>
    </row>
    <row r="5" spans="1:6" x14ac:dyDescent="0.25">
      <c r="A5">
        <v>57821381</v>
      </c>
      <c r="B5" t="str">
        <f>VLOOKUP(A5,'Raw Data'!$A$2:$C$486,2,FALSE)</f>
        <v>NO AIR, TH-60 LD</v>
      </c>
      <c r="C5" s="6">
        <f>VLOOKUP(A5,'Raw Data'!$A$2:$C$486,3,FALSE)</f>
        <v>10456.1454175</v>
      </c>
      <c r="D5" s="6">
        <f t="shared" si="0"/>
        <v>10644.356035015</v>
      </c>
      <c r="F5" s="6" t="str">
        <f t="shared" si="1"/>
        <v xml:space="preserve"> </v>
      </c>
    </row>
    <row r="6" spans="1:6" x14ac:dyDescent="0.25">
      <c r="A6">
        <v>57925067</v>
      </c>
      <c r="B6" t="str">
        <f>VLOOKUP(A6,'Raw Data'!$A$2:$C$486,2,FALSE)</f>
        <v>900 AIR TRIDEM</v>
      </c>
      <c r="C6" s="6">
        <f>VLOOKUP(A6,'Raw Data'!$A$2:$C$486,3,FALSE)</f>
        <v>36450.695727500002</v>
      </c>
      <c r="D6" s="6">
        <f t="shared" si="0"/>
        <v>37106.808250595001</v>
      </c>
      <c r="F6" s="6" t="str">
        <f t="shared" si="1"/>
        <v xml:space="preserve"> </v>
      </c>
    </row>
    <row r="7" spans="1:6" x14ac:dyDescent="0.25">
      <c r="A7">
        <v>57925075</v>
      </c>
      <c r="B7" t="str">
        <f>VLOOKUP(A7,'Raw Data'!$A$2:$C$486,2,FALSE)</f>
        <v>1070 AIR TRIDEM</v>
      </c>
      <c r="C7" s="6">
        <f>VLOOKUP(A7,'Raw Data'!$A$2:$C$486,3,FALSE)</f>
        <v>36351.795727500001</v>
      </c>
      <c r="D7" s="6">
        <f t="shared" si="0"/>
        <v>37006.128050594998</v>
      </c>
      <c r="F7" s="6" t="str">
        <f t="shared" si="1"/>
        <v xml:space="preserve"> </v>
      </c>
    </row>
    <row r="8" spans="1:6" x14ac:dyDescent="0.25">
      <c r="A8">
        <v>58015215</v>
      </c>
      <c r="B8" t="str">
        <f>VLOOKUP(A8,'Raw Data'!$A$2:$C$486,2,FALSE)</f>
        <v>TOWER,TH60 40K</v>
      </c>
      <c r="C8" s="6">
        <f>VLOOKUP(A8,'Raw Data'!$A$2:$C$486,3,FALSE)</f>
        <v>93549.690545000005</v>
      </c>
      <c r="D8" s="6">
        <f t="shared" si="0"/>
        <v>95233.584974810001</v>
      </c>
      <c r="F8" s="6" t="str">
        <f t="shared" si="1"/>
        <v xml:space="preserve"> </v>
      </c>
    </row>
    <row r="9" spans="1:6" x14ac:dyDescent="0.25">
      <c r="A9">
        <v>58015223</v>
      </c>
      <c r="B9" t="str">
        <f>VLOOKUP(A9,'Raw Data'!$A$2:$C$486,2,FALSE)</f>
        <v>TOWER, TH60 70K</v>
      </c>
      <c r="C9" s="6">
        <f>VLOOKUP(A9,'Raw Data'!$A$2:$C$486,3,FALSE)</f>
        <v>106319.806495</v>
      </c>
      <c r="D9" s="6">
        <f t="shared" si="0"/>
        <v>108233.56301191</v>
      </c>
      <c r="E9" s="65" t="s">
        <v>437</v>
      </c>
      <c r="F9" s="6">
        <f t="shared" si="1"/>
        <v>108233.56301191</v>
      </c>
    </row>
    <row r="10" spans="1:6" x14ac:dyDescent="0.25">
      <c r="A10">
        <v>58014598</v>
      </c>
      <c r="B10" t="str">
        <f>VLOOKUP(A10,'Raw Data'!$A$2:$C$486,2,FALSE)</f>
        <v>TOWER, TH60 RIII</v>
      </c>
      <c r="C10" s="6">
        <f>VLOOKUP(A10,'Raw Data'!$A$2:$C$486,3,FALSE)</f>
        <v>125959.62672</v>
      </c>
      <c r="D10" s="6">
        <f t="shared" si="0"/>
        <v>128226.90000096</v>
      </c>
      <c r="F10" s="6" t="str">
        <f t="shared" si="1"/>
        <v xml:space="preserve"> </v>
      </c>
    </row>
    <row r="11" spans="1:6" x14ac:dyDescent="0.25">
      <c r="A11">
        <v>58015231</v>
      </c>
      <c r="B11" t="str">
        <f>VLOOKUP(A11,'Raw Data'!$A$2:$C$486,2,FALSE)</f>
        <v>TOWER, TH60 TRIDEM</v>
      </c>
      <c r="C11" s="6">
        <f>VLOOKUP(A11,'Raw Data'!$A$2:$C$486,3,FALSE)</f>
        <v>92657.862494999994</v>
      </c>
      <c r="D11" s="6">
        <f t="shared" si="0"/>
        <v>94325.704019910001</v>
      </c>
      <c r="F11" s="6" t="str">
        <f t="shared" si="1"/>
        <v xml:space="preserve"> </v>
      </c>
    </row>
    <row r="12" spans="1:6" x14ac:dyDescent="0.25">
      <c r="A12">
        <v>58015249</v>
      </c>
      <c r="B12" t="str">
        <f>VLOOKUP(A12,'Raw Data'!$A$2:$C$486,2,FALSE)</f>
        <v>TOWER, TH60 TRIDEM 70K</v>
      </c>
      <c r="C12" s="6">
        <f>VLOOKUP(A12,'Raw Data'!$A$2:$C$486,3,FALSE)</f>
        <v>105190.075195</v>
      </c>
      <c r="D12" s="6">
        <f t="shared" si="0"/>
        <v>107083.49654851</v>
      </c>
      <c r="F12" s="6" t="str">
        <f t="shared" si="1"/>
        <v xml:space="preserve"> </v>
      </c>
    </row>
    <row r="13" spans="1:6" x14ac:dyDescent="0.25">
      <c r="A13">
        <v>58015256</v>
      </c>
      <c r="B13" t="str">
        <f>VLOOKUP(A13,'Raw Data'!$A$2:$C$486,2,FALSE)</f>
        <v>TOWER,40K, 5.5" FEED CYL</v>
      </c>
      <c r="C13" s="6">
        <f>VLOOKUP(A13,'Raw Data'!$A$2:$C$486,3,FALSE)</f>
        <v>94439.778844999993</v>
      </c>
      <c r="D13" s="6">
        <f t="shared" si="0"/>
        <v>96139.694864209989</v>
      </c>
      <c r="F13" s="6" t="str">
        <f t="shared" si="1"/>
        <v xml:space="preserve"> </v>
      </c>
    </row>
    <row r="14" spans="1:6" x14ac:dyDescent="0.25">
      <c r="A14">
        <v>58015264</v>
      </c>
      <c r="B14" t="str">
        <f>VLOOKUP(A14,'Raw Data'!$A$2:$C$486,2,FALSE)</f>
        <v>TOWER,40K,TH60,TRID.5.5"</v>
      </c>
      <c r="C14" s="6">
        <f>VLOOKUP(A14,'Raw Data'!$A$2:$C$486,3,FALSE)</f>
        <v>93547.950794999997</v>
      </c>
      <c r="D14" s="6">
        <f t="shared" si="0"/>
        <v>95231.813909310004</v>
      </c>
      <c r="F14" s="6" t="str">
        <f t="shared" si="1"/>
        <v xml:space="preserve"> </v>
      </c>
    </row>
    <row r="15" spans="1:6" x14ac:dyDescent="0.25">
      <c r="A15">
        <v>57869745</v>
      </c>
      <c r="B15" t="str">
        <f>VLOOKUP(A15,'Raw Data'!$A$2:$C$486,2,FALSE)</f>
        <v>PUMP,MUD,5X6,40K,TH60</v>
      </c>
      <c r="C15" s="6">
        <f>VLOOKUP(A15,'Raw Data'!$A$2:$C$486,3,FALSE)</f>
        <v>31426.874524999999</v>
      </c>
      <c r="D15" s="6">
        <f t="shared" si="0"/>
        <v>31992.55826645</v>
      </c>
      <c r="F15" s="6" t="str">
        <f t="shared" si="1"/>
        <v xml:space="preserve"> </v>
      </c>
    </row>
    <row r="16" spans="1:6" x14ac:dyDescent="0.25">
      <c r="A16">
        <v>57869752</v>
      </c>
      <c r="B16" t="str">
        <f>VLOOKUP(A16,'Raw Data'!$A$2:$C$486,2,FALSE)</f>
        <v>PUMP,MUD,5X6,70K,TH60</v>
      </c>
      <c r="C16" s="6">
        <f>VLOOKUP(A16,'Raw Data'!$A$2:$C$486,3,FALSE)</f>
        <v>31549.643725000002</v>
      </c>
      <c r="D16" s="6">
        <f t="shared" si="0"/>
        <v>32117.537312050001</v>
      </c>
      <c r="F16" s="6" t="str">
        <f t="shared" si="1"/>
        <v xml:space="preserve"> </v>
      </c>
    </row>
    <row r="17" spans="1:6" x14ac:dyDescent="0.25">
      <c r="A17">
        <v>57869760</v>
      </c>
      <c r="B17" t="str">
        <f>VLOOKUP(A17,'Raw Data'!$A$2:$C$486,2,FALSE)</f>
        <v>PUMP,MUD,3X4,40K,TH60</v>
      </c>
      <c r="C17" s="6">
        <f>VLOOKUP(A17,'Raw Data'!$A$2:$C$486,3,FALSE)</f>
        <v>11753.71147</v>
      </c>
      <c r="D17" s="6">
        <f t="shared" si="0"/>
        <v>11965.27827646</v>
      </c>
      <c r="F17" s="6" t="str">
        <f t="shared" si="1"/>
        <v xml:space="preserve"> </v>
      </c>
    </row>
    <row r="18" spans="1:6" x14ac:dyDescent="0.25">
      <c r="A18">
        <v>57869778</v>
      </c>
      <c r="B18" t="str">
        <f>VLOOKUP(A18,'Raw Data'!$A$2:$C$486,2,FALSE)</f>
        <v>PUMP,MUD,3X4,70K,TH60</v>
      </c>
      <c r="C18" s="6">
        <f>VLOOKUP(A18,'Raw Data'!$A$2:$C$486,3,FALSE)</f>
        <v>10994.480670000001</v>
      </c>
      <c r="D18" s="6">
        <f t="shared" si="0"/>
        <v>11192.38132206</v>
      </c>
      <c r="F18" s="6" t="str">
        <f t="shared" si="1"/>
        <v xml:space="preserve"> </v>
      </c>
    </row>
    <row r="19" spans="1:6" x14ac:dyDescent="0.25">
      <c r="A19">
        <v>57869786</v>
      </c>
      <c r="B19" t="str">
        <f>VLOOKUP(A19,'Raw Data'!$A$2:$C$486,2,FALSE)</f>
        <v>PUMP,MUD,7.5X10,40K</v>
      </c>
      <c r="C19" s="6">
        <f>VLOOKUP(A19,'Raw Data'!$A$2:$C$486,3,FALSE)</f>
        <v>44873.179774999997</v>
      </c>
      <c r="D19" s="6">
        <f t="shared" si="0"/>
        <v>45680.897010949993</v>
      </c>
      <c r="F19" s="6" t="str">
        <f t="shared" si="1"/>
        <v xml:space="preserve"> </v>
      </c>
    </row>
    <row r="20" spans="1:6" x14ac:dyDescent="0.25">
      <c r="A20">
        <v>57869794</v>
      </c>
      <c r="B20" t="str">
        <f>VLOOKUP(A20,'Raw Data'!$A$2:$C$486,2,FALSE)</f>
        <v>PUMP,MUD,7.5X10,70K</v>
      </c>
      <c r="C20" s="6">
        <f>VLOOKUP(A20,'Raw Data'!$A$2:$C$486,3,FALSE)</f>
        <v>44113.948974999999</v>
      </c>
      <c r="D20" s="6">
        <f t="shared" si="0"/>
        <v>44908.000056550001</v>
      </c>
      <c r="E20" s="65" t="s">
        <v>437</v>
      </c>
      <c r="F20" s="6">
        <f t="shared" si="1"/>
        <v>44908.000056550001</v>
      </c>
    </row>
    <row r="21" spans="1:6" x14ac:dyDescent="0.25">
      <c r="A21">
        <v>57869802</v>
      </c>
      <c r="B21" t="str">
        <f>VLOOKUP(A21,'Raw Data'!$A$2:$C$486,2,FALSE)</f>
        <v>PUMP,MUD,HYD 40K</v>
      </c>
      <c r="C21" s="6">
        <f>VLOOKUP(A21,'Raw Data'!$A$2:$C$486,3,FALSE)</f>
        <v>6022.5173750000004</v>
      </c>
      <c r="D21" s="6">
        <f t="shared" si="0"/>
        <v>6130.9226877500005</v>
      </c>
      <c r="F21" s="6" t="str">
        <f t="shared" si="1"/>
        <v xml:space="preserve"> </v>
      </c>
    </row>
    <row r="22" spans="1:6" x14ac:dyDescent="0.25">
      <c r="A22">
        <v>57869810</v>
      </c>
      <c r="B22" t="str">
        <f>VLOOKUP(A22,'Raw Data'!$A$2:$C$486,2,FALSE)</f>
        <v>PUMP,MUD,HYD 70K</v>
      </c>
      <c r="C22" s="6">
        <f>VLOOKUP(A22,'Raw Data'!$A$2:$C$486,3,FALSE)</f>
        <v>5263.2865750000001</v>
      </c>
      <c r="D22" s="6">
        <f t="shared" si="0"/>
        <v>5358.0257333500003</v>
      </c>
      <c r="E22" s="65" t="s">
        <v>437</v>
      </c>
      <c r="F22" s="6">
        <f t="shared" si="1"/>
        <v>5358.0257333500003</v>
      </c>
    </row>
    <row r="23" spans="1:6" x14ac:dyDescent="0.25">
      <c r="A23">
        <v>57865099</v>
      </c>
      <c r="B23" t="str">
        <f>VLOOKUP(A23,'Raw Data'!$A$2:$C$486,2,FALSE)</f>
        <v>PIPING,MUD W/O HYD,TH60</v>
      </c>
      <c r="C23" s="6">
        <f>VLOOKUP(A23,'Raw Data'!$A$2:$C$486,3,FALSE)</f>
        <v>2682.1066249999999</v>
      </c>
      <c r="D23" s="6">
        <f t="shared" si="0"/>
        <v>2730.3845442500001</v>
      </c>
      <c r="F23" s="6" t="str">
        <f t="shared" si="1"/>
        <v xml:space="preserve"> </v>
      </c>
    </row>
    <row r="24" spans="1:6" x14ac:dyDescent="0.25">
      <c r="A24">
        <v>57895153</v>
      </c>
      <c r="B24" t="str">
        <f>VLOOKUP(A24,'Raw Data'!$A$2:$C$486,2,FALSE)</f>
        <v>MUD PUMP,HYD TH60RIII</v>
      </c>
      <c r="C24" s="6">
        <f>VLOOKUP(A24,'Raw Data'!$A$2:$C$486,3,FALSE)</f>
        <v>3442.27115</v>
      </c>
      <c r="D24" s="6">
        <f t="shared" si="0"/>
        <v>3504.2320307</v>
      </c>
      <c r="F24" s="6" t="str">
        <f t="shared" si="1"/>
        <v xml:space="preserve"> </v>
      </c>
    </row>
    <row r="25" spans="1:6" x14ac:dyDescent="0.25">
      <c r="A25">
        <v>57925026</v>
      </c>
      <c r="B25" t="str">
        <f>VLOOKUP(A25,'Raw Data'!$A$2:$C$486,2,FALSE)</f>
        <v>PUMP,MUD,5X6,40K TRI</v>
      </c>
      <c r="C25" s="6">
        <f>VLOOKUP(A25,'Raw Data'!$A$2:$C$486,3,FALSE)</f>
        <v>31373.030825000002</v>
      </c>
      <c r="D25" s="6">
        <f t="shared" si="0"/>
        <v>31937.745379850003</v>
      </c>
      <c r="F25" s="6" t="str">
        <f t="shared" si="1"/>
        <v xml:space="preserve"> </v>
      </c>
    </row>
    <row r="26" spans="1:6" x14ac:dyDescent="0.25">
      <c r="A26">
        <v>57925000</v>
      </c>
      <c r="B26" t="str">
        <f>VLOOKUP(A26,'Raw Data'!$A$2:$C$486,2,FALSE)</f>
        <v>PUMP,MUD,5X6,70K TRI</v>
      </c>
      <c r="C26" s="6">
        <f>VLOOKUP(A26,'Raw Data'!$A$2:$C$486,3,FALSE)</f>
        <v>31383.912475000001</v>
      </c>
      <c r="D26" s="6">
        <f t="shared" si="0"/>
        <v>31948.822899549999</v>
      </c>
      <c r="F26" s="6" t="str">
        <f t="shared" si="1"/>
        <v xml:space="preserve"> </v>
      </c>
    </row>
    <row r="27" spans="1:6" x14ac:dyDescent="0.25">
      <c r="A27">
        <v>57925034</v>
      </c>
      <c r="B27" t="str">
        <f>VLOOKUP(A27,'Raw Data'!$A$2:$C$486,2,FALSE)</f>
        <v>PUMP,MUD,3X4,40K TRI</v>
      </c>
      <c r="C27" s="6">
        <f>VLOOKUP(A27,'Raw Data'!$A$2:$C$486,3,FALSE)</f>
        <v>10759.812519999999</v>
      </c>
      <c r="D27" s="6">
        <f t="shared" si="0"/>
        <v>10953.489145359999</v>
      </c>
      <c r="F27" s="6" t="str">
        <f t="shared" si="1"/>
        <v xml:space="preserve"> </v>
      </c>
    </row>
    <row r="28" spans="1:6" x14ac:dyDescent="0.25">
      <c r="A28">
        <v>57925018</v>
      </c>
      <c r="B28" t="str">
        <f>VLOOKUP(A28,'Raw Data'!$A$2:$C$486,2,FALSE)</f>
        <v>PUMP,MUD,3X4,70K TRI</v>
      </c>
      <c r="C28" s="6">
        <f>VLOOKUP(A28,'Raw Data'!$A$2:$C$486,3,FALSE)</f>
        <v>10770.694170000001</v>
      </c>
      <c r="D28" s="6">
        <f t="shared" si="0"/>
        <v>10964.566665060001</v>
      </c>
      <c r="F28" s="6" t="str">
        <f t="shared" si="1"/>
        <v xml:space="preserve"> </v>
      </c>
    </row>
    <row r="29" spans="1:6" x14ac:dyDescent="0.25">
      <c r="A29">
        <v>57925042</v>
      </c>
      <c r="B29" t="str">
        <f>VLOOKUP(A29,'Raw Data'!$A$2:$C$486,2,FALSE)</f>
        <v>PUMP,MUD,7.5X10,40K TRI</v>
      </c>
      <c r="C29" s="6">
        <f>VLOOKUP(A29,'Raw Data'!$A$2:$C$486,3,FALSE)</f>
        <v>43622.492474999999</v>
      </c>
      <c r="D29" s="6">
        <f t="shared" si="0"/>
        <v>44407.697339550003</v>
      </c>
      <c r="F29" s="6" t="str">
        <f t="shared" si="1"/>
        <v xml:space="preserve"> </v>
      </c>
    </row>
    <row r="30" spans="1:6" x14ac:dyDescent="0.25">
      <c r="A30">
        <v>57916587</v>
      </c>
      <c r="B30" t="str">
        <f>VLOOKUP(A30,'Raw Data'!$A$2:$C$486,2,FALSE)</f>
        <v>PUMP,MUD,7.5X10,70K TRI</v>
      </c>
      <c r="C30" s="6">
        <f>VLOOKUP(A30,'Raw Data'!$A$2:$C$486,3,FALSE)</f>
        <v>43633.374125000002</v>
      </c>
      <c r="D30" s="6">
        <f t="shared" si="0"/>
        <v>44418.774859249999</v>
      </c>
      <c r="F30" s="6" t="str">
        <f t="shared" si="1"/>
        <v xml:space="preserve"> </v>
      </c>
    </row>
    <row r="31" spans="1:6" x14ac:dyDescent="0.25">
      <c r="A31">
        <v>57925059</v>
      </c>
      <c r="B31" t="str">
        <f>VLOOKUP(A31,'Raw Data'!$A$2:$C$486,2,FALSE)</f>
        <v>PUMP,MUD,HYD,40K TRI</v>
      </c>
      <c r="C31" s="6">
        <f>VLOOKUP(A31,'Raw Data'!$A$2:$C$486,3,FALSE)</f>
        <v>5966.9736750000002</v>
      </c>
      <c r="D31" s="6">
        <f t="shared" si="0"/>
        <v>6074.37920115</v>
      </c>
      <c r="F31" s="6" t="str">
        <f t="shared" si="1"/>
        <v xml:space="preserve"> </v>
      </c>
    </row>
    <row r="32" spans="1:6" x14ac:dyDescent="0.25">
      <c r="A32">
        <v>57916595</v>
      </c>
      <c r="B32" t="str">
        <f>VLOOKUP(A32,'Raw Data'!$A$2:$C$486,2,FALSE)</f>
        <v>PUMP,MUD,HYD,70K TRI</v>
      </c>
      <c r="C32" s="6">
        <f>VLOOKUP(A32,'Raw Data'!$A$2:$C$486,3,FALSE)</f>
        <v>5095.8553250000004</v>
      </c>
      <c r="D32" s="6">
        <f t="shared" si="0"/>
        <v>5187.58072085</v>
      </c>
      <c r="F32" s="6" t="str">
        <f t="shared" si="1"/>
        <v xml:space="preserve"> </v>
      </c>
    </row>
    <row r="33" spans="1:6" x14ac:dyDescent="0.25">
      <c r="A33">
        <v>58014861</v>
      </c>
      <c r="B33" t="str">
        <f>VLOOKUP(A33,'Raw Data'!$A$2:$C$486,2,FALSE)</f>
        <v>FRAME,246WB,TH60,STD</v>
      </c>
      <c r="C33" s="6">
        <f>VLOOKUP(A33,'Raw Data'!$A$2:$C$486,3,FALSE)</f>
        <v>35274.497397500003</v>
      </c>
      <c r="D33" s="6">
        <f t="shared" si="0"/>
        <v>35909.438350655</v>
      </c>
      <c r="F33" s="6" t="str">
        <f t="shared" si="1"/>
        <v xml:space="preserve"> </v>
      </c>
    </row>
    <row r="34" spans="1:6" x14ac:dyDescent="0.25">
      <c r="A34">
        <v>58014879</v>
      </c>
      <c r="B34" t="str">
        <f>VLOOKUP(A34,'Raw Data'!$A$2:$C$486,2,FALSE)</f>
        <v>FRAME,247WB,TANDEM,PETE</v>
      </c>
      <c r="C34" s="6">
        <f>VLOOKUP(A34,'Raw Data'!$A$2:$C$486,3,FALSE)</f>
        <v>38106.661207500001</v>
      </c>
      <c r="D34" s="6">
        <f t="shared" si="0"/>
        <v>38792.581109234998</v>
      </c>
      <c r="F34" s="6" t="str">
        <f t="shared" si="1"/>
        <v xml:space="preserve"> </v>
      </c>
    </row>
    <row r="35" spans="1:6" x14ac:dyDescent="0.25">
      <c r="A35">
        <v>58014887</v>
      </c>
      <c r="B35" t="str">
        <f>VLOOKUP(A35,'Raw Data'!$A$2:$C$486,2,FALSE)</f>
        <v>FRAME,277WB,TRIDEM,PETE</v>
      </c>
      <c r="C35" s="6">
        <f>VLOOKUP(A35,'Raw Data'!$A$2:$C$486,3,FALSE)</f>
        <v>36063.518279999997</v>
      </c>
      <c r="D35" s="6">
        <f t="shared" si="0"/>
        <v>36712.661609039998</v>
      </c>
      <c r="F35" s="6" t="str">
        <f t="shared" si="1"/>
        <v xml:space="preserve"> </v>
      </c>
    </row>
    <row r="36" spans="1:6" x14ac:dyDescent="0.25">
      <c r="A36">
        <v>58014895</v>
      </c>
      <c r="B36" t="str">
        <f>VLOOKUP(A36,'Raw Data'!$A$2:$C$486,2,FALSE)</f>
        <v>FRAME,247 WB,TH60 MODULE</v>
      </c>
      <c r="C36" s="6">
        <f>VLOOKUP(A36,'Raw Data'!$A$2:$C$486,3,FALSE)</f>
        <v>36333.777329999997</v>
      </c>
      <c r="D36" s="6">
        <f t="shared" si="0"/>
        <v>36987.785321939999</v>
      </c>
      <c r="E36" s="65" t="s">
        <v>437</v>
      </c>
      <c r="F36" s="6">
        <f t="shared" si="1"/>
        <v>36987.785321939999</v>
      </c>
    </row>
    <row r="37" spans="1:6" x14ac:dyDescent="0.25">
      <c r="A37">
        <v>58472876</v>
      </c>
      <c r="B37" t="str">
        <f>VLOOKUP(A37,'Raw Data'!$A$2:$C$486,2,FALSE)</f>
        <v>CHASSIS-PETE367,TH60,247</v>
      </c>
      <c r="C37" s="6">
        <f>VLOOKUP(A37,'Raw Data'!$A$2:$C$486,3,FALSE)</f>
        <v>171088.99124999999</v>
      </c>
      <c r="D37" s="6">
        <f t="shared" si="0"/>
        <v>174168.5930925</v>
      </c>
      <c r="F37" s="6" t="str">
        <f t="shared" si="1"/>
        <v xml:space="preserve"> </v>
      </c>
    </row>
    <row r="38" spans="1:6" x14ac:dyDescent="0.25">
      <c r="A38">
        <v>57888547</v>
      </c>
      <c r="B38" t="str">
        <f>VLOOKUP(A38,'Raw Data'!$A$2:$C$486,2,FALSE)</f>
        <v>TRUCK,TH60 RIII 07</v>
      </c>
      <c r="C38" s="6">
        <f>VLOOKUP(A38,'Raw Data'!$A$2:$C$486,3,FALSE)</f>
        <v>189623.11859999999</v>
      </c>
      <c r="D38" s="6">
        <f t="shared" si="0"/>
        <v>193036.33473479998</v>
      </c>
      <c r="F38" s="6" t="str">
        <f t="shared" si="1"/>
        <v xml:space="preserve"> </v>
      </c>
    </row>
    <row r="39" spans="1:6" x14ac:dyDescent="0.25">
      <c r="A39">
        <v>58004342</v>
      </c>
      <c r="B39" t="str">
        <f>VLOOKUP(A39,'Raw Data'!$A$2:$C$486,2,FALSE)</f>
        <v>CHASSIS,PETE367,TH60,277</v>
      </c>
      <c r="C39" s="6">
        <f>VLOOKUP(A39,'Raw Data'!$A$2:$C$486,3,FALSE)</f>
        <v>154522.83600000001</v>
      </c>
      <c r="D39" s="6">
        <f t="shared" si="0"/>
        <v>157304.24704800002</v>
      </c>
      <c r="F39" s="6" t="str">
        <f t="shared" si="1"/>
        <v xml:space="preserve"> </v>
      </c>
    </row>
    <row r="40" spans="1:6" x14ac:dyDescent="0.25">
      <c r="A40">
        <v>57933186</v>
      </c>
      <c r="B40" t="str">
        <f>VLOOKUP(A40,'Raw Data'!$A$2:$C$486,2,FALSE)</f>
        <v>CHASSIS,TH60,5900PAYSTAR</v>
      </c>
      <c r="C40" s="6">
        <f>VLOOKUP(A40,'Raw Data'!$A$2:$C$486,3,FALSE)</f>
        <v>141696</v>
      </c>
      <c r="D40" s="6">
        <f t="shared" si="0"/>
        <v>144246.52799999999</v>
      </c>
      <c r="F40" s="6" t="str">
        <f t="shared" si="1"/>
        <v xml:space="preserve"> </v>
      </c>
    </row>
    <row r="41" spans="1:6" x14ac:dyDescent="0.25">
      <c r="A41">
        <v>58320305</v>
      </c>
      <c r="B41" t="str">
        <f>VLOOKUP(A41,'Raw Data'!$A$2:$C$486,2,FALSE)</f>
        <v>MODULE, TH60</v>
      </c>
      <c r="C41" s="6">
        <f>VLOOKUP(A41,'Raw Data'!$A$2:$C$486,3,FALSE)</f>
        <v>2560.1653000000001</v>
      </c>
      <c r="D41" s="6">
        <f t="shared" si="0"/>
        <v>2606.2482754000002</v>
      </c>
      <c r="E41" s="65" t="s">
        <v>437</v>
      </c>
      <c r="F41" s="6">
        <f t="shared" si="1"/>
        <v>2606.2482754000002</v>
      </c>
    </row>
    <row r="42" spans="1:6" x14ac:dyDescent="0.25">
      <c r="A42">
        <v>58373210</v>
      </c>
      <c r="B42" t="str">
        <f>VLOOKUP(A42,'Raw Data'!$A$2:$C$486,2,FALSE)</f>
        <v>CHASSIS,TH60-PAYSTAR EXP</v>
      </c>
      <c r="C42" s="6">
        <f>VLOOKUP(A42,'Raw Data'!$A$2:$C$486,3,FALSE)</f>
        <v>160184.51999999999</v>
      </c>
      <c r="D42" s="6">
        <f t="shared" si="0"/>
        <v>163067.84135999999</v>
      </c>
      <c r="F42" s="6" t="str">
        <f t="shared" si="1"/>
        <v xml:space="preserve"> </v>
      </c>
    </row>
    <row r="43" spans="1:6" x14ac:dyDescent="0.25">
      <c r="A43">
        <v>57918716</v>
      </c>
      <c r="B43" t="str">
        <f>VLOOKUP(A43,'Raw Data'!$A$2:$C$486,2,FALSE)</f>
        <v>ROTARY HEAD,1SPD,5500FT#</v>
      </c>
      <c r="C43" s="6">
        <f>VLOOKUP(A43,'Raw Data'!$A$2:$C$486,3,FALSE)</f>
        <v>8342.3693000000003</v>
      </c>
      <c r="D43" s="6">
        <f t="shared" si="0"/>
        <v>8492.5319474000007</v>
      </c>
      <c r="F43" s="6" t="str">
        <f t="shared" si="1"/>
        <v xml:space="preserve"> </v>
      </c>
    </row>
    <row r="44" spans="1:6" x14ac:dyDescent="0.25">
      <c r="A44">
        <v>57918724</v>
      </c>
      <c r="B44" t="str">
        <f>VLOOKUP(A44,'Raw Data'!$A$2:$C$486,2,FALSE)</f>
        <v>ROTARY HEAD,1SPD,6250FT#</v>
      </c>
      <c r="C44" s="6">
        <f>VLOOKUP(A44,'Raw Data'!$A$2:$C$486,3,FALSE)</f>
        <v>8648.1422999999995</v>
      </c>
      <c r="D44" s="6">
        <f t="shared" si="0"/>
        <v>8803.8088613999989</v>
      </c>
      <c r="F44" s="6" t="str">
        <f t="shared" si="1"/>
        <v xml:space="preserve"> </v>
      </c>
    </row>
    <row r="45" spans="1:6" x14ac:dyDescent="0.25">
      <c r="A45">
        <v>57918732</v>
      </c>
      <c r="B45" t="str">
        <f>VLOOKUP(A45,'Raw Data'!$A$2:$C$486,2,FALSE)</f>
        <v>ROTARY HEAD,1SPD,8000FT#</v>
      </c>
      <c r="C45" s="6">
        <f>VLOOKUP(A45,'Raw Data'!$A$2:$C$486,3,FALSE)</f>
        <v>8702.6877999999997</v>
      </c>
      <c r="D45" s="6">
        <f t="shared" si="0"/>
        <v>8859.3361803999996</v>
      </c>
      <c r="F45" s="6" t="str">
        <f t="shared" si="1"/>
        <v xml:space="preserve"> </v>
      </c>
    </row>
    <row r="46" spans="1:6" x14ac:dyDescent="0.25">
      <c r="A46">
        <v>57918740</v>
      </c>
      <c r="B46" t="str">
        <f>VLOOKUP(A46,'Raw Data'!$A$2:$C$486,2,FALSE)</f>
        <v>ROTARY HEAD,2SPD,5500FT#</v>
      </c>
      <c r="C46" s="6">
        <f>VLOOKUP(A46,'Raw Data'!$A$2:$C$486,3,FALSE)</f>
        <v>8706.9940850000003</v>
      </c>
      <c r="D46" s="6">
        <f t="shared" si="0"/>
        <v>8863.7199785299999</v>
      </c>
      <c r="E46" s="65" t="s">
        <v>437</v>
      </c>
      <c r="F46" s="6">
        <f t="shared" si="1"/>
        <v>8863.7199785299999</v>
      </c>
    </row>
    <row r="47" spans="1:6" x14ac:dyDescent="0.25">
      <c r="A47">
        <v>57918757</v>
      </c>
      <c r="B47" t="str">
        <f>VLOOKUP(A47,'Raw Data'!$A$2:$C$486,2,FALSE)</f>
        <v>ROTARY HEAD,2SPD,6250FT#</v>
      </c>
      <c r="C47" s="6">
        <f>VLOOKUP(A47,'Raw Data'!$A$2:$C$486,3,FALSE)</f>
        <v>9012.7670849999995</v>
      </c>
      <c r="D47" s="6">
        <f t="shared" si="0"/>
        <v>9174.99689253</v>
      </c>
      <c r="F47" s="6" t="str">
        <f t="shared" si="1"/>
        <v xml:space="preserve"> </v>
      </c>
    </row>
    <row r="48" spans="1:6" x14ac:dyDescent="0.25">
      <c r="A48">
        <v>57918765</v>
      </c>
      <c r="B48" t="str">
        <f>VLOOKUP(A48,'Raw Data'!$A$2:$C$486,2,FALSE)</f>
        <v>ROTARY HEAD,2SPD,8000FT#</v>
      </c>
      <c r="C48" s="6">
        <f>VLOOKUP(A48,'Raw Data'!$A$2:$C$486,3,FALSE)</f>
        <v>9067.3125849999997</v>
      </c>
      <c r="D48" s="6">
        <f t="shared" si="0"/>
        <v>9230.5242115299989</v>
      </c>
      <c r="F48" s="6" t="str">
        <f t="shared" si="1"/>
        <v xml:space="preserve"> </v>
      </c>
    </row>
    <row r="49" spans="1:6" x14ac:dyDescent="0.25">
      <c r="A49">
        <v>57928764</v>
      </c>
      <c r="B49" t="str">
        <f>VLOOKUP(A49,'Raw Data'!$A$2:$C$486,2,FALSE)</f>
        <v>ROTARY HEAD-HI SPD</v>
      </c>
      <c r="C49" s="6">
        <f>VLOOKUP(A49,'Raw Data'!$A$2:$C$486,3,FALSE)</f>
        <v>12590.02225</v>
      </c>
      <c r="D49" s="6">
        <f t="shared" si="0"/>
        <v>12816.6426505</v>
      </c>
      <c r="F49" s="6" t="str">
        <f t="shared" si="1"/>
        <v xml:space="preserve"> </v>
      </c>
    </row>
    <row r="50" spans="1:6" x14ac:dyDescent="0.25">
      <c r="A50">
        <v>57844581</v>
      </c>
      <c r="B50" t="str">
        <f>VLOOKUP(A50,'Raw Data'!$A$2:$C$486,2,FALSE)</f>
        <v>CAROUSEL,4.5",7ROD</v>
      </c>
      <c r="C50" s="6">
        <f>VLOOKUP(A50,'Raw Data'!$A$2:$C$486,3,FALSE)</f>
        <v>13653.134432499999</v>
      </c>
      <c r="D50" s="6">
        <f t="shared" si="0"/>
        <v>13898.890852285</v>
      </c>
      <c r="F50" s="6" t="str">
        <f t="shared" si="1"/>
        <v xml:space="preserve"> </v>
      </c>
    </row>
    <row r="51" spans="1:6" x14ac:dyDescent="0.25">
      <c r="A51">
        <v>57844599</v>
      </c>
      <c r="B51" t="str">
        <f>VLOOKUP(A51,'Raw Data'!$A$2:$C$486,2,FALSE)</f>
        <v>CAROUSEL,3.5",9 ROD</v>
      </c>
      <c r="C51" s="6">
        <f>VLOOKUP(A51,'Raw Data'!$A$2:$C$486,3,FALSE)</f>
        <v>13935.561782500001</v>
      </c>
      <c r="D51" s="6">
        <f t="shared" si="0"/>
        <v>14186.401894585</v>
      </c>
      <c r="F51" s="6" t="str">
        <f t="shared" si="1"/>
        <v xml:space="preserve"> </v>
      </c>
    </row>
    <row r="52" spans="1:6" x14ac:dyDescent="0.25">
      <c r="A52">
        <v>57844391</v>
      </c>
      <c r="B52" t="str">
        <f>VLOOKUP(A52,'Raw Data'!$A$2:$C$486,2,FALSE)</f>
        <v>CAROUSEL,4.5",6 ROD,20"</v>
      </c>
      <c r="C52" s="6">
        <f>VLOOKUP(A52,'Raw Data'!$A$2:$C$486,3,FALSE)</f>
        <v>13043.6144325</v>
      </c>
      <c r="D52" s="6">
        <f t="shared" si="0"/>
        <v>13278.399492285</v>
      </c>
      <c r="E52" s="65" t="s">
        <v>437</v>
      </c>
      <c r="F52" s="6">
        <f t="shared" si="1"/>
        <v>13278.399492285</v>
      </c>
    </row>
    <row r="53" spans="1:6" x14ac:dyDescent="0.25">
      <c r="A53">
        <v>57844409</v>
      </c>
      <c r="B53" t="str">
        <f>VLOOKUP(A53,'Raw Data'!$A$2:$C$486,2,FALSE)</f>
        <v>CAROUSEL,3.5",7 ROD 20"</v>
      </c>
      <c r="C53" s="6">
        <f>VLOOKUP(A53,'Raw Data'!$A$2:$C$486,3,FALSE)</f>
        <v>11606.2517825</v>
      </c>
      <c r="D53" s="6">
        <f t="shared" si="0"/>
        <v>11815.164314584999</v>
      </c>
      <c r="F53" s="6" t="str">
        <f t="shared" si="1"/>
        <v xml:space="preserve"> </v>
      </c>
    </row>
    <row r="54" spans="1:6" x14ac:dyDescent="0.25">
      <c r="A54">
        <v>57888117</v>
      </c>
      <c r="B54" t="str">
        <f>VLOOKUP(A54,'Raw Data'!$A$2:$C$486,2,FALSE)</f>
        <v>NO CAROUSEL 3.5" ROD</v>
      </c>
      <c r="C54" s="6">
        <f>VLOOKUP(A54,'Raw Data'!$A$2:$C$486,3,FALSE)</f>
        <v>6468.5776999999998</v>
      </c>
      <c r="D54" s="6">
        <f t="shared" si="0"/>
        <v>6585.0120986000002</v>
      </c>
      <c r="F54" s="6" t="str">
        <f t="shared" si="1"/>
        <v xml:space="preserve"> </v>
      </c>
    </row>
    <row r="55" spans="1:6" x14ac:dyDescent="0.25">
      <c r="A55">
        <v>57888141</v>
      </c>
      <c r="B55" t="str">
        <f>VLOOKUP(A55,'Raw Data'!$A$2:$C$486,2,FALSE)</f>
        <v>NO CAROUSEL, 4.5" ROD</v>
      </c>
      <c r="C55" s="6">
        <f>VLOOKUP(A55,'Raw Data'!$A$2:$C$486,3,FALSE)</f>
        <v>6282.9003499999999</v>
      </c>
      <c r="D55" s="6">
        <f t="shared" si="0"/>
        <v>6395.9925562999997</v>
      </c>
      <c r="F55" s="6" t="str">
        <f t="shared" si="1"/>
        <v xml:space="preserve"> </v>
      </c>
    </row>
    <row r="56" spans="1:6" x14ac:dyDescent="0.25">
      <c r="A56">
        <v>57895161</v>
      </c>
      <c r="B56" t="str">
        <f>VLOOKUP(A56,'Raw Data'!$A$2:$C$486,2,FALSE)</f>
        <v>CAROUSEL, 4.62",6 ROD</v>
      </c>
      <c r="C56" s="6">
        <f>VLOOKUP(A56,'Raw Data'!$A$2:$C$486,3,FALSE)</f>
        <v>12136.165182500001</v>
      </c>
      <c r="D56" s="6">
        <f t="shared" si="0"/>
        <v>12354.616155785001</v>
      </c>
      <c r="F56" s="6" t="str">
        <f t="shared" si="1"/>
        <v xml:space="preserve"> </v>
      </c>
    </row>
    <row r="57" spans="1:6" x14ac:dyDescent="0.25">
      <c r="A57">
        <v>57845620</v>
      </c>
      <c r="B57" t="str">
        <f>VLOOKUP(A57,'Raw Data'!$A$2:$C$486,2,FALSE)</f>
        <v>ROD BOX,INSTL,4.5" TH60</v>
      </c>
      <c r="C57" s="6">
        <f>VLOOKUP(A57,'Raw Data'!$A$2:$C$486,3,FALSE)</f>
        <v>4707.2132000000001</v>
      </c>
      <c r="D57" s="6">
        <f t="shared" si="0"/>
        <v>4791.9430376</v>
      </c>
      <c r="F57" s="6" t="str">
        <f t="shared" si="1"/>
        <v xml:space="preserve"> </v>
      </c>
    </row>
    <row r="58" spans="1:6" x14ac:dyDescent="0.25">
      <c r="A58">
        <v>58469229</v>
      </c>
      <c r="B58" t="str">
        <f>VLOOKUP(A58,'Raw Data'!$A$2:$C$486,2,FALSE)</f>
        <v>ROD BOX INSTL,3.5",TH60</v>
      </c>
      <c r="C58" s="6">
        <f>VLOOKUP(A58,'Raw Data'!$A$2:$C$486,3,FALSE)</f>
        <v>4826.0942299999997</v>
      </c>
      <c r="D58" s="6">
        <f t="shared" si="0"/>
        <v>4912.9639261399998</v>
      </c>
      <c r="F58" s="6" t="str">
        <f t="shared" si="1"/>
        <v xml:space="preserve"> </v>
      </c>
    </row>
    <row r="59" spans="1:6" x14ac:dyDescent="0.25">
      <c r="A59">
        <v>58469236</v>
      </c>
      <c r="B59" t="str">
        <f>VLOOKUP(A59,'Raw Data'!$A$2:$C$486,2,FALSE)</f>
        <v>NO ROD BOX,TH60,TOOL BX</v>
      </c>
      <c r="C59" s="6">
        <f>VLOOKUP(A59,'Raw Data'!$A$2:$C$486,3,FALSE)</f>
        <v>390.54759999999999</v>
      </c>
      <c r="D59" s="6">
        <f t="shared" si="0"/>
        <v>397.57745679999999</v>
      </c>
      <c r="E59" s="65" t="s">
        <v>437</v>
      </c>
      <c r="F59" s="6">
        <f t="shared" si="1"/>
        <v>397.57745679999999</v>
      </c>
    </row>
    <row r="60" spans="1:6" x14ac:dyDescent="0.25">
      <c r="A60">
        <v>57735227</v>
      </c>
      <c r="B60" t="str">
        <f>VLOOKUP(A60,'Raw Data'!$A$2:$C$486,2,FALSE)</f>
        <v>SPINDLE,SUB,FLOAT,4.5"</v>
      </c>
      <c r="C60" s="6">
        <f>VLOOKUP(A60,'Raw Data'!$A$2:$C$486,3,FALSE)</f>
        <v>10163.9164</v>
      </c>
      <c r="D60" s="6">
        <f t="shared" si="0"/>
        <v>10346.866895200001</v>
      </c>
      <c r="F60" s="6" t="str">
        <f t="shared" si="1"/>
        <v xml:space="preserve"> </v>
      </c>
    </row>
    <row r="61" spans="1:6" x14ac:dyDescent="0.25">
      <c r="A61">
        <v>57699654</v>
      </c>
      <c r="B61" t="str">
        <f>VLOOKUP(A61,'Raw Data'!$A$2:$C$486,2,FALSE)</f>
        <v>SUB,SPINDLE,4.5",2.88IF</v>
      </c>
      <c r="C61" s="6">
        <f>VLOOKUP(A61,'Raw Data'!$A$2:$C$486,3,FALSE)</f>
        <v>2602.9504999999999</v>
      </c>
      <c r="D61" s="6">
        <f t="shared" si="0"/>
        <v>2649.8036090000001</v>
      </c>
      <c r="F61" s="6" t="str">
        <f t="shared" si="1"/>
        <v xml:space="preserve"> </v>
      </c>
    </row>
    <row r="62" spans="1:6" x14ac:dyDescent="0.25">
      <c r="A62">
        <v>57867277</v>
      </c>
      <c r="B62" t="str">
        <f>VLOOKUP(A62,'Raw Data'!$A$2:$C$486,2,FALSE)</f>
        <v>SUB,SPINDLE,4.5",3.5 REG</v>
      </c>
      <c r="C62" s="6">
        <f>VLOOKUP(A62,'Raw Data'!$A$2:$C$486,3,FALSE)</f>
        <v>2473.3492500000002</v>
      </c>
      <c r="D62" s="6">
        <f t="shared" si="0"/>
        <v>2517.8695365000003</v>
      </c>
      <c r="F62" s="6" t="str">
        <f t="shared" si="1"/>
        <v xml:space="preserve"> </v>
      </c>
    </row>
    <row r="63" spans="1:6" x14ac:dyDescent="0.25">
      <c r="A63">
        <v>57867269</v>
      </c>
      <c r="B63" t="str">
        <f>VLOOKUP(A63,'Raw Data'!$A$2:$C$486,2,FALSE)</f>
        <v>SUB,SPINDLE,3.5</v>
      </c>
      <c r="C63" s="6">
        <f>VLOOKUP(A63,'Raw Data'!$A$2:$C$486,3,FALSE)</f>
        <v>2683.3505</v>
      </c>
      <c r="D63" s="6">
        <f t="shared" si="0"/>
        <v>2731.6508090000002</v>
      </c>
      <c r="F63" s="6" t="str">
        <f t="shared" si="1"/>
        <v xml:space="preserve"> </v>
      </c>
    </row>
    <row r="64" spans="1:6" x14ac:dyDescent="0.25">
      <c r="A64">
        <v>57888562</v>
      </c>
      <c r="B64" t="str">
        <f>VLOOKUP(A64,'Raw Data'!$A$2:$C$486,2,FALSE)</f>
        <v>SUB,SPNDL,R3,3.5,2.38IF</v>
      </c>
      <c r="C64" s="6">
        <f>VLOOKUP(A64,'Raw Data'!$A$2:$C$486,3,FALSE)</f>
        <v>2772.8980000000001</v>
      </c>
      <c r="D64" s="6">
        <f t="shared" si="0"/>
        <v>2822.810164</v>
      </c>
      <c r="F64" s="6" t="str">
        <f t="shared" si="1"/>
        <v xml:space="preserve"> </v>
      </c>
    </row>
    <row r="65" spans="1:6" x14ac:dyDescent="0.25">
      <c r="A65">
        <v>57888570</v>
      </c>
      <c r="B65" t="str">
        <f>VLOOKUP(A65,'Raw Data'!$A$2:$C$486,2,FALSE)</f>
        <v>SUB,SPNDL,R3,4.5,2.88IF</v>
      </c>
      <c r="C65" s="6">
        <f>VLOOKUP(A65,'Raw Data'!$A$2:$C$486,3,FALSE)</f>
        <v>2692.498</v>
      </c>
      <c r="D65" s="6">
        <f t="shared" si="0"/>
        <v>2740.9629640000003</v>
      </c>
      <c r="E65" s="65" t="s">
        <v>437</v>
      </c>
      <c r="F65" s="6">
        <f t="shared" si="1"/>
        <v>2740.9629640000003</v>
      </c>
    </row>
    <row r="66" spans="1:6" x14ac:dyDescent="0.25">
      <c r="A66">
        <v>57888588</v>
      </c>
      <c r="B66" t="str">
        <f>VLOOKUP(A66,'Raw Data'!$A$2:$C$486,2,FALSE)</f>
        <v>SUB,SPNDL,R3,4.5,3.5REG</v>
      </c>
      <c r="C66" s="6">
        <f>VLOOKUP(A66,'Raw Data'!$A$2:$C$486,3,FALSE)</f>
        <v>2562.8967499999999</v>
      </c>
      <c r="D66" s="6">
        <f t="shared" si="0"/>
        <v>2609.0288915000001</v>
      </c>
      <c r="F66" s="6" t="str">
        <f t="shared" si="1"/>
        <v xml:space="preserve"> </v>
      </c>
    </row>
    <row r="67" spans="1:6" x14ac:dyDescent="0.25">
      <c r="A67">
        <v>57922460</v>
      </c>
      <c r="B67" t="str">
        <f>VLOOKUP(A67,'Raw Data'!$A$2:$C$486,2,FALSE)</f>
        <v>SPINDLE,SUB,FLOAT,3.5"</v>
      </c>
      <c r="C67" s="6">
        <f>VLOOKUP(A67,'Raw Data'!$A$2:$C$486,3,FALSE)</f>
        <v>9775.0789000000004</v>
      </c>
      <c r="D67" s="6">
        <f t="shared" ref="D67:D126" si="2">(C67*1.8%)+C67</f>
        <v>9951.0303201999996</v>
      </c>
      <c r="E67" s="65" t="s">
        <v>437</v>
      </c>
      <c r="F67" s="6">
        <f t="shared" ref="F67:F126" si="3">IF(E67="X",D67," ")</f>
        <v>9951.0303201999996</v>
      </c>
    </row>
    <row r="68" spans="1:6" x14ac:dyDescent="0.25">
      <c r="A68">
        <v>57880726</v>
      </c>
      <c r="B68" t="str">
        <f>VLOOKUP(A68,'Raw Data'!$A$2:$C$486,2,FALSE)</f>
        <v>PIPING,AIR,3",350PSI</v>
      </c>
      <c r="C68" s="6">
        <f>VLOOKUP(A68,'Raw Data'!$A$2:$C$486,3,FALSE)</f>
        <v>14073.39419375</v>
      </c>
      <c r="D68" s="6">
        <f t="shared" si="2"/>
        <v>14326.7152892375</v>
      </c>
      <c r="F68" s="6" t="str">
        <f t="shared" si="3"/>
        <v xml:space="preserve"> </v>
      </c>
    </row>
    <row r="69" spans="1:6" x14ac:dyDescent="0.25">
      <c r="A69">
        <v>57880734</v>
      </c>
      <c r="B69" t="str">
        <f>VLOOKUP(A69,'Raw Data'!$A$2:$C$486,2,FALSE)</f>
        <v>PIPING,AIR,3",1500 PSI</v>
      </c>
      <c r="C69" s="6">
        <f>VLOOKUP(A69,'Raw Data'!$A$2:$C$486,3,FALSE)</f>
        <v>15398.623125</v>
      </c>
      <c r="D69" s="6">
        <f t="shared" si="2"/>
        <v>15675.79834125</v>
      </c>
      <c r="E69" s="65" t="s">
        <v>437</v>
      </c>
      <c r="F69" s="6">
        <f t="shared" si="3"/>
        <v>15675.79834125</v>
      </c>
    </row>
    <row r="70" spans="1:6" x14ac:dyDescent="0.25">
      <c r="A70">
        <v>57866949</v>
      </c>
      <c r="B70" t="str">
        <f>VLOOKUP(A70,'Raw Data'!$A$2:$C$486,2,FALSE)</f>
        <v>AIR PIPING 2.5",350 PSI</v>
      </c>
      <c r="C70" s="6">
        <f>VLOOKUP(A70,'Raw Data'!$A$2:$C$486,3,FALSE)</f>
        <v>13085.590775000001</v>
      </c>
      <c r="D70" s="6">
        <f t="shared" si="2"/>
        <v>13321.131408950001</v>
      </c>
      <c r="F70" s="6" t="str">
        <f t="shared" si="3"/>
        <v xml:space="preserve"> </v>
      </c>
    </row>
    <row r="71" spans="1:6" x14ac:dyDescent="0.25">
      <c r="A71">
        <v>57874638</v>
      </c>
      <c r="B71" t="str">
        <f>VLOOKUP(A71,'Raw Data'!$A$2:$C$486,2,FALSE)</f>
        <v>NO AIR 3",1000 PSI TRI</v>
      </c>
      <c r="C71" s="6">
        <f>VLOOKUP(A71,'Raw Data'!$A$2:$C$486,3,FALSE)</f>
        <v>9092.5009499999996</v>
      </c>
      <c r="D71" s="6">
        <f t="shared" si="2"/>
        <v>9256.1659670999998</v>
      </c>
      <c r="F71" s="6" t="str">
        <f t="shared" si="3"/>
        <v xml:space="preserve"> </v>
      </c>
    </row>
    <row r="72" spans="1:6" x14ac:dyDescent="0.25">
      <c r="A72">
        <v>57888158</v>
      </c>
      <c r="B72" t="str">
        <f>VLOOKUP(A72,'Raw Data'!$A$2:$C$486,2,FALSE)</f>
        <v>PIPING,NO AIR,3",1500,R3</v>
      </c>
      <c r="C72" s="6">
        <f>VLOOKUP(A72,'Raw Data'!$A$2:$C$486,3,FALSE)</f>
        <v>4485.8130000000001</v>
      </c>
      <c r="D72" s="6">
        <f t="shared" si="2"/>
        <v>4566.5576339999998</v>
      </c>
      <c r="F72" s="6" t="str">
        <f t="shared" si="3"/>
        <v xml:space="preserve"> </v>
      </c>
    </row>
    <row r="73" spans="1:6" x14ac:dyDescent="0.25">
      <c r="A73">
        <v>57877631</v>
      </c>
      <c r="B73" t="str">
        <f>VLOOKUP(A73,'Raw Data'!$A$2:$C$486,2,FALSE)</f>
        <v>WINCH,INSTALL,18K HE</v>
      </c>
      <c r="C73" s="6">
        <f>VLOOKUP(A73,'Raw Data'!$A$2:$C$486,3,FALSE)</f>
        <v>15572.69779</v>
      </c>
      <c r="D73" s="6">
        <f t="shared" si="2"/>
        <v>15853.006350220001</v>
      </c>
      <c r="E73" s="65" t="s">
        <v>437</v>
      </c>
      <c r="F73" s="6">
        <f t="shared" si="3"/>
        <v>15853.006350220001</v>
      </c>
    </row>
    <row r="74" spans="1:6" x14ac:dyDescent="0.25">
      <c r="A74">
        <v>57878258</v>
      </c>
      <c r="B74" t="str">
        <f>VLOOKUP(A74,'Raw Data'!$A$2:$C$486,2,FALSE)</f>
        <v>WINCH INSTAL,HICAP,30K</v>
      </c>
      <c r="C74" s="6">
        <f>VLOOKUP(A74,'Raw Data'!$A$2:$C$486,3,FALSE)</f>
        <v>34206.968699999998</v>
      </c>
      <c r="D74" s="6">
        <f t="shared" si="2"/>
        <v>34822.694136599996</v>
      </c>
      <c r="F74" s="6" t="str">
        <f t="shared" si="3"/>
        <v xml:space="preserve"> </v>
      </c>
    </row>
    <row r="75" spans="1:6" x14ac:dyDescent="0.25">
      <c r="A75">
        <v>57863417</v>
      </c>
      <c r="B75" t="str">
        <f>VLOOKUP(A75,'Raw Data'!$A$2:$C$486,2,FALSE)</f>
        <v>WINCH/JIB INSTL,RIII</v>
      </c>
      <c r="C75" s="6">
        <f>VLOOKUP(A75,'Raw Data'!$A$2:$C$486,3,FALSE)</f>
        <v>32146.338909999999</v>
      </c>
      <c r="D75" s="6">
        <f t="shared" si="2"/>
        <v>32724.973010379999</v>
      </c>
      <c r="F75" s="6" t="str">
        <f t="shared" si="3"/>
        <v xml:space="preserve"> </v>
      </c>
    </row>
    <row r="76" spans="1:6" x14ac:dyDescent="0.25">
      <c r="A76">
        <v>57888307</v>
      </c>
      <c r="B76" t="str">
        <f>VLOOKUP(A76,'Raw Data'!$A$2:$C$486,2,FALSE)</f>
        <v>LINE,1 PART/30K WINCH</v>
      </c>
      <c r="C76" s="6">
        <f>VLOOKUP(A76,'Raw Data'!$A$2:$C$486,3,FALSE)</f>
        <v>1567.83375</v>
      </c>
      <c r="D76" s="6">
        <f t="shared" si="2"/>
        <v>1596.0547575000001</v>
      </c>
      <c r="F76" s="6" t="str">
        <f t="shared" si="3"/>
        <v xml:space="preserve"> </v>
      </c>
    </row>
    <row r="77" spans="1:6" x14ac:dyDescent="0.25">
      <c r="A77">
        <v>57870768</v>
      </c>
      <c r="B77" t="str">
        <f>VLOOKUP(A77,'Raw Data'!$A$2:$C$486,2,FALSE)</f>
        <v>LINE,2 PART/30K WINCH</v>
      </c>
      <c r="C77" s="6">
        <f>VLOOKUP(A77,'Raw Data'!$A$2:$C$486,3,FALSE)</f>
        <v>4185.491</v>
      </c>
      <c r="D77" s="6">
        <f t="shared" si="2"/>
        <v>4260.8298379999997</v>
      </c>
      <c r="F77" s="6" t="str">
        <f t="shared" si="3"/>
        <v xml:space="preserve"> </v>
      </c>
    </row>
    <row r="78" spans="1:6" x14ac:dyDescent="0.25">
      <c r="A78">
        <v>57425811</v>
      </c>
      <c r="B78" t="str">
        <f>VLOOKUP(A78,'Raw Data'!$A$2:$C$486,2,FALSE)</f>
        <v>LINE,1 PART/18K WINCH</v>
      </c>
      <c r="C78" s="6">
        <f>VLOOKUP(A78,'Raw Data'!$A$2:$C$486,3,FALSE)</f>
        <v>1023.2885</v>
      </c>
      <c r="D78" s="6">
        <f t="shared" si="2"/>
        <v>1041.7076930000001</v>
      </c>
      <c r="E78" s="65" t="s">
        <v>437</v>
      </c>
      <c r="F78" s="6">
        <f t="shared" si="3"/>
        <v>1041.7076930000001</v>
      </c>
    </row>
    <row r="79" spans="1:6" x14ac:dyDescent="0.25">
      <c r="A79">
        <v>57436164</v>
      </c>
      <c r="B79" t="str">
        <f>VLOOKUP(A79,'Raw Data'!$A$2:$C$486,2,FALSE)</f>
        <v>LINE,2 PART/18K WINCH</v>
      </c>
      <c r="C79" s="6">
        <f>VLOOKUP(A79,'Raw Data'!$A$2:$C$486,3,FALSE)</f>
        <v>1564.2392500000001</v>
      </c>
      <c r="D79" s="6">
        <f t="shared" si="2"/>
        <v>1592.3955565000001</v>
      </c>
      <c r="F79" s="6" t="str">
        <f t="shared" si="3"/>
        <v xml:space="preserve"> </v>
      </c>
    </row>
    <row r="80" spans="1:6" x14ac:dyDescent="0.25">
      <c r="A80">
        <v>57612046</v>
      </c>
      <c r="B80" t="str">
        <f>VLOOKUP(A80,'Raw Data'!$A$2:$C$486,2,FALSE)</f>
        <v>PLATFORM ASM,TH60,STEEL</v>
      </c>
      <c r="C80" s="6">
        <f>VLOOKUP(A80,'Raw Data'!$A$2:$C$486,3,FALSE)</f>
        <v>1467.91155</v>
      </c>
      <c r="D80" s="6">
        <f t="shared" si="2"/>
        <v>1494.3339579000001</v>
      </c>
      <c r="E80" s="65" t="s">
        <v>437</v>
      </c>
      <c r="F80" s="6">
        <f t="shared" si="3"/>
        <v>1494.3339579000001</v>
      </c>
    </row>
    <row r="81" spans="1:6" x14ac:dyDescent="0.25">
      <c r="A81">
        <v>57613036</v>
      </c>
      <c r="B81" t="str">
        <f>VLOOKUP(A81,'Raw Data'!$A$2:$C$486,2,FALSE)</f>
        <v>PLATFORM ASM,TH60,ALUM</v>
      </c>
      <c r="C81" s="6">
        <f>VLOOKUP(A81,'Raw Data'!$A$2:$C$486,3,FALSE)</f>
        <v>1320.9590499999999</v>
      </c>
      <c r="D81" s="6">
        <f t="shared" si="2"/>
        <v>1344.7363129</v>
      </c>
      <c r="F81" s="6" t="str">
        <f t="shared" si="3"/>
        <v xml:space="preserve"> </v>
      </c>
    </row>
    <row r="82" spans="1:6" x14ac:dyDescent="0.25">
      <c r="A82">
        <v>57870834</v>
      </c>
      <c r="B82" t="str">
        <f>VLOOKUP(A82,'Raw Data'!$A$2:$C$486,2,FALSE)</f>
        <v>PLATFORM INSTL,STL TRIDE</v>
      </c>
      <c r="C82" s="6">
        <f>VLOOKUP(A82,'Raw Data'!$A$2:$C$486,3,FALSE)</f>
        <v>1457.16155</v>
      </c>
      <c r="D82" s="6">
        <f t="shared" si="2"/>
        <v>1483.3904579</v>
      </c>
      <c r="F82" s="6" t="str">
        <f t="shared" si="3"/>
        <v xml:space="preserve"> </v>
      </c>
    </row>
    <row r="83" spans="1:6" x14ac:dyDescent="0.25">
      <c r="A83">
        <v>57870842</v>
      </c>
      <c r="B83" t="str">
        <f>VLOOKUP(A83,'Raw Data'!$A$2:$C$486,2,FALSE)</f>
        <v>PLATFORM INSTL AL,TRIDEM</v>
      </c>
      <c r="C83" s="6">
        <f>VLOOKUP(A83,'Raw Data'!$A$2:$C$486,3,FALSE)</f>
        <v>1100.5840499999999</v>
      </c>
      <c r="D83" s="6">
        <f t="shared" si="2"/>
        <v>1120.3945629</v>
      </c>
      <c r="F83" s="6" t="str">
        <f t="shared" si="3"/>
        <v xml:space="preserve"> </v>
      </c>
    </row>
    <row r="84" spans="1:6" x14ac:dyDescent="0.25">
      <c r="A84">
        <v>57849655</v>
      </c>
      <c r="B84" t="str">
        <f>VLOOKUP(A84,'Raw Data'!$A$2:$C$486,2,FALSE)</f>
        <v>WATER INJ,INST,CAT 12</v>
      </c>
      <c r="C84" s="6">
        <f>VLOOKUP(A84,'Raw Data'!$A$2:$C$486,3,FALSE)</f>
        <v>3450.1574000000001</v>
      </c>
      <c r="D84" s="6">
        <f t="shared" si="2"/>
        <v>3512.2602332000001</v>
      </c>
      <c r="F84" s="6" t="str">
        <f t="shared" si="3"/>
        <v xml:space="preserve"> </v>
      </c>
    </row>
    <row r="85" spans="1:6" x14ac:dyDescent="0.25">
      <c r="A85">
        <v>57860231</v>
      </c>
      <c r="B85" t="str">
        <f>VLOOKUP(A85,'Raw Data'!$A$2:$C$486,2,FALSE)</f>
        <v>WATER INJ,INST,BEAN 18</v>
      </c>
      <c r="C85" s="6">
        <f>VLOOKUP(A85,'Raw Data'!$A$2:$C$486,3,FALSE)</f>
        <v>3610.3270000000002</v>
      </c>
      <c r="D85" s="6">
        <f t="shared" si="2"/>
        <v>3675.3128860000002</v>
      </c>
      <c r="F85" s="6" t="str">
        <f t="shared" si="3"/>
        <v xml:space="preserve"> </v>
      </c>
    </row>
    <row r="86" spans="1:6" x14ac:dyDescent="0.25">
      <c r="A86">
        <v>57860397</v>
      </c>
      <c r="B86" t="str">
        <f>VLOOKUP(A86,'Raw Data'!$A$2:$C$486,2,FALSE)</f>
        <v>WATER INJ,INST,BEAN 25</v>
      </c>
      <c r="C86" s="6">
        <f>VLOOKUP(A86,'Raw Data'!$A$2:$C$486,3,FALSE)</f>
        <v>3663.85293</v>
      </c>
      <c r="D86" s="6">
        <f t="shared" si="2"/>
        <v>3729.80228274</v>
      </c>
      <c r="F86" s="6" t="str">
        <f t="shared" si="3"/>
        <v xml:space="preserve"> </v>
      </c>
    </row>
    <row r="87" spans="1:6" x14ac:dyDescent="0.25">
      <c r="A87">
        <v>57849663</v>
      </c>
      <c r="B87" t="str">
        <f>VLOOKUP(A87,'Raw Data'!$A$2:$C$486,2,FALSE)</f>
        <v>WATER INJ,INST,CAT 25</v>
      </c>
      <c r="C87" s="6">
        <f>VLOOKUP(A87,'Raw Data'!$A$2:$C$486,3,FALSE)</f>
        <v>5789.2356749999999</v>
      </c>
      <c r="D87" s="6">
        <f t="shared" si="2"/>
        <v>5893.4419171500003</v>
      </c>
      <c r="F87" s="6" t="str">
        <f t="shared" si="3"/>
        <v xml:space="preserve"> </v>
      </c>
    </row>
    <row r="88" spans="1:6" x14ac:dyDescent="0.25">
      <c r="A88">
        <v>57860306</v>
      </c>
      <c r="B88" t="str">
        <f>VLOOKUP(A88,'Raw Data'!$A$2:$C$486,2,FALSE)</f>
        <v>WATER INJ,INST,BEAN 35</v>
      </c>
      <c r="C88" s="6">
        <f>VLOOKUP(A88,'Raw Data'!$A$2:$C$486,3,FALSE)</f>
        <v>5700.4215000000004</v>
      </c>
      <c r="D88" s="6">
        <f t="shared" si="2"/>
        <v>5803.0290870000008</v>
      </c>
      <c r="E88" s="65" t="s">
        <v>437</v>
      </c>
      <c r="F88" s="6">
        <f t="shared" si="3"/>
        <v>5803.0290870000008</v>
      </c>
    </row>
    <row r="89" spans="1:6" x14ac:dyDescent="0.25">
      <c r="A89">
        <v>57873838</v>
      </c>
      <c r="B89" t="str">
        <f>VLOOKUP(A89,'Raw Data'!$A$2:$C$486,2,FALSE)</f>
        <v>WATER INJ,INST,25/18GPM</v>
      </c>
      <c r="C89" s="6">
        <f>VLOOKUP(A89,'Raw Data'!$A$2:$C$486,3,FALSE)</f>
        <v>3368.04268</v>
      </c>
      <c r="D89" s="6">
        <f t="shared" si="2"/>
        <v>3428.6674482399999</v>
      </c>
      <c r="F89" s="6" t="str">
        <f t="shared" si="3"/>
        <v xml:space="preserve"> </v>
      </c>
    </row>
    <row r="90" spans="1:6" x14ac:dyDescent="0.25">
      <c r="A90">
        <v>57871063</v>
      </c>
      <c r="B90" t="str">
        <f>VLOOKUP(A90,'Raw Data'!$A$2:$C$486,2,FALSE)</f>
        <v>WATER INJ,INST,CAT12-TRI</v>
      </c>
      <c r="C90" s="6">
        <f>VLOOKUP(A90,'Raw Data'!$A$2:$C$486,3,FALSE)</f>
        <v>3388.6966499999999</v>
      </c>
      <c r="D90" s="6">
        <f t="shared" si="2"/>
        <v>3449.6931896999999</v>
      </c>
      <c r="F90" s="6" t="str">
        <f t="shared" si="3"/>
        <v xml:space="preserve"> </v>
      </c>
    </row>
    <row r="91" spans="1:6" x14ac:dyDescent="0.25">
      <c r="A91">
        <v>57871089</v>
      </c>
      <c r="B91" t="str">
        <f>VLOOKUP(A91,'Raw Data'!$A$2:$C$486,2,FALSE)</f>
        <v>WATER INJ,INST,CAT25-TRI</v>
      </c>
      <c r="C91" s="6">
        <f>VLOOKUP(A91,'Raw Data'!$A$2:$C$486,3,FALSE)</f>
        <v>5434.0849250000001</v>
      </c>
      <c r="D91" s="6">
        <f t="shared" si="2"/>
        <v>5531.8984536500002</v>
      </c>
      <c r="F91" s="6" t="str">
        <f t="shared" si="3"/>
        <v xml:space="preserve"> </v>
      </c>
    </row>
    <row r="92" spans="1:6" x14ac:dyDescent="0.25">
      <c r="A92">
        <v>57871055</v>
      </c>
      <c r="B92" t="str">
        <f>VLOOKUP(A92,'Raw Data'!$A$2:$C$486,2,FALSE)</f>
        <v>WATER INJ,INST,BEAN35TRI</v>
      </c>
      <c r="C92" s="6">
        <f>VLOOKUP(A92,'Raw Data'!$A$2:$C$486,3,FALSE)</f>
        <v>5335.4092499999997</v>
      </c>
      <c r="D92" s="6">
        <f t="shared" si="2"/>
        <v>5431.4466164999994</v>
      </c>
      <c r="F92" s="6" t="str">
        <f t="shared" si="3"/>
        <v xml:space="preserve"> </v>
      </c>
    </row>
    <row r="93" spans="1:6" x14ac:dyDescent="0.25">
      <c r="A93">
        <v>57871188</v>
      </c>
      <c r="B93" t="str">
        <f>VLOOKUP(A93,'Raw Data'!$A$2:$C$486,2,FALSE)</f>
        <v>WATER INJ,INST,BEAN18TRI</v>
      </c>
      <c r="C93" s="6">
        <f>VLOOKUP(A93,'Raw Data'!$A$2:$C$486,3,FALSE)</f>
        <v>3294.9702499999999</v>
      </c>
      <c r="D93" s="6">
        <f t="shared" si="2"/>
        <v>3354.2797145</v>
      </c>
      <c r="F93" s="6" t="str">
        <f t="shared" si="3"/>
        <v xml:space="preserve"> </v>
      </c>
    </row>
    <row r="94" spans="1:6" x14ac:dyDescent="0.25">
      <c r="A94">
        <v>57871048</v>
      </c>
      <c r="B94" t="str">
        <f>VLOOKUP(A94,'Raw Data'!$A$2:$C$486,2,FALSE)</f>
        <v>WATER INJ,INST,BEAN25TRI</v>
      </c>
      <c r="C94" s="6">
        <f>VLOOKUP(A94,'Raw Data'!$A$2:$C$486,3,FALSE)</f>
        <v>3348.4961800000001</v>
      </c>
      <c r="D94" s="6">
        <f t="shared" si="2"/>
        <v>3408.7691112400003</v>
      </c>
      <c r="F94" s="6" t="str">
        <f t="shared" si="3"/>
        <v xml:space="preserve"> </v>
      </c>
    </row>
    <row r="95" spans="1:6" x14ac:dyDescent="0.25">
      <c r="A95">
        <v>57863383</v>
      </c>
      <c r="B95" t="str">
        <f>VLOOKUP(A95,'Raw Data'!$A$2:$C$486,2,FALSE)</f>
        <v>SANDREEL INST,R3,3K HC</v>
      </c>
      <c r="C95" s="6">
        <f>VLOOKUP(A95,'Raw Data'!$A$2:$C$486,3,FALSE)</f>
        <v>9647.4398999999994</v>
      </c>
      <c r="D95" s="6">
        <f t="shared" si="2"/>
        <v>9821.0938181999991</v>
      </c>
      <c r="F95" s="6" t="str">
        <f t="shared" si="3"/>
        <v xml:space="preserve"> </v>
      </c>
    </row>
    <row r="96" spans="1:6" x14ac:dyDescent="0.25">
      <c r="A96">
        <v>57862266</v>
      </c>
      <c r="B96" t="str">
        <f>VLOOKUP(A96,'Raw Data'!$A$2:$C$486,2,FALSE)</f>
        <v>SANDREEL INSTALL,T3W</v>
      </c>
      <c r="C96" s="6">
        <f>VLOOKUP(A96,'Raw Data'!$A$2:$C$486,3,FALSE)</f>
        <v>9686.3145999999997</v>
      </c>
      <c r="D96" s="6">
        <f t="shared" si="2"/>
        <v>9860.6682627999999</v>
      </c>
      <c r="F96" s="6" t="str">
        <f t="shared" si="3"/>
        <v xml:space="preserve"> </v>
      </c>
    </row>
    <row r="97" spans="1:6" x14ac:dyDescent="0.25">
      <c r="A97">
        <v>57888372</v>
      </c>
      <c r="B97" t="str">
        <f>VLOOKUP(A97,'Raw Data'!$A$2:$C$486,2,FALSE)</f>
        <v>WINCH,AUX,SERV,4K</v>
      </c>
      <c r="C97" s="6">
        <f>VLOOKUP(A97,'Raw Data'!$A$2:$C$486,3,FALSE)</f>
        <v>5527.6872000000003</v>
      </c>
      <c r="D97" s="6">
        <f t="shared" si="2"/>
        <v>5627.1855696000002</v>
      </c>
      <c r="E97" s="65" t="s">
        <v>437</v>
      </c>
      <c r="F97" s="6">
        <f t="shared" si="3"/>
        <v>5627.1855696000002</v>
      </c>
    </row>
    <row r="98" spans="1:6" x14ac:dyDescent="0.25">
      <c r="A98">
        <v>58000639</v>
      </c>
      <c r="B98" t="str">
        <f>VLOOKUP(A98,'Raw Data'!$A$2:$C$486,2,FALSE)</f>
        <v>SANDLINE,5/16X500FT</v>
      </c>
      <c r="C98" s="6">
        <f>VLOOKUP(A98,'Raw Data'!$A$2:$C$486,3,FALSE)</f>
        <v>542.88049999999998</v>
      </c>
      <c r="D98" s="6">
        <f t="shared" si="2"/>
        <v>552.65234899999996</v>
      </c>
      <c r="F98" s="6" t="str">
        <f t="shared" si="3"/>
        <v xml:space="preserve"> </v>
      </c>
    </row>
    <row r="99" spans="1:6" x14ac:dyDescent="0.25">
      <c r="A99">
        <v>57888331</v>
      </c>
      <c r="B99" t="str">
        <f>VLOOKUP(A99,'Raw Data'!$A$2:$C$486,2,FALSE)</f>
        <v>SANDLINE,5/16X1000FT</v>
      </c>
      <c r="C99" s="6">
        <f>VLOOKUP(A99,'Raw Data'!$A$2:$C$486,3,FALSE)</f>
        <v>795.50549999999998</v>
      </c>
      <c r="D99" s="6">
        <f t="shared" si="2"/>
        <v>809.82459900000003</v>
      </c>
      <c r="F99" s="6" t="str">
        <f t="shared" si="3"/>
        <v xml:space="preserve"> </v>
      </c>
    </row>
    <row r="100" spans="1:6" x14ac:dyDescent="0.25">
      <c r="A100">
        <v>57888380</v>
      </c>
      <c r="B100" t="str">
        <f>VLOOKUP(A100,'Raw Data'!$A$2:$C$486,2,FALSE)</f>
        <v>SANDLINE,5/16X1500FT</v>
      </c>
      <c r="C100" s="6">
        <f>VLOOKUP(A100,'Raw Data'!$A$2:$C$486,3,FALSE)</f>
        <v>1048.1305</v>
      </c>
      <c r="D100" s="6">
        <f t="shared" si="2"/>
        <v>1066.9968489999999</v>
      </c>
      <c r="F100" s="6" t="str">
        <f t="shared" si="3"/>
        <v xml:space="preserve"> </v>
      </c>
    </row>
    <row r="101" spans="1:6" x14ac:dyDescent="0.25">
      <c r="A101">
        <v>57867186</v>
      </c>
      <c r="B101" t="str">
        <f>VLOOKUP(A101,'Raw Data'!$A$2:$C$486,2,FALSE)</f>
        <v>LOADER,SINGLE ROD,3.5"</v>
      </c>
      <c r="C101" s="6">
        <f>VLOOKUP(A101,'Raw Data'!$A$2:$C$486,3,FALSE)</f>
        <v>4251.9214000000002</v>
      </c>
      <c r="D101" s="6">
        <f t="shared" si="2"/>
        <v>4328.4559852000002</v>
      </c>
      <c r="F101" s="6" t="str">
        <f t="shared" si="3"/>
        <v xml:space="preserve"> </v>
      </c>
    </row>
    <row r="102" spans="1:6" x14ac:dyDescent="0.25">
      <c r="A102">
        <v>57724395</v>
      </c>
      <c r="B102" t="str">
        <f>VLOOKUP(A102,'Raw Data'!$A$2:$C$486,2,FALSE)</f>
        <v>LOADER,SINGLE ROD,4.5"</v>
      </c>
      <c r="C102" s="6">
        <f>VLOOKUP(A102,'Raw Data'!$A$2:$C$486,3,FALSE)</f>
        <v>3840.1963999999998</v>
      </c>
      <c r="D102" s="6">
        <f t="shared" si="2"/>
        <v>3909.3199351999997</v>
      </c>
      <c r="E102" s="65" t="s">
        <v>437</v>
      </c>
      <c r="F102" s="6">
        <f t="shared" si="3"/>
        <v>3909.3199351999997</v>
      </c>
    </row>
    <row r="103" spans="1:6" x14ac:dyDescent="0.25">
      <c r="A103">
        <v>57701179</v>
      </c>
      <c r="B103" t="str">
        <f>VLOOKUP(A103,'Raw Data'!$A$2:$C$486,2,FALSE)</f>
        <v>LOADER INSTL,ROD,5.5X4.5</v>
      </c>
      <c r="C103" s="6">
        <f>VLOOKUP(A103,'Raw Data'!$A$2:$C$486,3,FALSE)</f>
        <v>5443.0940000000001</v>
      </c>
      <c r="D103" s="6">
        <f t="shared" si="2"/>
        <v>5541.069692</v>
      </c>
      <c r="F103" s="6" t="str">
        <f t="shared" si="3"/>
        <v xml:space="preserve"> </v>
      </c>
    </row>
    <row r="104" spans="1:6" x14ac:dyDescent="0.25">
      <c r="A104">
        <v>57866253</v>
      </c>
      <c r="B104" t="str">
        <f>VLOOKUP(A104,'Raw Data'!$A$2:$C$486,2,FALSE)</f>
        <v>ROD SPINNER INSTA,3-1/2"</v>
      </c>
      <c r="C104" s="6">
        <f>VLOOKUP(A104,'Raw Data'!$A$2:$C$486,3,FALSE)</f>
        <v>4590.9775200000004</v>
      </c>
      <c r="D104" s="6">
        <f t="shared" si="2"/>
        <v>4673.6151153600003</v>
      </c>
      <c r="F104" s="6" t="str">
        <f t="shared" si="3"/>
        <v xml:space="preserve"> </v>
      </c>
    </row>
    <row r="105" spans="1:6" x14ac:dyDescent="0.25">
      <c r="A105">
        <v>57866428</v>
      </c>
      <c r="B105" t="str">
        <f>VLOOKUP(A105,'Raw Data'!$A$2:$C$486,2,FALSE)</f>
        <v>ROD SPINNER INSTA,4-1/2"</v>
      </c>
      <c r="C105" s="6">
        <f>VLOOKUP(A105,'Raw Data'!$A$2:$C$486,3,FALSE)</f>
        <v>4973.54205</v>
      </c>
      <c r="D105" s="6">
        <f t="shared" si="2"/>
        <v>5063.0658069000001</v>
      </c>
      <c r="E105" s="65" t="s">
        <v>437</v>
      </c>
      <c r="F105" s="6">
        <f t="shared" si="3"/>
        <v>5063.0658069000001</v>
      </c>
    </row>
    <row r="106" spans="1:6" x14ac:dyDescent="0.25">
      <c r="A106">
        <v>54539689</v>
      </c>
      <c r="B106" t="str">
        <f>VLOOKUP(A106,'Raw Data'!$A$2:$C$486,2,FALSE)</f>
        <v>WARRANTY,STANDARD,TH60</v>
      </c>
      <c r="C106" s="6">
        <f>VLOOKUP(A106,'Raw Data'!$A$2:$C$486,3,FALSE)</f>
        <v>0</v>
      </c>
      <c r="D106" s="6">
        <f t="shared" si="2"/>
        <v>0</v>
      </c>
      <c r="F106" s="6" t="str">
        <f t="shared" si="3"/>
        <v xml:space="preserve"> </v>
      </c>
    </row>
    <row r="107" spans="1:6" x14ac:dyDescent="0.25">
      <c r="A107">
        <v>57866543</v>
      </c>
      <c r="B107" t="str">
        <f>VLOOKUP(A107,'Raw Data'!$A$2:$C$486,2,FALSE)</f>
        <v>HOLDER INSTAL,6.5 HAMMER</v>
      </c>
      <c r="C107" s="6">
        <f>VLOOKUP(A107,'Raw Data'!$A$2:$C$486,3,FALSE)</f>
        <v>1082.25</v>
      </c>
      <c r="D107" s="6">
        <f t="shared" si="2"/>
        <v>1101.7304999999999</v>
      </c>
      <c r="F107" s="6" t="str">
        <f t="shared" si="3"/>
        <v xml:space="preserve"> </v>
      </c>
    </row>
    <row r="108" spans="1:6" x14ac:dyDescent="0.25">
      <c r="A108">
        <v>57864811</v>
      </c>
      <c r="B108" t="str">
        <f>VLOOKUP(A108,'Raw Data'!$A$2:$C$486,2,FALSE)</f>
        <v>LUBE INSTL,7 GALLON DHD</v>
      </c>
      <c r="C108" s="6">
        <f>VLOOKUP(A108,'Raw Data'!$A$2:$C$486,3,FALSE)</f>
        <v>1789.84169</v>
      </c>
      <c r="D108" s="6">
        <f t="shared" si="2"/>
        <v>1822.05884042</v>
      </c>
      <c r="E108" s="65" t="s">
        <v>437</v>
      </c>
      <c r="F108" s="6">
        <f t="shared" si="3"/>
        <v>1822.05884042</v>
      </c>
    </row>
    <row r="109" spans="1:6" x14ac:dyDescent="0.25">
      <c r="A109">
        <v>57726812</v>
      </c>
      <c r="B109" t="str">
        <f>VLOOKUP(A109,'Raw Data'!$A$2:$C$486,2,FALSE)</f>
        <v>ODOMETER,HUB,INSTL</v>
      </c>
      <c r="C109" s="6">
        <f>VLOOKUP(A109,'Raw Data'!$A$2:$C$486,3,FALSE)</f>
        <v>249.44954999999999</v>
      </c>
      <c r="D109" s="6">
        <f t="shared" si="2"/>
        <v>253.9396419</v>
      </c>
      <c r="E109" s="65" t="s">
        <v>437</v>
      </c>
      <c r="F109" s="6">
        <f t="shared" si="3"/>
        <v>253.9396419</v>
      </c>
    </row>
    <row r="110" spans="1:6" x14ac:dyDescent="0.25">
      <c r="A110">
        <v>57810665</v>
      </c>
      <c r="B110" t="str">
        <f>VLOOKUP(A110,'Raw Data'!$A$2:$C$486,2,FALSE)</f>
        <v>MUD MIXING VALVE,2 IN.</v>
      </c>
      <c r="C110" s="6">
        <f>VLOOKUP(A110,'Raw Data'!$A$2:$C$486,3,FALSE)</f>
        <v>785.92790000000002</v>
      </c>
      <c r="D110" s="6">
        <f t="shared" si="2"/>
        <v>800.07460220000007</v>
      </c>
      <c r="F110" s="6" t="str">
        <f t="shared" si="3"/>
        <v xml:space="preserve"> </v>
      </c>
    </row>
    <row r="111" spans="1:6" x14ac:dyDescent="0.25">
      <c r="A111">
        <v>57675076</v>
      </c>
      <c r="B111" t="str">
        <f>VLOOKUP(A111,'Raw Data'!$A$2:$C$486,2,FALSE)</f>
        <v>MANUALS,OPERATION</v>
      </c>
      <c r="C111" s="6">
        <f>VLOOKUP(A111,'Raw Data'!$A$2:$C$486,3,FALSE)</f>
        <v>3547.5</v>
      </c>
      <c r="D111" s="6">
        <f t="shared" si="2"/>
        <v>3611.355</v>
      </c>
      <c r="E111" s="65" t="s">
        <v>437</v>
      </c>
      <c r="F111" s="6">
        <f t="shared" si="3"/>
        <v>3611.355</v>
      </c>
    </row>
    <row r="112" spans="1:6" x14ac:dyDescent="0.25">
      <c r="A112">
        <v>58012014</v>
      </c>
      <c r="B112" t="str">
        <f>VLOOKUP(A112,'Raw Data'!$A$2:$C$486,2,FALSE)</f>
        <v>PAINT,STD YELLLOW/GRAY</v>
      </c>
      <c r="C112" s="6">
        <f>VLOOKUP(A112,'Raw Data'!$A$2:$C$486,3,FALSE)</f>
        <v>7448.4793749999999</v>
      </c>
      <c r="D112" s="6">
        <f t="shared" si="2"/>
        <v>7582.55200375</v>
      </c>
      <c r="E112" s="65" t="s">
        <v>437</v>
      </c>
      <c r="F112" s="6">
        <f t="shared" si="3"/>
        <v>7582.55200375</v>
      </c>
    </row>
    <row r="113" spans="1:6" x14ac:dyDescent="0.25">
      <c r="A113">
        <v>58012022</v>
      </c>
      <c r="B113" t="str">
        <f>VLOOKUP(A113,'Raw Data'!$A$2:$C$486,2,FALSE)</f>
        <v>PAINT,CYCLONE RED,TH60</v>
      </c>
      <c r="C113" s="6">
        <f>VLOOKUP(A113,'Raw Data'!$A$2:$C$486,3,FALSE)</f>
        <v>1758.796875</v>
      </c>
      <c r="D113" s="6">
        <f t="shared" si="2"/>
        <v>1790.4552187500001</v>
      </c>
      <c r="F113" s="6" t="str">
        <f t="shared" si="3"/>
        <v xml:space="preserve"> </v>
      </c>
    </row>
    <row r="114" spans="1:6" x14ac:dyDescent="0.25">
      <c r="A114">
        <v>58012030</v>
      </c>
      <c r="B114" t="str">
        <f>VLOOKUP(A114,'Raw Data'!$A$2:$C$486,2,FALSE)</f>
        <v>PAINT,BEIGE</v>
      </c>
      <c r="C114" s="6">
        <f>VLOOKUP(A114,'Raw Data'!$A$2:$C$486,3,FALSE)</f>
        <v>1603.996875</v>
      </c>
      <c r="D114" s="6">
        <f t="shared" si="2"/>
        <v>1632.8688187499999</v>
      </c>
      <c r="F114" s="6" t="str">
        <f t="shared" si="3"/>
        <v xml:space="preserve"> </v>
      </c>
    </row>
    <row r="115" spans="1:6" x14ac:dyDescent="0.25">
      <c r="A115">
        <v>57617896</v>
      </c>
      <c r="B115" t="str">
        <f>VLOOKUP(A115,'Raw Data'!$A$2:$C$486,2,FALSE)</f>
        <v>PAINT,SPECIAL</v>
      </c>
      <c r="C115" s="6">
        <f>VLOOKUP(A115,'Raw Data'!$A$2:$C$486,3,FALSE)</f>
        <v>0</v>
      </c>
      <c r="D115" s="6">
        <f t="shared" si="2"/>
        <v>0</v>
      </c>
      <c r="F115" s="6" t="str">
        <f t="shared" si="3"/>
        <v xml:space="preserve"> </v>
      </c>
    </row>
    <row r="116" spans="1:6" x14ac:dyDescent="0.25">
      <c r="A116">
        <v>57923815</v>
      </c>
      <c r="B116" t="str">
        <f>VLOOKUP(A116,'Raw Data'!$A$2:$C$486,2,FALSE)</f>
        <v>DECAL ASM,TH60,PETE,LT</v>
      </c>
      <c r="C116" s="6">
        <f>VLOOKUP(A116,'Raw Data'!$A$2:$C$486,3,FALSE)</f>
        <v>531.86699999999996</v>
      </c>
      <c r="D116" s="6">
        <f t="shared" si="2"/>
        <v>541.440606</v>
      </c>
      <c r="F116" s="6" t="str">
        <f t="shared" si="3"/>
        <v xml:space="preserve"> </v>
      </c>
    </row>
    <row r="117" spans="1:6" x14ac:dyDescent="0.25">
      <c r="A117">
        <v>57923823</v>
      </c>
      <c r="B117" t="str">
        <f>VLOOKUP(A117,'Raw Data'!$A$2:$C$486,2,FALSE)</f>
        <v>DECAL ASM,TH60,PETE,DT</v>
      </c>
      <c r="C117" s="6">
        <f>VLOOKUP(A117,'Raw Data'!$A$2:$C$486,3,FALSE)</f>
        <v>863.91300000000001</v>
      </c>
      <c r="D117" s="6">
        <f t="shared" si="2"/>
        <v>879.46343400000001</v>
      </c>
      <c r="E117" s="65" t="s">
        <v>437</v>
      </c>
      <c r="F117" s="6">
        <f t="shared" si="3"/>
        <v>879.46343400000001</v>
      </c>
    </row>
    <row r="118" spans="1:6" x14ac:dyDescent="0.25">
      <c r="A118">
        <v>58000035</v>
      </c>
      <c r="B118" t="str">
        <f>VLOOKUP(A118,'Raw Data'!$A$2:$C$486,2,FALSE)</f>
        <v>DECAL ASM,TH60DH,PETE,LT</v>
      </c>
      <c r="C118" s="6">
        <f>VLOOKUP(A118,'Raw Data'!$A$2:$C$486,3,FALSE)</f>
        <v>531.86699999999996</v>
      </c>
      <c r="D118" s="6">
        <f t="shared" si="2"/>
        <v>541.440606</v>
      </c>
      <c r="F118" s="6" t="str">
        <f t="shared" si="3"/>
        <v xml:space="preserve"> </v>
      </c>
    </row>
    <row r="119" spans="1:6" x14ac:dyDescent="0.25">
      <c r="A119">
        <v>28000043</v>
      </c>
      <c r="B119" t="e">
        <f>VLOOKUP(A119,'Raw Data'!$A$2:$C$486,2,FALSE)</f>
        <v>#N/A</v>
      </c>
      <c r="C119" s="6" t="e">
        <f>VLOOKUP(A119,'Raw Data'!$A$2:$C$486,3,FALSE)</f>
        <v>#N/A</v>
      </c>
      <c r="D119" s="6" t="e">
        <f t="shared" si="2"/>
        <v>#N/A</v>
      </c>
      <c r="F119" s="6" t="str">
        <f t="shared" si="3"/>
        <v xml:space="preserve"> </v>
      </c>
    </row>
    <row r="120" spans="1:6" x14ac:dyDescent="0.25">
      <c r="A120">
        <v>58462978</v>
      </c>
      <c r="B120" t="str">
        <f>VLOOKUP(A120,'Raw Data'!$A$2:$C$486,2,FALSE)</f>
        <v>LIGHTS,NIGHT,TH60,HALOGE</v>
      </c>
      <c r="C120" s="6">
        <f>VLOOKUP(A120,'Raw Data'!$A$2:$C$486,3,FALSE)</f>
        <v>196.91945000000001</v>
      </c>
      <c r="D120" s="6">
        <f t="shared" si="2"/>
        <v>200.46400010000002</v>
      </c>
      <c r="E120" s="65" t="s">
        <v>437</v>
      </c>
      <c r="F120" s="6">
        <f t="shared" si="3"/>
        <v>200.46400010000002</v>
      </c>
    </row>
    <row r="121" spans="1:6" x14ac:dyDescent="0.25">
      <c r="A121">
        <v>58462985</v>
      </c>
      <c r="B121" t="str">
        <f>VLOOKUP(A121,'Raw Data'!$A$2:$C$486,2,FALSE)</f>
        <v>LIGHTS,NIGHT,TH60,NORDIC</v>
      </c>
      <c r="C121" s="6">
        <f>VLOOKUP(A121,'Raw Data'!$A$2:$C$486,3,FALSE)</f>
        <v>2414.4077000000002</v>
      </c>
      <c r="D121" s="6">
        <f t="shared" si="2"/>
        <v>2457.8670386000003</v>
      </c>
      <c r="F121" s="6" t="str">
        <f t="shared" si="3"/>
        <v xml:space="preserve"> </v>
      </c>
    </row>
    <row r="122" spans="1:6" x14ac:dyDescent="0.25">
      <c r="A122">
        <v>58316385</v>
      </c>
      <c r="B122" t="str">
        <f>VLOOKUP(A122,'Raw Data'!$A$2:$C$486,2,FALSE)</f>
        <v>FAMILY,ACCESS,T3W/TH60</v>
      </c>
      <c r="C122" s="6">
        <f>VLOOKUP(A122,'Raw Data'!$A$2:$C$486,3,FALSE)</f>
        <v>84950.614329749995</v>
      </c>
      <c r="D122" s="6">
        <f t="shared" si="2"/>
        <v>86479.725387685496</v>
      </c>
      <c r="F122" s="6" t="str">
        <f t="shared" si="3"/>
        <v xml:space="preserve"> </v>
      </c>
    </row>
    <row r="123" spans="1:6" x14ac:dyDescent="0.25">
      <c r="A123">
        <v>58014432</v>
      </c>
      <c r="B123" t="str">
        <f>VLOOKUP(A123,'Raw Data'!$A$2:$C$486,2,FALSE)</f>
        <v>VALVE INST,THERMO MIXING</v>
      </c>
      <c r="C123" s="6">
        <f>VLOOKUP(A123,'Raw Data'!$A$2:$C$486,3,FALSE)</f>
        <v>0</v>
      </c>
      <c r="D123" s="6">
        <f t="shared" si="2"/>
        <v>0</v>
      </c>
      <c r="F123" s="6" t="str">
        <f t="shared" si="3"/>
        <v xml:space="preserve"> </v>
      </c>
    </row>
    <row r="124" spans="1:6" x14ac:dyDescent="0.25">
      <c r="A124">
        <v>58367148</v>
      </c>
      <c r="B124" t="str">
        <f>VLOOKUP(A124,'Raw Data'!$A$2:$C$486,2,FALSE)</f>
        <v>SWIVEL ASSY-40K</v>
      </c>
      <c r="C124" s="6">
        <f>VLOOKUP(A124,'Raw Data'!$A$2:$C$486,3,FALSE)</f>
        <v>4280.8112499999997</v>
      </c>
      <c r="D124" s="6">
        <f t="shared" si="2"/>
        <v>4357.8658525000001</v>
      </c>
      <c r="F124" s="6" t="str">
        <f t="shared" si="3"/>
        <v xml:space="preserve"> </v>
      </c>
    </row>
    <row r="125" spans="1:6" x14ac:dyDescent="0.25">
      <c r="A125">
        <v>57699712</v>
      </c>
      <c r="B125" t="str">
        <f>VLOOKUP(A125,'Raw Data'!$A$2:$C$486,2,FALSE)</f>
        <v>SWIVEL ASSY,T3W/TH60</v>
      </c>
      <c r="C125" s="6">
        <f>VLOOKUP(A125,'Raw Data'!$A$2:$C$486,3,FALSE)</f>
        <v>8328.9716000000008</v>
      </c>
      <c r="D125" s="6">
        <f t="shared" si="2"/>
        <v>8478.8930888000014</v>
      </c>
      <c r="E125" s="65" t="s">
        <v>437</v>
      </c>
      <c r="F125" s="6">
        <f t="shared" si="3"/>
        <v>8478.8930888000014</v>
      </c>
    </row>
    <row r="126" spans="1:6" x14ac:dyDescent="0.25">
      <c r="A126">
        <v>58367120</v>
      </c>
      <c r="B126" t="str">
        <f>VLOOKUP(A126,'Raw Data'!$A$2:$C$486,2,FALSE)</f>
        <v>SWIVEL ASSY,HI-SPEED</v>
      </c>
      <c r="C126" s="6">
        <f>VLOOKUP(A126,'Raw Data'!$A$2:$C$486,3,FALSE)</f>
        <v>8365.0701000000008</v>
      </c>
      <c r="D126" s="6">
        <f t="shared" si="2"/>
        <v>8515.6413618000006</v>
      </c>
      <c r="F126" s="6" t="str">
        <f t="shared" si="3"/>
        <v xml:space="preserve"> </v>
      </c>
    </row>
    <row r="127" spans="1:6" x14ac:dyDescent="0.25">
      <c r="B127" t="s">
        <v>626</v>
      </c>
      <c r="F127" s="6">
        <v>25000</v>
      </c>
    </row>
    <row r="128" spans="1:6" x14ac:dyDescent="0.25">
      <c r="F128" s="167">
        <f>SUM(F2:F126)</f>
        <v>434556.47099067492</v>
      </c>
    </row>
    <row r="129" spans="2:6" s="2" customFormat="1" x14ac:dyDescent="0.25">
      <c r="B129" s="2" t="s">
        <v>627</v>
      </c>
      <c r="C129" s="167"/>
      <c r="D129" s="167"/>
      <c r="E129" s="168"/>
      <c r="F129" s="167">
        <f>F128/0.6</f>
        <v>724260.78498445824</v>
      </c>
    </row>
    <row r="130" spans="2:6" x14ac:dyDescent="0.25">
      <c r="B130" t="s">
        <v>628</v>
      </c>
      <c r="F130" s="6">
        <v>734261</v>
      </c>
    </row>
  </sheetData>
  <phoneticPr fontId="4" type="noConversion"/>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Raw Data</vt:lpstr>
      <vt:lpstr>T2W Cost Calcs</vt:lpstr>
      <vt:lpstr>T2W PMU</vt:lpstr>
      <vt:lpstr>T3W Cost Calcs</vt:lpstr>
      <vt:lpstr>T3W PMU</vt:lpstr>
      <vt:lpstr>TH60 Cost Calcs</vt:lpstr>
      <vt:lpstr>'T2W PMU'!Print_Area</vt:lpstr>
      <vt:lpstr>'T3W PMU'!Print_Area</vt:lpstr>
    </vt:vector>
  </TitlesOfParts>
  <Company>Atlas Copco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French</dc:creator>
  <cp:lastModifiedBy>Windows User</cp:lastModifiedBy>
  <dcterms:created xsi:type="dcterms:W3CDTF">2013-01-11T19:20:59Z</dcterms:created>
  <dcterms:modified xsi:type="dcterms:W3CDTF">2013-08-09T07:50:23Z</dcterms:modified>
</cp:coreProperties>
</file>