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Back Up\Skripsi\Data Science\Perhitungan Manual\"/>
    </mc:Choice>
  </mc:AlternateContent>
  <bookViews>
    <workbookView xWindow="0" yWindow="0" windowWidth="20490" windowHeight="8340" activeTab="1"/>
  </bookViews>
  <sheets>
    <sheet name="Perhitungan Manual Latlong" sheetId="7" r:id="rId1"/>
    <sheet name="Perhitungan Manual Volume Cases" sheetId="5" r:id="rId2"/>
  </sheets>
  <definedNames>
    <definedName name="_xlnm._FilterDatabase" localSheetId="0" hidden="1">'Perhitungan Manual Latlong'!$A$1:$L$1</definedName>
    <definedName name="_xlnm._FilterDatabase" localSheetId="1" hidden="1">'Perhitungan Manual Volume Cases'!$A$1:$D$1</definedName>
    <definedName name="time_series_covid19_confirmed_global" localSheetId="0">'Perhitungan Manual Latlong'!$A$1:$D$11</definedName>
    <definedName name="time_series_covid19_confirmed_global" localSheetId="1">'Perhitungan Manual Volume Cases'!$A$1:$B$11</definedName>
    <definedName name="time_series_covid19_confirmed_global_1" localSheetId="0">'Perhitungan Manual Latlong'!$A$15:$D$25</definedName>
    <definedName name="time_series_covid19_confirmed_global_1" localSheetId="1">'Perhitungan Manual Volume Cases'!$A$15:$D$25</definedName>
    <definedName name="time_series_covid19_confirmed_global_10" localSheetId="0">'Perhitungan Manual Latlong'!$AH$30:$AK$40</definedName>
    <definedName name="time_series_covid19_confirmed_global_10" localSheetId="1">'Perhitungan Manual Volume Cases'!$A$30:$D$40</definedName>
    <definedName name="time_series_covid19_confirmed_global_11" localSheetId="0">'Perhitungan Manual Latlong'!$A$30:$D$40</definedName>
    <definedName name="time_series_covid19_confirmed_global_11" localSheetId="1">'Perhitungan Manual Volume Cases'!$A$56:$D$65</definedName>
    <definedName name="time_series_covid19_confirmed_global_12" localSheetId="0">'Perhitungan Manual Latlong'!$A$56:$D$65</definedName>
    <definedName name="time_series_covid19_confirmed_global_12" localSheetId="1">'Perhitungan Manual Volume Cases'!$A$69:$D$78</definedName>
    <definedName name="time_series_covid19_confirmed_global_13" localSheetId="0">'Perhitungan Manual Latlong'!$A$69:$D$78</definedName>
    <definedName name="time_series_covid19_confirmed_global_13" localSheetId="1">'Perhitungan Manual Volume Cases'!$A$93:$D$101</definedName>
    <definedName name="time_series_covid19_confirmed_global_14" localSheetId="0">'Perhitungan Manual Latlong'!$A$93:$D$101</definedName>
    <definedName name="time_series_covid19_confirmed_global_14" localSheetId="1">'Perhitungan Manual Volume Cases'!$A$105:$D$113</definedName>
    <definedName name="time_series_covid19_confirmed_global_15" localSheetId="0">'Perhitungan Manual Latlong'!#REF!</definedName>
    <definedName name="time_series_covid19_confirmed_global_15" localSheetId="1">'Perhitungan Manual Volume Cases'!$A$127:$D$134</definedName>
    <definedName name="time_series_covid19_confirmed_global_16" localSheetId="0">'Perhitungan Manual Latlong'!#REF!</definedName>
    <definedName name="time_series_covid19_confirmed_global_16" localSheetId="1">'Perhitungan Manual Volume Cases'!$A$138:$D$145</definedName>
    <definedName name="time_series_covid19_confirmed_global_17" localSheetId="0">'Perhitungan Manual Latlong'!$A$105:$D$113</definedName>
    <definedName name="time_series_covid19_confirmed_global_17" localSheetId="1">'Perhitungan Manual Volume Cases'!$A$158:$C$164</definedName>
    <definedName name="time_series_covid19_confirmed_global_18" localSheetId="0">'Perhitungan Manual Latlong'!$A$127:$D$134</definedName>
    <definedName name="time_series_covid19_confirmed_global_18" localSheetId="1">'Perhitungan Manual Volume Cases'!$A$168:$C$174</definedName>
    <definedName name="time_series_covid19_confirmed_global_19" localSheetId="0">'Perhitungan Manual Latlong'!$A$138:$D$145</definedName>
    <definedName name="time_series_covid19_confirmed_global_19" localSheetId="1">'Perhitungan Manual Volume Cases'!$A$186:$B$191</definedName>
    <definedName name="time_series_covid19_confirmed_global_2" localSheetId="0">'Perhitungan Manual Latlong'!#REF!</definedName>
    <definedName name="time_series_covid19_confirmed_global_2" localSheetId="1">'Perhitungan Manual Volume Cases'!#REF!</definedName>
    <definedName name="time_series_covid19_confirmed_global_20" localSheetId="0">'Perhitungan Manual Latlong'!$A$158:$D$164</definedName>
    <definedName name="time_series_covid19_confirmed_global_20" localSheetId="1">'Perhitungan Manual Volume Cases'!$A$195:$B$200</definedName>
    <definedName name="time_series_covid19_confirmed_global_21" localSheetId="0">'Perhitungan Manual Latlong'!$A$168:$D$174</definedName>
    <definedName name="time_series_covid19_confirmed_global_21" localSheetId="1">'Perhitungan Manual Volume Cases'!$A$211:$B$215</definedName>
    <definedName name="time_series_covid19_confirmed_global_22" localSheetId="0">'Perhitungan Manual Latlong'!$A$186:$D$191</definedName>
    <definedName name="time_series_covid19_confirmed_global_22" localSheetId="1">'Perhitungan Manual Volume Cases'!$A$219:$B$223</definedName>
    <definedName name="time_series_covid19_confirmed_global_23" localSheetId="0">'Perhitungan Manual Latlong'!$A$195:$D$200</definedName>
    <definedName name="time_series_covid19_confirmed_global_23" localSheetId="1">'Perhitungan Manual Volume Cases'!$A$233:$B$236</definedName>
    <definedName name="time_series_covid19_confirmed_global_24" localSheetId="0">'Perhitungan Manual Latlong'!$A$211:$D$215</definedName>
    <definedName name="time_series_covid19_confirmed_global_24" localSheetId="1">'Perhitungan Manual Volume Cases'!$A$240:$B$243</definedName>
    <definedName name="time_series_covid19_confirmed_global_25" localSheetId="0">'Perhitungan Manual Latlong'!$A$219:$D$223</definedName>
    <definedName name="time_series_covid19_confirmed_global_25" localSheetId="1">'Perhitungan Manual Volume Cases'!$A$252:$B$254</definedName>
    <definedName name="time_series_covid19_confirmed_global_26" localSheetId="0">'Perhitungan Manual Latlong'!$A$233:$D$236</definedName>
    <definedName name="time_series_covid19_confirmed_global_27" localSheetId="0">'Perhitungan Manual Latlong'!$A$240:$D$243</definedName>
    <definedName name="time_series_covid19_confirmed_global_28" localSheetId="0">'Perhitungan Manual Latlong'!$A$252:$D$254</definedName>
    <definedName name="time_series_covid19_confirmed_global_3" localSheetId="0">'Perhitungan Manual Latlong'!#REF!</definedName>
    <definedName name="time_series_covid19_confirmed_global_3" localSheetId="1">'Perhitungan Manual Volume Cases'!#REF!</definedName>
    <definedName name="time_series_covid19_confirmed_global_4" localSheetId="0">'Perhitungan Manual Latlong'!#REF!</definedName>
    <definedName name="time_series_covid19_confirmed_global_4" localSheetId="1">'Perhitungan Manual Volume Cases'!#REF!</definedName>
    <definedName name="time_series_covid19_confirmed_global_5" localSheetId="0">'Perhitungan Manual Latlong'!#REF!</definedName>
    <definedName name="time_series_covid19_confirmed_global_5" localSheetId="1">'Perhitungan Manual Volume Cases'!#REF!</definedName>
    <definedName name="time_series_covid19_confirmed_global_6" localSheetId="0">'Perhitungan Manual Latlong'!#REF!</definedName>
    <definedName name="time_series_covid19_confirmed_global_6" localSheetId="1">'Perhitungan Manual Volume Cases'!#REF!</definedName>
    <definedName name="time_series_covid19_confirmed_global_7" localSheetId="0">'Perhitungan Manual Latlong'!#REF!</definedName>
    <definedName name="time_series_covid19_confirmed_global_7" localSheetId="1">'Perhitungan Manual Volume Cases'!#REF!</definedName>
    <definedName name="time_series_covid19_confirmed_global_8" localSheetId="0">'Perhitungan Manual Latlong'!#REF!</definedName>
    <definedName name="time_series_covid19_confirmed_global_8" localSheetId="1">'Perhitungan Manual Volume Cases'!#REF!</definedName>
    <definedName name="time_series_covid19_confirmed_global_9" localSheetId="0">'Perhitungan Manual Latlong'!#REF!</definedName>
    <definedName name="time_series_covid19_confirmed_global_9" localSheetId="1">'Perhitungan Manual Volume Cases'!#REF!</definedName>
  </definedNames>
  <calcPr calcId="152511"/>
</workbook>
</file>

<file path=xl/calcChain.xml><?xml version="1.0" encoding="utf-8"?>
<calcChain xmlns="http://schemas.openxmlformats.org/spreadsheetml/2006/main">
  <c r="B254" i="5" l="1"/>
  <c r="C253" i="5"/>
  <c r="C254" i="5"/>
  <c r="B253" i="5"/>
  <c r="D243" i="5"/>
  <c r="C243" i="5"/>
  <c r="D242" i="5"/>
  <c r="C242" i="5"/>
  <c r="B241" i="5"/>
  <c r="D236" i="5"/>
  <c r="C236" i="5"/>
  <c r="D235" i="5"/>
  <c r="C235" i="5"/>
  <c r="B234" i="5"/>
  <c r="E223" i="5"/>
  <c r="D223" i="5"/>
  <c r="C223" i="5"/>
  <c r="E222" i="5"/>
  <c r="D222" i="5"/>
  <c r="C222" i="5"/>
  <c r="E221" i="5"/>
  <c r="D221" i="5"/>
  <c r="C221" i="5"/>
  <c r="B220" i="5"/>
  <c r="E215" i="5"/>
  <c r="D215" i="5"/>
  <c r="C215" i="5"/>
  <c r="E214" i="5"/>
  <c r="D214" i="5"/>
  <c r="C214" i="5"/>
  <c r="E213" i="5"/>
  <c r="D213" i="5"/>
  <c r="C213" i="5"/>
  <c r="B212" i="5"/>
  <c r="F200" i="5"/>
  <c r="E200" i="5"/>
  <c r="D200" i="5"/>
  <c r="F199" i="5"/>
  <c r="E199" i="5"/>
  <c r="D199" i="5"/>
  <c r="F198" i="5"/>
  <c r="E198" i="5"/>
  <c r="D198" i="5"/>
  <c r="C197" i="5"/>
  <c r="B196" i="5"/>
  <c r="F191" i="5"/>
  <c r="E191" i="5"/>
  <c r="D191" i="5"/>
  <c r="F190" i="5"/>
  <c r="E190" i="5"/>
  <c r="D190" i="5"/>
  <c r="F189" i="5"/>
  <c r="E189" i="5"/>
  <c r="D189" i="5"/>
  <c r="C188" i="5"/>
  <c r="B187" i="5"/>
  <c r="G174" i="5"/>
  <c r="F174" i="5"/>
  <c r="E174" i="5"/>
  <c r="C174" i="5"/>
  <c r="G173" i="5"/>
  <c r="F173" i="5"/>
  <c r="E173" i="5"/>
  <c r="C173" i="5"/>
  <c r="G172" i="5"/>
  <c r="F172" i="5"/>
  <c r="E172" i="5"/>
  <c r="C172" i="5"/>
  <c r="D171" i="5"/>
  <c r="G170" i="5"/>
  <c r="F170" i="5"/>
  <c r="E170" i="5"/>
  <c r="C170" i="5"/>
  <c r="B169" i="5"/>
  <c r="G164" i="5"/>
  <c r="F164" i="5"/>
  <c r="E164" i="5"/>
  <c r="C164" i="5"/>
  <c r="G163" i="5"/>
  <c r="F163" i="5"/>
  <c r="E163" i="5"/>
  <c r="C163" i="5"/>
  <c r="G162" i="5"/>
  <c r="F162" i="5"/>
  <c r="E162" i="5"/>
  <c r="C162" i="5"/>
  <c r="D161" i="5"/>
  <c r="G160" i="5"/>
  <c r="F160" i="5"/>
  <c r="E160" i="5"/>
  <c r="C160" i="5"/>
  <c r="B159" i="5"/>
  <c r="H145" i="5"/>
  <c r="G145" i="5"/>
  <c r="F145" i="5"/>
  <c r="D145" i="5"/>
  <c r="C145" i="5"/>
  <c r="B145" i="5"/>
  <c r="H144" i="5"/>
  <c r="G144" i="5"/>
  <c r="F144" i="5"/>
  <c r="D144" i="5"/>
  <c r="C144" i="5"/>
  <c r="B144" i="5"/>
  <c r="H143" i="5"/>
  <c r="G143" i="5"/>
  <c r="F143" i="5"/>
  <c r="D143" i="5"/>
  <c r="C143" i="5"/>
  <c r="B143" i="5"/>
  <c r="E142" i="5"/>
  <c r="H141" i="5"/>
  <c r="G141" i="5"/>
  <c r="F141" i="5"/>
  <c r="D141" i="5"/>
  <c r="C141" i="5"/>
  <c r="B141" i="5"/>
  <c r="H140" i="5"/>
  <c r="G140" i="5"/>
  <c r="F140" i="5"/>
  <c r="D140" i="5"/>
  <c r="C140" i="5"/>
  <c r="B140" i="5"/>
  <c r="H139" i="5"/>
  <c r="C154" i="5" s="1"/>
  <c r="B164" i="5" s="1"/>
  <c r="G139" i="5"/>
  <c r="C153" i="5" s="1"/>
  <c r="B173" i="5" s="1"/>
  <c r="F139" i="5"/>
  <c r="C152" i="5" s="1"/>
  <c r="E159" i="5" s="1"/>
  <c r="D139" i="5"/>
  <c r="C139" i="5"/>
  <c r="C150" i="5" s="1"/>
  <c r="B160" i="5" s="1"/>
  <c r="B139" i="5"/>
  <c r="H134" i="5"/>
  <c r="G134" i="5"/>
  <c r="F134" i="5"/>
  <c r="D134" i="5"/>
  <c r="C134" i="5"/>
  <c r="B134" i="5"/>
  <c r="H133" i="5"/>
  <c r="G133" i="5"/>
  <c r="F133" i="5"/>
  <c r="D133" i="5"/>
  <c r="C133" i="5"/>
  <c r="B133" i="5"/>
  <c r="H132" i="5"/>
  <c r="G132" i="5"/>
  <c r="F132" i="5"/>
  <c r="D132" i="5"/>
  <c r="C132" i="5"/>
  <c r="B132" i="5"/>
  <c r="E131" i="5"/>
  <c r="H130" i="5"/>
  <c r="G130" i="5"/>
  <c r="F130" i="5"/>
  <c r="D130" i="5"/>
  <c r="C130" i="5"/>
  <c r="B130" i="5"/>
  <c r="H129" i="5"/>
  <c r="G129" i="5"/>
  <c r="F129" i="5"/>
  <c r="D129" i="5"/>
  <c r="C129" i="5"/>
  <c r="B129" i="5"/>
  <c r="H128" i="5"/>
  <c r="G128" i="5"/>
  <c r="F128" i="5"/>
  <c r="D128" i="5"/>
  <c r="C128" i="5"/>
  <c r="B128" i="5"/>
  <c r="I113" i="5"/>
  <c r="H113" i="5"/>
  <c r="G113" i="5"/>
  <c r="D113" i="5"/>
  <c r="C113" i="5"/>
  <c r="B113" i="5"/>
  <c r="I112" i="5"/>
  <c r="H112" i="5"/>
  <c r="G112" i="5"/>
  <c r="D112" i="5"/>
  <c r="C112" i="5"/>
  <c r="B112" i="5"/>
  <c r="I111" i="5"/>
  <c r="H111" i="5"/>
  <c r="G111" i="5"/>
  <c r="D111" i="5"/>
  <c r="C111" i="5"/>
  <c r="B111" i="5"/>
  <c r="F110" i="5"/>
  <c r="E109" i="5"/>
  <c r="I108" i="5"/>
  <c r="H108" i="5"/>
  <c r="G108" i="5"/>
  <c r="D108" i="5"/>
  <c r="C108" i="5"/>
  <c r="B108" i="5"/>
  <c r="I107" i="5"/>
  <c r="H107" i="5"/>
  <c r="G107" i="5"/>
  <c r="D107" i="5"/>
  <c r="C107" i="5"/>
  <c r="B107" i="5"/>
  <c r="I106" i="5"/>
  <c r="H106" i="5"/>
  <c r="G106" i="5"/>
  <c r="D106" i="5"/>
  <c r="C106" i="5"/>
  <c r="B106" i="5"/>
  <c r="I101" i="5"/>
  <c r="H101" i="5"/>
  <c r="G101" i="5"/>
  <c r="D101" i="5"/>
  <c r="C101" i="5"/>
  <c r="B101" i="5"/>
  <c r="I100" i="5"/>
  <c r="H100" i="5"/>
  <c r="G100" i="5"/>
  <c r="D100" i="5"/>
  <c r="C100" i="5"/>
  <c r="B100" i="5"/>
  <c r="I99" i="5"/>
  <c r="H99" i="5"/>
  <c r="G99" i="5"/>
  <c r="D99" i="5"/>
  <c r="C99" i="5"/>
  <c r="B99" i="5"/>
  <c r="F98" i="5"/>
  <c r="E97" i="5"/>
  <c r="I96" i="5"/>
  <c r="H96" i="5"/>
  <c r="G96" i="5"/>
  <c r="D96" i="5"/>
  <c r="C96" i="5"/>
  <c r="B96" i="5"/>
  <c r="I95" i="5"/>
  <c r="H95" i="5"/>
  <c r="G95" i="5"/>
  <c r="D95" i="5"/>
  <c r="C95" i="5"/>
  <c r="B95" i="5"/>
  <c r="I94" i="5"/>
  <c r="H94" i="5"/>
  <c r="G94" i="5"/>
  <c r="D94" i="5"/>
  <c r="C94" i="5"/>
  <c r="B94" i="5"/>
  <c r="J78" i="5"/>
  <c r="I78" i="5"/>
  <c r="H78" i="5"/>
  <c r="G78" i="5"/>
  <c r="E78" i="5"/>
  <c r="D78" i="5"/>
  <c r="C78" i="5"/>
  <c r="B78" i="5"/>
  <c r="J77" i="5"/>
  <c r="I77" i="5"/>
  <c r="H77" i="5"/>
  <c r="G77" i="5"/>
  <c r="E77" i="5"/>
  <c r="D77" i="5"/>
  <c r="C77" i="5"/>
  <c r="B77" i="5"/>
  <c r="J76" i="5"/>
  <c r="I76" i="5"/>
  <c r="H76" i="5"/>
  <c r="G76" i="5"/>
  <c r="E76" i="5"/>
  <c r="D76" i="5"/>
  <c r="C76" i="5"/>
  <c r="B76" i="5"/>
  <c r="J75" i="5"/>
  <c r="I75" i="5"/>
  <c r="H75" i="5"/>
  <c r="G75" i="5"/>
  <c r="E75" i="5"/>
  <c r="D75" i="5"/>
  <c r="C75" i="5"/>
  <c r="B75" i="5"/>
  <c r="F74" i="5"/>
  <c r="J73" i="5"/>
  <c r="I73" i="5"/>
  <c r="H73" i="5"/>
  <c r="G73" i="5"/>
  <c r="E73" i="5"/>
  <c r="D73" i="5"/>
  <c r="C73" i="5"/>
  <c r="B73" i="5"/>
  <c r="J72" i="5"/>
  <c r="I72" i="5"/>
  <c r="H72" i="5"/>
  <c r="G72" i="5"/>
  <c r="E72" i="5"/>
  <c r="D72" i="5"/>
  <c r="C72" i="5"/>
  <c r="B72" i="5"/>
  <c r="J71" i="5"/>
  <c r="I71" i="5"/>
  <c r="H71" i="5"/>
  <c r="G71" i="5"/>
  <c r="E71" i="5"/>
  <c r="D71" i="5"/>
  <c r="C71" i="5"/>
  <c r="B71" i="5"/>
  <c r="J70" i="5"/>
  <c r="I70" i="5"/>
  <c r="H70" i="5"/>
  <c r="G70" i="5"/>
  <c r="E70" i="5"/>
  <c r="D70" i="5"/>
  <c r="C70" i="5"/>
  <c r="B70" i="5"/>
  <c r="J65" i="5"/>
  <c r="I65" i="5"/>
  <c r="H65" i="5"/>
  <c r="G65" i="5"/>
  <c r="E65" i="5"/>
  <c r="D65" i="5"/>
  <c r="C65" i="5"/>
  <c r="B65" i="5"/>
  <c r="J64" i="5"/>
  <c r="I64" i="5"/>
  <c r="H64" i="5"/>
  <c r="G64" i="5"/>
  <c r="E64" i="5"/>
  <c r="D64" i="5"/>
  <c r="C64" i="5"/>
  <c r="B64" i="5"/>
  <c r="J63" i="5"/>
  <c r="I63" i="5"/>
  <c r="H63" i="5"/>
  <c r="G63" i="5"/>
  <c r="E63" i="5"/>
  <c r="D63" i="5"/>
  <c r="C63" i="5"/>
  <c r="B63" i="5"/>
  <c r="J62" i="5"/>
  <c r="I62" i="5"/>
  <c r="H62" i="5"/>
  <c r="G62" i="5"/>
  <c r="E62" i="5"/>
  <c r="D62" i="5"/>
  <c r="C62" i="5"/>
  <c r="B62" i="5"/>
  <c r="F61" i="5"/>
  <c r="J60" i="5"/>
  <c r="I60" i="5"/>
  <c r="H60" i="5"/>
  <c r="G60" i="5"/>
  <c r="E60" i="5"/>
  <c r="D60" i="5"/>
  <c r="C60" i="5"/>
  <c r="B60" i="5"/>
  <c r="J59" i="5"/>
  <c r="I59" i="5"/>
  <c r="H59" i="5"/>
  <c r="G59" i="5"/>
  <c r="E59" i="5"/>
  <c r="D59" i="5"/>
  <c r="C59" i="5"/>
  <c r="B59" i="5"/>
  <c r="J58" i="5"/>
  <c r="I58" i="5"/>
  <c r="H58" i="5"/>
  <c r="G58" i="5"/>
  <c r="E58" i="5"/>
  <c r="D58" i="5"/>
  <c r="C58" i="5"/>
  <c r="B58" i="5"/>
  <c r="J57" i="5"/>
  <c r="I57" i="5"/>
  <c r="H57" i="5"/>
  <c r="G57" i="5"/>
  <c r="E57" i="5"/>
  <c r="D57" i="5"/>
  <c r="C57" i="5"/>
  <c r="B57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C52" i="5" s="1"/>
  <c r="F101" i="5" s="1"/>
  <c r="J35" i="5"/>
  <c r="I35" i="5"/>
  <c r="C51" i="5" s="1"/>
  <c r="F77" i="5" s="1"/>
  <c r="H35" i="5"/>
  <c r="C50" i="5" s="1"/>
  <c r="F76" i="5" s="1"/>
  <c r="G35" i="5"/>
  <c r="C49" i="5" s="1"/>
  <c r="G61" i="5" s="1"/>
  <c r="F35" i="5"/>
  <c r="E35" i="5"/>
  <c r="C48" i="5" s="1"/>
  <c r="E74" i="5" s="1"/>
  <c r="D35" i="5"/>
  <c r="C47" i="5" s="1"/>
  <c r="D74" i="5" s="1"/>
  <c r="C35" i="5"/>
  <c r="C46" i="5" s="1"/>
  <c r="F107" i="5" s="1"/>
  <c r="B35" i="5"/>
  <c r="C45" i="5" s="1"/>
  <c r="B74" i="5" s="1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J25" i="5"/>
  <c r="I25" i="5"/>
  <c r="I24" i="5"/>
  <c r="H25" i="5"/>
  <c r="H24" i="5"/>
  <c r="H23" i="5"/>
  <c r="G25" i="5"/>
  <c r="G24" i="5"/>
  <c r="G23" i="5"/>
  <c r="G22" i="5"/>
  <c r="F25" i="5"/>
  <c r="F24" i="5"/>
  <c r="F23" i="5"/>
  <c r="F22" i="5"/>
  <c r="F21" i="5"/>
  <c r="E25" i="5"/>
  <c r="E24" i="5"/>
  <c r="E23" i="5"/>
  <c r="E22" i="5"/>
  <c r="E21" i="5"/>
  <c r="E20" i="5"/>
  <c r="D25" i="5"/>
  <c r="D24" i="5"/>
  <c r="D23" i="5"/>
  <c r="D22" i="5"/>
  <c r="D21" i="5"/>
  <c r="D20" i="5"/>
  <c r="D19" i="5"/>
  <c r="C25" i="5"/>
  <c r="C24" i="5"/>
  <c r="C23" i="5"/>
  <c r="C22" i="5"/>
  <c r="C21" i="5"/>
  <c r="C20" i="5"/>
  <c r="C19" i="5"/>
  <c r="C18" i="5"/>
  <c r="B25" i="5"/>
  <c r="B24" i="5"/>
  <c r="B23" i="5"/>
  <c r="B22" i="5"/>
  <c r="B21" i="5"/>
  <c r="B20" i="5"/>
  <c r="B19" i="5"/>
  <c r="B18" i="5"/>
  <c r="B17" i="5"/>
  <c r="C17" i="5"/>
  <c r="D17" i="5"/>
  <c r="E17" i="5"/>
  <c r="F17" i="5"/>
  <c r="G17" i="5"/>
  <c r="H17" i="5"/>
  <c r="I17" i="5"/>
  <c r="J17" i="5"/>
  <c r="D18" i="5"/>
  <c r="E18" i="5"/>
  <c r="F18" i="5"/>
  <c r="G18" i="5"/>
  <c r="H18" i="5"/>
  <c r="I18" i="5"/>
  <c r="J18" i="5"/>
  <c r="E19" i="5"/>
  <c r="F19" i="5"/>
  <c r="G19" i="5"/>
  <c r="H19" i="5"/>
  <c r="I19" i="5"/>
  <c r="J19" i="5"/>
  <c r="F20" i="5"/>
  <c r="G20" i="5"/>
  <c r="H20" i="5"/>
  <c r="I20" i="5"/>
  <c r="J20" i="5"/>
  <c r="G21" i="5"/>
  <c r="H21" i="5"/>
  <c r="I21" i="5"/>
  <c r="J21" i="5"/>
  <c r="H22" i="5"/>
  <c r="I22" i="5"/>
  <c r="J22" i="5"/>
  <c r="I23" i="5"/>
  <c r="J23" i="5"/>
  <c r="J24" i="5"/>
  <c r="K24" i="5"/>
  <c r="K23" i="5"/>
  <c r="K22" i="5"/>
  <c r="K21" i="5"/>
  <c r="K20" i="5"/>
  <c r="K19" i="5"/>
  <c r="K18" i="5"/>
  <c r="K17" i="5"/>
  <c r="K16" i="5"/>
  <c r="J16" i="5"/>
  <c r="I16" i="5"/>
  <c r="H16" i="5"/>
  <c r="G16" i="5"/>
  <c r="F16" i="5"/>
  <c r="E16" i="5"/>
  <c r="D16" i="5"/>
  <c r="C16" i="5"/>
  <c r="B16" i="5"/>
  <c r="K25" i="5"/>
  <c r="C16" i="7"/>
  <c r="C80" i="7"/>
  <c r="C42" i="7"/>
  <c r="C254" i="7"/>
  <c r="B253" i="7"/>
  <c r="D243" i="7"/>
  <c r="C242" i="7"/>
  <c r="B241" i="7"/>
  <c r="D236" i="7"/>
  <c r="C235" i="7"/>
  <c r="B234" i="7"/>
  <c r="E223" i="7"/>
  <c r="D223" i="7"/>
  <c r="C223" i="7"/>
  <c r="E222" i="7"/>
  <c r="D222" i="7"/>
  <c r="C222" i="7"/>
  <c r="E221" i="7"/>
  <c r="D221" i="7"/>
  <c r="C221" i="7"/>
  <c r="B220" i="7"/>
  <c r="E215" i="7"/>
  <c r="D215" i="7"/>
  <c r="C215" i="7"/>
  <c r="E214" i="7"/>
  <c r="D214" i="7"/>
  <c r="C214" i="7"/>
  <c r="E213" i="7"/>
  <c r="D213" i="7"/>
  <c r="C213" i="7"/>
  <c r="B212" i="7"/>
  <c r="F200" i="7"/>
  <c r="E200" i="7"/>
  <c r="D200" i="7"/>
  <c r="C200" i="7"/>
  <c r="F199" i="7"/>
  <c r="E199" i="7"/>
  <c r="D199" i="7"/>
  <c r="C199" i="7"/>
  <c r="F198" i="7"/>
  <c r="E198" i="7"/>
  <c r="D198" i="7"/>
  <c r="C198" i="7"/>
  <c r="F197" i="7"/>
  <c r="E197" i="7"/>
  <c r="D197" i="7"/>
  <c r="C197" i="7"/>
  <c r="B196" i="7"/>
  <c r="F191" i="7"/>
  <c r="E191" i="7"/>
  <c r="D191" i="7"/>
  <c r="C191" i="7"/>
  <c r="F190" i="7"/>
  <c r="E190" i="7"/>
  <c r="D190" i="7"/>
  <c r="C190" i="7"/>
  <c r="F189" i="7"/>
  <c r="E189" i="7"/>
  <c r="D189" i="7"/>
  <c r="C189" i="7"/>
  <c r="F188" i="7"/>
  <c r="E188" i="7"/>
  <c r="D188" i="7"/>
  <c r="C188" i="7"/>
  <c r="B187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C170" i="7"/>
  <c r="B169" i="7"/>
  <c r="G164" i="7"/>
  <c r="G163" i="7"/>
  <c r="G162" i="7"/>
  <c r="G161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C160" i="7"/>
  <c r="B159" i="7"/>
  <c r="H145" i="7"/>
  <c r="G145" i="7"/>
  <c r="F145" i="7"/>
  <c r="E145" i="7"/>
  <c r="D145" i="7"/>
  <c r="B145" i="7"/>
  <c r="H144" i="7"/>
  <c r="G144" i="7"/>
  <c r="F144" i="7"/>
  <c r="E144" i="7"/>
  <c r="D144" i="7"/>
  <c r="B144" i="7"/>
  <c r="H143" i="7"/>
  <c r="G143" i="7"/>
  <c r="F143" i="7"/>
  <c r="E143" i="7"/>
  <c r="D143" i="7"/>
  <c r="B143" i="7"/>
  <c r="H142" i="7"/>
  <c r="G142" i="7"/>
  <c r="F142" i="7"/>
  <c r="E142" i="7"/>
  <c r="D142" i="7"/>
  <c r="B142" i="7"/>
  <c r="H141" i="7"/>
  <c r="G141" i="7"/>
  <c r="F141" i="7"/>
  <c r="E141" i="7"/>
  <c r="D141" i="7"/>
  <c r="B141" i="7"/>
  <c r="C140" i="7"/>
  <c r="H139" i="7"/>
  <c r="G139" i="7"/>
  <c r="F139" i="7"/>
  <c r="E139" i="7"/>
  <c r="D139" i="7"/>
  <c r="B139" i="7"/>
  <c r="H134" i="7"/>
  <c r="G134" i="7"/>
  <c r="F134" i="7"/>
  <c r="E134" i="7"/>
  <c r="D134" i="7"/>
  <c r="H133" i="7"/>
  <c r="G133" i="7"/>
  <c r="F133" i="7"/>
  <c r="E133" i="7"/>
  <c r="D133" i="7"/>
  <c r="H132" i="7"/>
  <c r="G132" i="7"/>
  <c r="F132" i="7"/>
  <c r="E132" i="7"/>
  <c r="D132" i="7"/>
  <c r="H131" i="7"/>
  <c r="G131" i="7"/>
  <c r="F131" i="7"/>
  <c r="E131" i="7"/>
  <c r="D131" i="7"/>
  <c r="H130" i="7"/>
  <c r="G130" i="7"/>
  <c r="F130" i="7"/>
  <c r="E130" i="7"/>
  <c r="D130" i="7"/>
  <c r="H128" i="7"/>
  <c r="G128" i="7"/>
  <c r="F128" i="7"/>
  <c r="E128" i="7"/>
  <c r="D128" i="7"/>
  <c r="B134" i="7"/>
  <c r="B133" i="7"/>
  <c r="B132" i="7"/>
  <c r="B131" i="7"/>
  <c r="B130" i="7"/>
  <c r="C129" i="7"/>
  <c r="B128" i="7"/>
  <c r="I113" i="7"/>
  <c r="H113" i="7"/>
  <c r="G113" i="7"/>
  <c r="F113" i="7"/>
  <c r="E113" i="7"/>
  <c r="D113" i="7"/>
  <c r="B113" i="7"/>
  <c r="I112" i="7"/>
  <c r="H112" i="7"/>
  <c r="G112" i="7"/>
  <c r="F112" i="7"/>
  <c r="E112" i="7"/>
  <c r="D112" i="7"/>
  <c r="B112" i="7"/>
  <c r="I111" i="7"/>
  <c r="H111" i="7"/>
  <c r="G111" i="7"/>
  <c r="F111" i="7"/>
  <c r="E111" i="7"/>
  <c r="D111" i="7"/>
  <c r="B111" i="7"/>
  <c r="I110" i="7"/>
  <c r="H110" i="7"/>
  <c r="G110" i="7"/>
  <c r="F110" i="7"/>
  <c r="E110" i="7"/>
  <c r="D110" i="7"/>
  <c r="B110" i="7"/>
  <c r="I109" i="7"/>
  <c r="H109" i="7"/>
  <c r="G109" i="7"/>
  <c r="F109" i="7"/>
  <c r="E109" i="7"/>
  <c r="D109" i="7"/>
  <c r="B109" i="7"/>
  <c r="I108" i="7"/>
  <c r="H108" i="7"/>
  <c r="G108" i="7"/>
  <c r="F108" i="7"/>
  <c r="E108" i="7"/>
  <c r="D108" i="7"/>
  <c r="B108" i="7"/>
  <c r="C107" i="7"/>
  <c r="I106" i="7"/>
  <c r="H106" i="7"/>
  <c r="G106" i="7"/>
  <c r="F106" i="7"/>
  <c r="E106" i="7"/>
  <c r="D106" i="7"/>
  <c r="B106" i="7"/>
  <c r="I101" i="7"/>
  <c r="H101" i="7"/>
  <c r="G101" i="7"/>
  <c r="F101" i="7"/>
  <c r="E101" i="7"/>
  <c r="I100" i="7"/>
  <c r="H100" i="7"/>
  <c r="G100" i="7"/>
  <c r="F100" i="7"/>
  <c r="E100" i="7"/>
  <c r="I99" i="7"/>
  <c r="H99" i="7"/>
  <c r="G99" i="7"/>
  <c r="F99" i="7"/>
  <c r="E99" i="7"/>
  <c r="I98" i="7"/>
  <c r="H98" i="7"/>
  <c r="G98" i="7"/>
  <c r="F98" i="7"/>
  <c r="E98" i="7"/>
  <c r="I97" i="7"/>
  <c r="H97" i="7"/>
  <c r="G97" i="7"/>
  <c r="F97" i="7"/>
  <c r="E97" i="7"/>
  <c r="I96" i="7"/>
  <c r="H96" i="7"/>
  <c r="G96" i="7"/>
  <c r="F96" i="7"/>
  <c r="E96" i="7"/>
  <c r="I94" i="7"/>
  <c r="H94" i="7"/>
  <c r="G94" i="7"/>
  <c r="F94" i="7"/>
  <c r="E94" i="7"/>
  <c r="D101" i="7"/>
  <c r="B101" i="7"/>
  <c r="D100" i="7"/>
  <c r="B100" i="7"/>
  <c r="D99" i="7"/>
  <c r="B99" i="7"/>
  <c r="D98" i="7"/>
  <c r="B98" i="7"/>
  <c r="D97" i="7"/>
  <c r="B97" i="7"/>
  <c r="D96" i="7"/>
  <c r="B96" i="7"/>
  <c r="C95" i="7"/>
  <c r="D94" i="7"/>
  <c r="B94" i="7"/>
  <c r="J78" i="7"/>
  <c r="I78" i="7"/>
  <c r="H78" i="7"/>
  <c r="G78" i="7"/>
  <c r="F78" i="7"/>
  <c r="E78" i="7"/>
  <c r="D78" i="7"/>
  <c r="B78" i="7"/>
  <c r="J77" i="7"/>
  <c r="I77" i="7"/>
  <c r="H77" i="7"/>
  <c r="G77" i="7"/>
  <c r="F77" i="7"/>
  <c r="E77" i="7"/>
  <c r="D77" i="7"/>
  <c r="B77" i="7"/>
  <c r="J76" i="7"/>
  <c r="I76" i="7"/>
  <c r="H76" i="7"/>
  <c r="G76" i="7"/>
  <c r="F76" i="7"/>
  <c r="E76" i="7"/>
  <c r="D76" i="7"/>
  <c r="B76" i="7"/>
  <c r="J75" i="7"/>
  <c r="I75" i="7"/>
  <c r="H75" i="7"/>
  <c r="G75" i="7"/>
  <c r="F75" i="7"/>
  <c r="E75" i="7"/>
  <c r="D75" i="7"/>
  <c r="B75" i="7"/>
  <c r="J74" i="7"/>
  <c r="I74" i="7"/>
  <c r="H74" i="7"/>
  <c r="G74" i="7"/>
  <c r="F74" i="7"/>
  <c r="E74" i="7"/>
  <c r="D74" i="7"/>
  <c r="B74" i="7"/>
  <c r="J73" i="7"/>
  <c r="I73" i="7"/>
  <c r="H73" i="7"/>
  <c r="G73" i="7"/>
  <c r="F73" i="7"/>
  <c r="E73" i="7"/>
  <c r="D73" i="7"/>
  <c r="B73" i="7"/>
  <c r="J72" i="7"/>
  <c r="I72" i="7"/>
  <c r="H72" i="7"/>
  <c r="G72" i="7"/>
  <c r="F72" i="7"/>
  <c r="E72" i="7"/>
  <c r="D72" i="7"/>
  <c r="B72" i="7"/>
  <c r="C71" i="7"/>
  <c r="J70" i="7"/>
  <c r="I70" i="7"/>
  <c r="H70" i="7"/>
  <c r="G70" i="7"/>
  <c r="F70" i="7"/>
  <c r="E70" i="7"/>
  <c r="D70" i="7"/>
  <c r="B70" i="7"/>
  <c r="J65" i="7"/>
  <c r="I65" i="7"/>
  <c r="H65" i="7"/>
  <c r="G65" i="7"/>
  <c r="F65" i="7"/>
  <c r="E65" i="7"/>
  <c r="D65" i="7"/>
  <c r="B65" i="7"/>
  <c r="J64" i="7"/>
  <c r="I64" i="7"/>
  <c r="H64" i="7"/>
  <c r="G64" i="7"/>
  <c r="F64" i="7"/>
  <c r="E64" i="7"/>
  <c r="D64" i="7"/>
  <c r="B64" i="7"/>
  <c r="J63" i="7"/>
  <c r="I63" i="7"/>
  <c r="H63" i="7"/>
  <c r="G63" i="7"/>
  <c r="F63" i="7"/>
  <c r="E63" i="7"/>
  <c r="D63" i="7"/>
  <c r="B63" i="7"/>
  <c r="J62" i="7"/>
  <c r="I62" i="7"/>
  <c r="H62" i="7"/>
  <c r="G62" i="7"/>
  <c r="F62" i="7"/>
  <c r="E62" i="7"/>
  <c r="D62" i="7"/>
  <c r="B62" i="7"/>
  <c r="J61" i="7"/>
  <c r="I61" i="7"/>
  <c r="H61" i="7"/>
  <c r="G61" i="7"/>
  <c r="F61" i="7"/>
  <c r="E61" i="7"/>
  <c r="D61" i="7"/>
  <c r="B61" i="7"/>
  <c r="J60" i="7"/>
  <c r="I60" i="7"/>
  <c r="H60" i="7"/>
  <c r="G60" i="7"/>
  <c r="F60" i="7"/>
  <c r="E60" i="7"/>
  <c r="D60" i="7"/>
  <c r="B60" i="7"/>
  <c r="J59" i="7"/>
  <c r="I59" i="7"/>
  <c r="H59" i="7"/>
  <c r="G59" i="7"/>
  <c r="F59" i="7"/>
  <c r="E59" i="7"/>
  <c r="D59" i="7"/>
  <c r="B59" i="7"/>
  <c r="C58" i="7"/>
  <c r="J57" i="7"/>
  <c r="I57" i="7"/>
  <c r="H57" i="7"/>
  <c r="G57" i="7"/>
  <c r="F57" i="7"/>
  <c r="E57" i="7"/>
  <c r="D57" i="7"/>
  <c r="B57" i="7"/>
  <c r="F159" i="5" l="1"/>
  <c r="G169" i="5"/>
  <c r="C182" i="5" s="1"/>
  <c r="B162" i="5"/>
  <c r="C169" i="5"/>
  <c r="C159" i="5"/>
  <c r="G159" i="5"/>
  <c r="B163" i="5"/>
  <c r="B170" i="5"/>
  <c r="B172" i="5"/>
  <c r="B174" i="5"/>
  <c r="E169" i="5"/>
  <c r="C180" i="5" s="1"/>
  <c r="F169" i="5"/>
  <c r="C181" i="5" s="1"/>
  <c r="C84" i="5"/>
  <c r="E107" i="5" s="1"/>
  <c r="C87" i="5"/>
  <c r="G97" i="5" s="1"/>
  <c r="C110" i="5"/>
  <c r="D110" i="5"/>
  <c r="C89" i="5"/>
  <c r="E113" i="5" s="1"/>
  <c r="G110" i="5"/>
  <c r="H110" i="5"/>
  <c r="B98" i="5"/>
  <c r="C83" i="5"/>
  <c r="F75" i="5"/>
  <c r="I98" i="5"/>
  <c r="E95" i="5"/>
  <c r="I110" i="5"/>
  <c r="C85" i="5"/>
  <c r="C88" i="5"/>
  <c r="F94" i="5"/>
  <c r="F106" i="5"/>
  <c r="F108" i="5"/>
  <c r="B110" i="5"/>
  <c r="F111" i="5"/>
  <c r="F112" i="5"/>
  <c r="F113" i="5"/>
  <c r="F71" i="5"/>
  <c r="C98" i="5"/>
  <c r="F95" i="5"/>
  <c r="F63" i="5"/>
  <c r="H61" i="5"/>
  <c r="F96" i="5"/>
  <c r="D98" i="5"/>
  <c r="G98" i="5"/>
  <c r="F100" i="5"/>
  <c r="F99" i="5"/>
  <c r="G74" i="5"/>
  <c r="H98" i="5"/>
  <c r="F78" i="5"/>
  <c r="J74" i="5"/>
  <c r="J61" i="5"/>
  <c r="F65" i="5"/>
  <c r="F58" i="5"/>
  <c r="C61" i="5"/>
  <c r="C74" i="5"/>
  <c r="F59" i="5"/>
  <c r="F64" i="5"/>
  <c r="D61" i="5"/>
  <c r="I61" i="5"/>
  <c r="F72" i="5"/>
  <c r="H74" i="5"/>
  <c r="C42" i="5"/>
  <c r="F60" i="5"/>
  <c r="E61" i="5"/>
  <c r="F73" i="5"/>
  <c r="I74" i="5"/>
  <c r="F57" i="5"/>
  <c r="F62" i="5"/>
  <c r="B61" i="5"/>
  <c r="F70" i="5"/>
  <c r="C229" i="7"/>
  <c r="C243" i="7" s="1"/>
  <c r="D242" i="7"/>
  <c r="C236" i="7"/>
  <c r="C152" i="7"/>
  <c r="E169" i="7" s="1"/>
  <c r="C154" i="7"/>
  <c r="G159" i="7" s="1"/>
  <c r="C153" i="7"/>
  <c r="F169" i="7" s="1"/>
  <c r="C151" i="7"/>
  <c r="B161" i="7" s="1"/>
  <c r="E159" i="7"/>
  <c r="G169" i="7"/>
  <c r="D32" i="7"/>
  <c r="K40" i="7"/>
  <c r="J40" i="7"/>
  <c r="I40" i="7"/>
  <c r="H40" i="7"/>
  <c r="G40" i="7"/>
  <c r="F40" i="7"/>
  <c r="E40" i="7"/>
  <c r="D40" i="7"/>
  <c r="C40" i="7"/>
  <c r="B40" i="7"/>
  <c r="K39" i="7"/>
  <c r="J39" i="7"/>
  <c r="I39" i="7"/>
  <c r="H39" i="7"/>
  <c r="G39" i="7"/>
  <c r="F39" i="7"/>
  <c r="E39" i="7"/>
  <c r="D39" i="7"/>
  <c r="C39" i="7"/>
  <c r="B39" i="7"/>
  <c r="K38" i="7"/>
  <c r="J38" i="7"/>
  <c r="I38" i="7"/>
  <c r="H38" i="7"/>
  <c r="G38" i="7"/>
  <c r="F38" i="7"/>
  <c r="E38" i="7"/>
  <c r="D38" i="7"/>
  <c r="C38" i="7"/>
  <c r="B38" i="7"/>
  <c r="K37" i="7"/>
  <c r="J37" i="7"/>
  <c r="I37" i="7"/>
  <c r="H37" i="7"/>
  <c r="G37" i="7"/>
  <c r="F37" i="7"/>
  <c r="E37" i="7"/>
  <c r="D37" i="7"/>
  <c r="C37" i="7"/>
  <c r="B37" i="7"/>
  <c r="K36" i="7"/>
  <c r="J36" i="7"/>
  <c r="I36" i="7"/>
  <c r="H36" i="7"/>
  <c r="G36" i="7"/>
  <c r="F36" i="7"/>
  <c r="E36" i="7"/>
  <c r="D36" i="7"/>
  <c r="C36" i="7"/>
  <c r="B36" i="7"/>
  <c r="K35" i="7"/>
  <c r="J35" i="7"/>
  <c r="I35" i="7"/>
  <c r="H35" i="7"/>
  <c r="G35" i="7"/>
  <c r="F35" i="7"/>
  <c r="E35" i="7"/>
  <c r="D35" i="7"/>
  <c r="C35" i="7"/>
  <c r="B35" i="7"/>
  <c r="K34" i="7"/>
  <c r="J34" i="7"/>
  <c r="I34" i="7"/>
  <c r="H34" i="7"/>
  <c r="G34" i="7"/>
  <c r="F34" i="7"/>
  <c r="E34" i="7"/>
  <c r="D34" i="7"/>
  <c r="C34" i="7"/>
  <c r="B34" i="7"/>
  <c r="K33" i="7"/>
  <c r="J33" i="7"/>
  <c r="I33" i="7"/>
  <c r="H33" i="7"/>
  <c r="G33" i="7"/>
  <c r="F33" i="7"/>
  <c r="E33" i="7"/>
  <c r="D33" i="7"/>
  <c r="C33" i="7"/>
  <c r="B33" i="7"/>
  <c r="K32" i="7"/>
  <c r="J32" i="7"/>
  <c r="C52" i="7" s="1"/>
  <c r="I32" i="7"/>
  <c r="C51" i="7" s="1"/>
  <c r="H32" i="7"/>
  <c r="C50" i="7" s="1"/>
  <c r="G32" i="7"/>
  <c r="C49" i="7" s="1"/>
  <c r="F32" i="7"/>
  <c r="C48" i="7" s="1"/>
  <c r="E32" i="7"/>
  <c r="C47" i="7" s="1"/>
  <c r="C32" i="7"/>
  <c r="B32" i="7"/>
  <c r="K31" i="7"/>
  <c r="J31" i="7"/>
  <c r="I31" i="7"/>
  <c r="H31" i="7"/>
  <c r="G31" i="7"/>
  <c r="F31" i="7"/>
  <c r="E31" i="7"/>
  <c r="D31" i="7"/>
  <c r="C31" i="7"/>
  <c r="B31" i="7"/>
  <c r="J25" i="7"/>
  <c r="I25" i="7"/>
  <c r="I24" i="7"/>
  <c r="H25" i="7"/>
  <c r="H24" i="7"/>
  <c r="H23" i="7"/>
  <c r="G25" i="7"/>
  <c r="G24" i="7"/>
  <c r="G23" i="7"/>
  <c r="G22" i="7"/>
  <c r="F25" i="7"/>
  <c r="F24" i="7"/>
  <c r="F23" i="7"/>
  <c r="F22" i="7"/>
  <c r="F21" i="7"/>
  <c r="E25" i="7"/>
  <c r="E24" i="7"/>
  <c r="E23" i="7"/>
  <c r="E22" i="7"/>
  <c r="E21" i="7"/>
  <c r="E20" i="7"/>
  <c r="D25" i="7"/>
  <c r="D24" i="7"/>
  <c r="D23" i="7"/>
  <c r="D22" i="7"/>
  <c r="D21" i="7"/>
  <c r="D20" i="7"/>
  <c r="D19" i="7"/>
  <c r="C25" i="7"/>
  <c r="C24" i="7"/>
  <c r="C23" i="7"/>
  <c r="C22" i="7"/>
  <c r="C21" i="7"/>
  <c r="C20" i="7"/>
  <c r="C19" i="7"/>
  <c r="C18" i="7"/>
  <c r="B25" i="7"/>
  <c r="AR38" i="7" s="1"/>
  <c r="B24" i="7"/>
  <c r="AR37" i="7" s="1"/>
  <c r="B23" i="7"/>
  <c r="AQ36" i="7" s="1"/>
  <c r="B22" i="7"/>
  <c r="AO35" i="7" s="1"/>
  <c r="B21" i="7"/>
  <c r="B20" i="7"/>
  <c r="AR33" i="7" s="1"/>
  <c r="B19" i="7"/>
  <c r="B18" i="7"/>
  <c r="AQ31" i="7" s="1"/>
  <c r="B17" i="7"/>
  <c r="C17" i="7"/>
  <c r="D17" i="7"/>
  <c r="E17" i="7"/>
  <c r="F17" i="7"/>
  <c r="G17" i="7"/>
  <c r="H17" i="7"/>
  <c r="I17" i="7"/>
  <c r="J17" i="7"/>
  <c r="D18" i="7"/>
  <c r="E18" i="7"/>
  <c r="F18" i="7"/>
  <c r="G18" i="7"/>
  <c r="H18" i="7"/>
  <c r="I18" i="7"/>
  <c r="J18" i="7"/>
  <c r="E19" i="7"/>
  <c r="F19" i="7"/>
  <c r="G19" i="7"/>
  <c r="H19" i="7"/>
  <c r="I19" i="7"/>
  <c r="J19" i="7"/>
  <c r="F20" i="7"/>
  <c r="G20" i="7"/>
  <c r="H20" i="7"/>
  <c r="I20" i="7"/>
  <c r="J20" i="7"/>
  <c r="G21" i="7"/>
  <c r="H21" i="7"/>
  <c r="I21" i="7"/>
  <c r="J21" i="7"/>
  <c r="H22" i="7"/>
  <c r="I22" i="7"/>
  <c r="J22" i="7"/>
  <c r="I23" i="7"/>
  <c r="J23" i="7"/>
  <c r="J24" i="7"/>
  <c r="K25" i="7"/>
  <c r="B16" i="7"/>
  <c r="K24" i="7"/>
  <c r="K23" i="7"/>
  <c r="K22" i="7"/>
  <c r="K21" i="7"/>
  <c r="K20" i="7"/>
  <c r="K19" i="7"/>
  <c r="K18" i="7"/>
  <c r="K17" i="7"/>
  <c r="K16" i="7"/>
  <c r="J16" i="7"/>
  <c r="I16" i="7"/>
  <c r="H16" i="7"/>
  <c r="G16" i="7"/>
  <c r="F16" i="7"/>
  <c r="D16" i="7"/>
  <c r="E16" i="7"/>
  <c r="AR39" i="7"/>
  <c r="AQ39" i="7"/>
  <c r="AK31" i="7"/>
  <c r="AJ31" i="7"/>
  <c r="G109" i="5" l="1"/>
  <c r="B198" i="5"/>
  <c r="D187" i="5"/>
  <c r="D196" i="5"/>
  <c r="B189" i="5"/>
  <c r="E187" i="5"/>
  <c r="B199" i="5"/>
  <c r="E196" i="5"/>
  <c r="B190" i="5"/>
  <c r="B200" i="5"/>
  <c r="F196" i="5"/>
  <c r="B191" i="5"/>
  <c r="F187" i="5"/>
  <c r="C86" i="5"/>
  <c r="E110" i="5" s="1"/>
  <c r="E99" i="5"/>
  <c r="C109" i="5"/>
  <c r="C119" i="5" s="1"/>
  <c r="E111" i="5"/>
  <c r="C97" i="5"/>
  <c r="I97" i="5"/>
  <c r="I109" i="5"/>
  <c r="C123" i="5" s="1"/>
  <c r="C121" i="5"/>
  <c r="E101" i="5"/>
  <c r="E96" i="5"/>
  <c r="E108" i="5"/>
  <c r="D97" i="5"/>
  <c r="D109" i="5"/>
  <c r="C120" i="5" s="1"/>
  <c r="B109" i="5"/>
  <c r="C118" i="5" s="1"/>
  <c r="E106" i="5"/>
  <c r="B97" i="5"/>
  <c r="E94" i="5"/>
  <c r="C80" i="5"/>
  <c r="E98" i="5"/>
  <c r="E112" i="5"/>
  <c r="E100" i="5"/>
  <c r="H109" i="5"/>
  <c r="C122" i="5" s="1"/>
  <c r="H97" i="5"/>
  <c r="D235" i="7"/>
  <c r="B174" i="7"/>
  <c r="B162" i="7"/>
  <c r="B172" i="7"/>
  <c r="B171" i="7"/>
  <c r="B173" i="7"/>
  <c r="F159" i="7"/>
  <c r="B163" i="7"/>
  <c r="D159" i="7"/>
  <c r="D169" i="7"/>
  <c r="B164" i="7"/>
  <c r="AP34" i="7"/>
  <c r="AN36" i="7"/>
  <c r="AQ32" i="7"/>
  <c r="C45" i="7"/>
  <c r="C46" i="7"/>
  <c r="C77" i="7"/>
  <c r="I71" i="7"/>
  <c r="C88" i="7" s="1"/>
  <c r="C64" i="7"/>
  <c r="I58" i="7"/>
  <c r="C74" i="7"/>
  <c r="F71" i="7"/>
  <c r="C85" i="7" s="1"/>
  <c r="C61" i="7"/>
  <c r="F58" i="7"/>
  <c r="C62" i="7"/>
  <c r="G58" i="7"/>
  <c r="C75" i="7"/>
  <c r="G71" i="7"/>
  <c r="C86" i="7" s="1"/>
  <c r="C73" i="7"/>
  <c r="E71" i="7"/>
  <c r="C60" i="7"/>
  <c r="E58" i="7"/>
  <c r="C78" i="7"/>
  <c r="J71" i="7"/>
  <c r="C89" i="7" s="1"/>
  <c r="C65" i="7"/>
  <c r="J58" i="7"/>
  <c r="H58" i="7"/>
  <c r="C76" i="7"/>
  <c r="H71" i="7"/>
  <c r="C87" i="7" s="1"/>
  <c r="C63" i="7"/>
  <c r="AP32" i="7"/>
  <c r="AO36" i="7"/>
  <c r="AO32" i="7"/>
  <c r="AL33" i="7"/>
  <c r="AR35" i="7"/>
  <c r="AR40" i="7"/>
  <c r="AN33" i="7"/>
  <c r="AP37" i="7"/>
  <c r="AQ37" i="7"/>
  <c r="AQ33" i="7"/>
  <c r="AO37" i="7"/>
  <c r="AM32" i="7"/>
  <c r="AL32" i="7"/>
  <c r="AR36" i="7"/>
  <c r="AP33" i="7"/>
  <c r="AO33" i="7"/>
  <c r="AM33" i="7"/>
  <c r="AM31" i="7"/>
  <c r="AM34" i="7"/>
  <c r="AP31" i="7"/>
  <c r="AI31" i="7"/>
  <c r="AQ34" i="7"/>
  <c r="AN31" i="7"/>
  <c r="AR31" i="7"/>
  <c r="AN34" i="7"/>
  <c r="AR34" i="7"/>
  <c r="AP35" i="7"/>
  <c r="AP38" i="7"/>
  <c r="AO31" i="7"/>
  <c r="AN32" i="7"/>
  <c r="AR32" i="7"/>
  <c r="AM35" i="7"/>
  <c r="AP36" i="7"/>
  <c r="AQ38" i="7"/>
  <c r="AJ32" i="7"/>
  <c r="AO34" i="7"/>
  <c r="AQ35" i="7"/>
  <c r="AL31" i="7"/>
  <c r="AK32" i="7"/>
  <c r="AK33" i="7"/>
  <c r="AL34" i="7"/>
  <c r="AN35" i="7"/>
  <c r="F97" i="5" l="1"/>
  <c r="F109" i="5"/>
  <c r="C115" i="5" s="1"/>
  <c r="C207" i="5"/>
  <c r="C200" i="5"/>
  <c r="F197" i="5"/>
  <c r="C199" i="5"/>
  <c r="E197" i="5"/>
  <c r="C206" i="5" s="1"/>
  <c r="C198" i="5"/>
  <c r="D197" i="5"/>
  <c r="C205" i="5" s="1"/>
  <c r="F188" i="5"/>
  <c r="C191" i="5"/>
  <c r="C190" i="5"/>
  <c r="E188" i="5"/>
  <c r="D188" i="5"/>
  <c r="C189" i="5"/>
  <c r="F171" i="5"/>
  <c r="D173" i="5"/>
  <c r="D170" i="5"/>
  <c r="C171" i="5"/>
  <c r="D174" i="5"/>
  <c r="G171" i="5"/>
  <c r="D172" i="5"/>
  <c r="E171" i="5"/>
  <c r="C161" i="5"/>
  <c r="D160" i="5"/>
  <c r="D162" i="5"/>
  <c r="E161" i="5"/>
  <c r="G161" i="5"/>
  <c r="D164" i="5"/>
  <c r="D163" i="5"/>
  <c r="F161" i="5"/>
  <c r="F142" i="5"/>
  <c r="F131" i="5"/>
  <c r="E143" i="5"/>
  <c r="E132" i="5"/>
  <c r="B142" i="5"/>
  <c r="E128" i="5"/>
  <c r="E139" i="5"/>
  <c r="B131" i="5"/>
  <c r="E145" i="5"/>
  <c r="E134" i="5"/>
  <c r="H142" i="5"/>
  <c r="H131" i="5"/>
  <c r="E129" i="5"/>
  <c r="C131" i="5"/>
  <c r="C142" i="5"/>
  <c r="E140" i="5"/>
  <c r="E133" i="5"/>
  <c r="E144" i="5"/>
  <c r="G142" i="5"/>
  <c r="G131" i="5"/>
  <c r="E141" i="5"/>
  <c r="D131" i="5"/>
  <c r="D142" i="5"/>
  <c r="E130" i="5"/>
  <c r="C111" i="7"/>
  <c r="G107" i="7"/>
  <c r="C121" i="7" s="1"/>
  <c r="B107" i="7"/>
  <c r="C118" i="7" s="1"/>
  <c r="C106" i="7"/>
  <c r="H107" i="7"/>
  <c r="C122" i="7" s="1"/>
  <c r="C112" i="7"/>
  <c r="I107" i="7"/>
  <c r="C123" i="7" s="1"/>
  <c r="C113" i="7"/>
  <c r="E107" i="7"/>
  <c r="C119" i="7" s="1"/>
  <c r="C109" i="7"/>
  <c r="F107" i="7"/>
  <c r="C120" i="7" s="1"/>
  <c r="C110" i="7"/>
  <c r="G95" i="7"/>
  <c r="C99" i="7"/>
  <c r="C97" i="7"/>
  <c r="E95" i="7"/>
  <c r="C101" i="7"/>
  <c r="I95" i="7"/>
  <c r="H95" i="7"/>
  <c r="C100" i="7"/>
  <c r="F95" i="7"/>
  <c r="C98" i="7"/>
  <c r="B95" i="7"/>
  <c r="C94" i="7"/>
  <c r="B71" i="7"/>
  <c r="C83" i="7" s="1"/>
  <c r="C70" i="7"/>
  <c r="B58" i="7"/>
  <c r="C57" i="7"/>
  <c r="D58" i="7"/>
  <c r="C72" i="7"/>
  <c r="D71" i="7"/>
  <c r="C84" i="7" s="1"/>
  <c r="C59" i="7"/>
  <c r="C151" i="5" l="1"/>
  <c r="B171" i="5" s="1"/>
  <c r="B222" i="5"/>
  <c r="D212" i="5"/>
  <c r="D220" i="5"/>
  <c r="B214" i="5"/>
  <c r="B221" i="5"/>
  <c r="C220" i="5"/>
  <c r="C228" i="5" s="1"/>
  <c r="B213" i="5"/>
  <c r="C212" i="5"/>
  <c r="B223" i="5"/>
  <c r="E212" i="5"/>
  <c r="E220" i="5"/>
  <c r="C229" i="5" s="1"/>
  <c r="B215" i="5"/>
  <c r="B161" i="5"/>
  <c r="D159" i="5"/>
  <c r="D169" i="5"/>
  <c r="C147" i="5"/>
  <c r="G160" i="7"/>
  <c r="C174" i="7"/>
  <c r="G170" i="7"/>
  <c r="C182" i="7" s="1"/>
  <c r="F170" i="7"/>
  <c r="C181" i="7" s="1"/>
  <c r="C173" i="7"/>
  <c r="C172" i="7"/>
  <c r="E170" i="7"/>
  <c r="C180" i="7" s="1"/>
  <c r="D170" i="7"/>
  <c r="C179" i="7" s="1"/>
  <c r="C171" i="7"/>
  <c r="E160" i="7"/>
  <c r="C162" i="7"/>
  <c r="C163" i="7"/>
  <c r="F160" i="7"/>
  <c r="C164" i="7"/>
  <c r="D160" i="7"/>
  <c r="C161" i="7"/>
  <c r="C131" i="7"/>
  <c r="C142" i="7"/>
  <c r="E140" i="7"/>
  <c r="E129" i="7"/>
  <c r="C145" i="7"/>
  <c r="C134" i="7"/>
  <c r="H140" i="7"/>
  <c r="H129" i="7"/>
  <c r="B129" i="7"/>
  <c r="B140" i="7"/>
  <c r="C139" i="7"/>
  <c r="C128" i="7"/>
  <c r="F140" i="7"/>
  <c r="F129" i="7"/>
  <c r="C143" i="7"/>
  <c r="C132" i="7"/>
  <c r="C141" i="7"/>
  <c r="C130" i="7"/>
  <c r="D140" i="7"/>
  <c r="D129" i="7"/>
  <c r="C144" i="7"/>
  <c r="G140" i="7"/>
  <c r="G129" i="7"/>
  <c r="C133" i="7"/>
  <c r="D107" i="7"/>
  <c r="C115" i="7" s="1"/>
  <c r="C108" i="7"/>
  <c r="C96" i="7"/>
  <c r="D95" i="7"/>
  <c r="C241" i="5" l="1"/>
  <c r="C248" i="5" s="1"/>
  <c r="D234" i="5"/>
  <c r="B243" i="5"/>
  <c r="B236" i="5"/>
  <c r="D241" i="5"/>
  <c r="C234" i="5"/>
  <c r="B242" i="5"/>
  <c r="B235" i="5"/>
  <c r="C225" i="5"/>
  <c r="C176" i="5"/>
  <c r="C179" i="5"/>
  <c r="B197" i="7"/>
  <c r="C196" i="7"/>
  <c r="B188" i="7"/>
  <c r="C187" i="7"/>
  <c r="B189" i="7"/>
  <c r="D187" i="7"/>
  <c r="B198" i="7"/>
  <c r="D196" i="7"/>
  <c r="C205" i="7" s="1"/>
  <c r="B200" i="7"/>
  <c r="F196" i="7"/>
  <c r="C207" i="7" s="1"/>
  <c r="B191" i="7"/>
  <c r="F187" i="7"/>
  <c r="B199" i="7"/>
  <c r="E196" i="7"/>
  <c r="C206" i="7" s="1"/>
  <c r="B190" i="7"/>
  <c r="E187" i="7"/>
  <c r="C150" i="7"/>
  <c r="C147" i="7"/>
  <c r="C245" i="5" l="1"/>
  <c r="B188" i="5"/>
  <c r="C187" i="5"/>
  <c r="B197" i="5"/>
  <c r="C196" i="5"/>
  <c r="C202" i="5" s="1"/>
  <c r="B243" i="7"/>
  <c r="D241" i="7"/>
  <c r="C248" i="7" s="1"/>
  <c r="D234" i="7"/>
  <c r="B236" i="7"/>
  <c r="B221" i="7"/>
  <c r="C212" i="7"/>
  <c r="C220" i="7"/>
  <c r="B213" i="7"/>
  <c r="B222" i="7"/>
  <c r="D212" i="7"/>
  <c r="D220" i="7"/>
  <c r="B214" i="7"/>
  <c r="B223" i="7"/>
  <c r="E212" i="7"/>
  <c r="E220" i="7"/>
  <c r="B215" i="7"/>
  <c r="C202" i="7"/>
  <c r="B160" i="7"/>
  <c r="B170" i="7"/>
  <c r="C159" i="7"/>
  <c r="C169" i="7"/>
  <c r="C176" i="7" s="1"/>
  <c r="B254" i="7" l="1"/>
  <c r="C253" i="7"/>
  <c r="C228" i="7"/>
  <c r="C225" i="7"/>
  <c r="C234" i="7" l="1"/>
  <c r="B242" i="7"/>
  <c r="B235" i="7"/>
  <c r="C241" i="7"/>
  <c r="C245" i="7" s="1"/>
</calcChain>
</file>

<file path=xl/connections.xml><?xml version="1.0" encoding="utf-8"?>
<connections xmlns="http://schemas.openxmlformats.org/spreadsheetml/2006/main">
  <connection id="1" name="time_series_covid19_confirmed_global3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ime_series_covid19_confirmed_global3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ime_series_covid19_confirmed_global313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ime_series_covid19_confirmed_global313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ime_series_covid19_confirmed_global3132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ime_series_covid19_confirmed_global3133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ime_series_covid19_confirmed_global3134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ime_series_covid19_confirmed_global3135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ime_series_covid19_confirmed_global3136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ime_series_covid19_confirmed_global3136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time_series_covid19_confirmed_global3136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ime_series_covid19_confirmed_global313612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ime_series_covid19_confirmed_global313612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time_series_covid19_confirmed_global31361212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time_series_covid19_confirmed_global31361212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ime_series_covid19_confirmed_global31361212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time_series_covid19_confirmed_global31361212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ime_series_covid19_confirmed_global31361212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time_series_covid19_confirmed_global31361212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time_series_covid19_confirmed_global31361212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time_series_covid19_confirmed_global31361212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time_series_covid19_confirmed_global31361212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ime_series_covid19_confirmed_global31361212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time_series_covid19_confirmed_global313612121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time_series_covid19_confirmed_global3136121211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time_series_covid19_confirmed_global314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time_series_covid19_confirmed_global314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time_series_covid19_confirmed_global314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time_series_covid19_confirmed_global314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time_series_covid19_confirmed_global314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time_series_covid19_confirmed_global3141112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time_series_covid19_confirmed_global3141113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time_series_covid19_confirmed_global3141113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time_series_covid19_confirmed_global3141113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time_series_covid19_confirmed_global3141113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time_series_covid19_confirmed_global3141113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time_series_covid19_confirmed_global3141113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time_series_covid19_confirmed_global3141113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time_series_covid19_confirmed_global3141113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time_series_covid19_confirmed_global3141113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time_series_covid19_confirmed_global3141113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time_series_covid19_confirmed_global31411131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time_series_covid19_confirmed_global314111311111111111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time_series_covid19_confirmed_global33" type="6" refreshedVersion="4" background="1" saveData="1">
    <textPr codePage="850" sourceFile="G:\Campus\Semester 8\Skripsi\Data Science\Dataset\Ini Dataset FIX ya nis pokoknya FIX!\Bahan\Mapping\COVID-19-master\csse_covid_19_data\csse_covid_19_time_series\time_series_covid19_confirmed_global.csv" decimal="," thousands="." comma="1">
      <textFields count="5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<sst xmlns="http://schemas.openxmlformats.org/spreadsheetml/2006/main" count="633" uniqueCount="96">
  <si>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</si>
  <si>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</si>
  <si>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</si>
  <si>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</si>
  <si>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</si>
  <si>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</si>
  <si>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</si>
  <si>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</si>
  <si>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</si>
  <si>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</si>
  <si>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Confirmed</t>
  </si>
  <si>
    <t>Deaths</t>
  </si>
  <si>
    <t>Recovered</t>
  </si>
  <si>
    <t>Active</t>
  </si>
  <si>
    <t>Latitude</t>
  </si>
  <si>
    <t>Longitude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</si>
  <si>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</si>
  <si>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</si>
  <si>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</si>
  <si>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</si>
  <si>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</si>
  <si>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</si>
  <si>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</si>
  <si>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</si>
  <si>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</si>
  <si>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</si>
  <si>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Region</t>
  </si>
  <si>
    <t>Iterasi 1</t>
  </si>
  <si>
    <t xml:space="preserve">R2,R10 </t>
  </si>
  <si>
    <t>Cluster R2,R10</t>
  </si>
  <si>
    <t>Eucladien Distance</t>
  </si>
  <si>
    <t>Hasil Cluster R2,R10</t>
  </si>
  <si>
    <t>R2,R10</t>
  </si>
  <si>
    <t>R2,10</t>
  </si>
  <si>
    <t>(R2,R10 ),R4</t>
  </si>
  <si>
    <t>Cluster (R2,R10 ),R4</t>
  </si>
  <si>
    <t>Min (R2,R10 ),R4</t>
  </si>
  <si>
    <t>Hasil Cluster (R2,R10 ),R4</t>
  </si>
  <si>
    <t>((R2,R10 ),R4),R3</t>
  </si>
  <si>
    <t>Cluster ((R2,R10 ),R4),R3</t>
  </si>
  <si>
    <t>Min ((R2,R10 ),R4),R3</t>
  </si>
  <si>
    <t>Hasil Cluster ((R2,R10 ),R4),R3</t>
  </si>
  <si>
    <t>Min R1,R8</t>
  </si>
  <si>
    <t>Hasil Cluster R1,R8</t>
  </si>
  <si>
    <t>R1,R8</t>
  </si>
  <si>
    <t xml:space="preserve"> Cluster R1,R8</t>
  </si>
  <si>
    <t>Cluster (R1,R8),(((R2,R10 ),R4),R3)</t>
  </si>
  <si>
    <t>(R1,R8),(((R2,R10 ),R4),R3)</t>
  </si>
  <si>
    <t>Hasil Cluster (R1,R8),(((R2,R10 ),R4),R3)</t>
  </si>
  <si>
    <t>((R1,R8),(((R2,R10 ),R4),R3)),R5</t>
  </si>
  <si>
    <t>Min (R1,R8),(((R2,R10 ),R4),R3)</t>
  </si>
  <si>
    <t>Cluster ((R1,R8),(((R2,R10 ),R4),R3)),R5</t>
  </si>
  <si>
    <t>Hasil Cluster ((R1,R8),(((R2,R10 ),R4),R3)),R5</t>
  </si>
  <si>
    <t>Cluster R6,R7</t>
  </si>
  <si>
    <t>R6,R7</t>
  </si>
  <si>
    <t>Min ((R1,R8),(((R2,R10 ),R4),R3)),R5</t>
  </si>
  <si>
    <t>Min R6,R7</t>
  </si>
  <si>
    <t>Hasil Cluster R6,R7</t>
  </si>
  <si>
    <t>Cluster (((R1,R8),(((R2,R10 ),R4),R3)),R5),(R6,R7)</t>
  </si>
  <si>
    <t>(((R1,R8),(((R2,R10 ),R4),R3)),R5),(R6,R7)</t>
  </si>
  <si>
    <t>Min (((R1,R8),(((R2,R10 ),R4),R3)),R5),(R6,R7)</t>
  </si>
  <si>
    <t>Hasil Cluster (((R1,R8),(((R2,R10 ),R4),R3)),R5),(R6,R7)</t>
  </si>
  <si>
    <t>Kode</t>
  </si>
  <si>
    <t>Cluster R5,R9</t>
  </si>
  <si>
    <t>Min R5,R9</t>
  </si>
  <si>
    <t>Min R2,R10</t>
  </si>
  <si>
    <t>Hasil Cluster R5,R9</t>
  </si>
  <si>
    <t>R5,R9</t>
  </si>
  <si>
    <t>Cluster R4,R6</t>
  </si>
  <si>
    <t>R4,R6</t>
  </si>
  <si>
    <t>Min R4,R6</t>
  </si>
  <si>
    <t>Hasil Cluster R4,R6</t>
  </si>
  <si>
    <t>(R4,R6),(R5,R9)</t>
  </si>
  <si>
    <t>Cluster (R4,R6),(R5,R9)</t>
  </si>
  <si>
    <t>Min (R4,R6),(R5,R9)</t>
  </si>
  <si>
    <t>Hasil Cluster (R4,R6),(R5,R9)</t>
  </si>
  <si>
    <t>R1,R3</t>
  </si>
  <si>
    <t>Hasil Cluster R1,R3</t>
  </si>
  <si>
    <t>Cluster R1,R3</t>
  </si>
  <si>
    <t>Min R1,R3</t>
  </si>
  <si>
    <t>(R1,R3),R2</t>
  </si>
  <si>
    <t>Cluster (R1,R3),R2</t>
  </si>
  <si>
    <t>Min (R1,R3),R2</t>
  </si>
  <si>
    <t>Hasil Cluster (R1,R3),R2</t>
  </si>
  <si>
    <t>((R1,R3),R2),((R4,R6),(R5,R9))</t>
  </si>
  <si>
    <t>Cluster ((R1,R3),R2),((R4,R6),(R5,R9))</t>
  </si>
  <si>
    <t>Min ((R1,R3),R2),((R4,R6),(R5,R9))</t>
  </si>
  <si>
    <t>Hasil Cluster ((R1,R3),R2),((R4,R6),(R5,R9))</t>
  </si>
  <si>
    <t>(((R1,R3),R2),((R4,R6),(R5,R9))),R8</t>
  </si>
  <si>
    <t>Cluster (((R1,R3),R2),((R4,R6),(R5,R9))),R8</t>
  </si>
  <si>
    <t>Min (((R1,R3),R2),((R4,R6),(R5,R9))),R8</t>
  </si>
  <si>
    <t>Hasil Cluster (((R1,R3),R2),((R4,R6),(R5,R9))),R8</t>
  </si>
  <si>
    <t>Cluster ((((R1,R3),R2),((R4,R6),(R5,R9))),R8),R10</t>
  </si>
  <si>
    <t>((((R1,R3),R2),((R4,R6),(R5,R9))),R8),R10</t>
  </si>
  <si>
    <t>Min ((((R1,R3),R2),((R4,R6),(R5,R9))),R8),R10</t>
  </si>
  <si>
    <t>Hasil Cluster ((((R1,R3),R2),((R4,R6),(R5,R9))),R8),R10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</si>
</sst>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00"/>
    <numFmt numFmtId="166" formatCode="0.0000000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6" fillId="0" borderId="0" xfId="0" applyFont="1" applyAlignment="1">
      <alignment horizontal="left"/>
    </xf>
    <xf numFmtId="0" fontId="18" fillId="33" borderId="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center"/>
    </xf>
    <xf numFmtId="0" fontId="0" fillId="0" borderId="0" xfId="0" applyBorder="1"/>
    <xf numFmtId="0" fontId="18" fillId="3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16" fillId="33" borderId="0" xfId="0" applyFont="1" applyFill="1" applyAlignment="1">
      <alignment horizontal="center" vertical="center"/>
    </xf>
    <xf numFmtId="165" fontId="16" fillId="33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166" fontId="16" fillId="33" borderId="0" xfId="0" applyNumberFormat="1" applyFont="1" applyFill="1" applyAlignment="1">
      <alignment horizontal="center" vertical="center"/>
    </xf>
    <xf numFmtId="0" fontId="18" fillId="34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35" borderId="1" xfId="0" applyNumberFormat="1" applyFill="1" applyBorder="1" applyAlignment="1">
      <alignment horizontal="center" vertical="center"/>
    </xf>
    <xf numFmtId="0" fontId="0" fillId="36" borderId="1" xfId="0" applyNumberForma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horizontal="center"/>
    </xf>
    <xf numFmtId="167" fontId="16" fillId="33" borderId="0" xfId="0" applyNumberFormat="1" applyFont="1" applyFill="1" applyAlignment="1">
      <alignment horizontal="center" vertical="center"/>
    </xf>
    <xf numFmtId="164" fontId="16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5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36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ime_series_covid19_confirmed_global_14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series_covid19_confirmed_global" connectionId="4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ime_series_covid19_confirmed_global_1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ime_series_covid19_confirmed_global_19" connectionId="1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ime_series_covid19_confirmed_global_17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ime_series_covid19_confirmed_global_11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ime_series_covid19_confirmed_global_28" connectionId="2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ime_series_covid19_confirmed_global_20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ime_series_covid19_confirmed_global_18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ime_series_covid19_confirmed_global_26" connectionId="2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ime_series_covid19_confirmed_global_25" connectionId="2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eries_covid19_confirmed_global_21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ime_series_covid19_confirmed_global_15" connectionId="3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ime_series_covid19_confirmed_global_16" connectionId="3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ime_series_covid19_confirmed_global_18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ime_series_covid19_confirmed_global_12" connectionId="2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time_series_covid19_confirmed_global_11" connectionId="2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ime_series_covid19_confirmed_global" connectionId="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ime_series_covid19_confirmed_global_17" connectionId="3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ime_series_covid19_confirmed_global_1" connectionId="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time_series_covid19_confirmed_global_24" connectionId="4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time_series_covid19_confirmed_global_13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eries_covid19_confirmed_global_27" connectionId="2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time_series_covid19_confirmed_global_14" connectionId="32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time_series_covid19_confirmed_global_19" connectionId="3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time_series_covid19_confirmed_global_10" connectionId="2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time_series_covid19_confirmed_global_21" connectionId="3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time_series_covid19_confirmed_global_23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time_series_covid19_confirmed_global_20" connectionId="38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time_series_covid19_confirmed_global_22" connectionId="4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time_series_covid19_confirmed_global_25" connectionId="4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eries_covid19_confirmed_global_22" connectionId="1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eries_covid19_confirmed_global_24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series_covid19_confirmed_global_12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series_covid19_confirmed_global_10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series_covid19_confirmed_global_23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series_covid19_confirmed_global_13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13" Type="http://schemas.openxmlformats.org/officeDocument/2006/relationships/queryTable" Target="../queryTables/queryTable31.xml"/><Relationship Id="rId18" Type="http://schemas.openxmlformats.org/officeDocument/2006/relationships/queryTable" Target="../queryTables/queryTable3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12" Type="http://schemas.openxmlformats.org/officeDocument/2006/relationships/queryTable" Target="../queryTables/queryTable30.xml"/><Relationship Id="rId17" Type="http://schemas.openxmlformats.org/officeDocument/2006/relationships/queryTable" Target="../queryTables/queryTable35.xml"/><Relationship Id="rId2" Type="http://schemas.openxmlformats.org/officeDocument/2006/relationships/queryTable" Target="../queryTables/queryTable20.xml"/><Relationship Id="rId16" Type="http://schemas.openxmlformats.org/officeDocument/2006/relationships/queryTable" Target="../queryTables/queryTable3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4.xml"/><Relationship Id="rId11" Type="http://schemas.openxmlformats.org/officeDocument/2006/relationships/queryTable" Target="../queryTables/queryTable29.xml"/><Relationship Id="rId5" Type="http://schemas.openxmlformats.org/officeDocument/2006/relationships/queryTable" Target="../queryTables/queryTable23.xml"/><Relationship Id="rId15" Type="http://schemas.openxmlformats.org/officeDocument/2006/relationships/queryTable" Target="../queryTables/queryTable33.xml"/><Relationship Id="rId10" Type="http://schemas.openxmlformats.org/officeDocument/2006/relationships/queryTable" Target="../queryTables/queryTable28.xml"/><Relationship Id="rId19" Type="http://schemas.openxmlformats.org/officeDocument/2006/relationships/queryTable" Target="../queryTables/queryTable37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Relationship Id="rId1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4"/>
  <sheetViews>
    <sheetView workbookViewId="0">
      <selection sqref="A1:C11"/>
    </sheetView>
  </sheetViews>
  <sheetFormatPr defaultRowHeight="15" x14ac:dyDescent="0.25"/>
  <cols>
    <col min="1" max="1" width="19" style="5" customWidth="1"/>
    <col min="2" max="2" width="19.85546875" bestFit="1" customWidth="1"/>
    <col min="3" max="3" width="15.28515625" bestFit="1" customWidth="1"/>
    <col min="4" max="11" width="12" bestFit="1" customWidth="1"/>
    <col min="13" max="14" width="19.5703125" bestFit="1" customWidth="1"/>
  </cols>
  <sheetData>
    <row r="1" spans="1:13" x14ac:dyDescent="0.25">
      <c r="A1" s="1" t="s">
        <v>26</v>
      </c>
      <c r="B1" s="1" t="s">
        <v>14</v>
      </c>
      <c r="C1" s="1" t="s">
        <v>15</v>
      </c>
      <c r="D1" s="19"/>
      <c r="E1" s="19"/>
      <c r="L1" s="35" t="s">
        <v>62</v>
      </c>
      <c r="M1" s="35" t="s">
        <v>26</v>
      </c>
    </row>
    <row r="2" spans="1:13" x14ac:dyDescent="0.25">
      <c r="A2" s="6" t="s">
        <v>16</v>
      </c>
      <c r="B2" s="3">
        <v>33.939109999999999</v>
      </c>
      <c r="C2" s="3">
        <v>67.709952999999999</v>
      </c>
      <c r="D2" s="20"/>
      <c r="E2" s="20"/>
      <c r="L2" s="6" t="s">
        <v>16</v>
      </c>
      <c r="M2" s="4" t="s">
        <v>0</v>
      </c>
    </row>
    <row r="3" spans="1:13" x14ac:dyDescent="0.25">
      <c r="A3" s="7" t="s">
        <v>17</v>
      </c>
      <c r="B3" s="3">
        <v>41.153300000000002</v>
      </c>
      <c r="C3" s="3">
        <v>20.168299999999999</v>
      </c>
      <c r="D3" s="18"/>
      <c r="E3" s="20"/>
      <c r="L3" s="7" t="s">
        <v>17</v>
      </c>
      <c r="M3" s="4" t="s">
        <v>1</v>
      </c>
    </row>
    <row r="4" spans="1:13" x14ac:dyDescent="0.25">
      <c r="A4" s="6" t="s">
        <v>18</v>
      </c>
      <c r="B4" s="3">
        <v>28.033899999999999</v>
      </c>
      <c r="C4" s="3">
        <v>1.6596</v>
      </c>
      <c r="D4" s="18"/>
      <c r="E4" s="18"/>
      <c r="L4" s="6" t="s">
        <v>18</v>
      </c>
      <c r="M4" s="4" t="s">
        <v>2</v>
      </c>
    </row>
    <row r="5" spans="1:13" x14ac:dyDescent="0.25">
      <c r="A5" s="7" t="s">
        <v>19</v>
      </c>
      <c r="B5" s="3">
        <v>42.506300000000003</v>
      </c>
      <c r="C5" s="3">
        <v>1.5218</v>
      </c>
      <c r="D5" s="18"/>
      <c r="E5" s="18"/>
      <c r="L5" s="7" t="s">
        <v>19</v>
      </c>
      <c r="M5" s="4" t="s">
        <v>3</v>
      </c>
    </row>
    <row r="6" spans="1:13" x14ac:dyDescent="0.25">
      <c r="A6" s="6" t="s">
        <v>20</v>
      </c>
      <c r="B6" s="3">
        <v>-11.2027</v>
      </c>
      <c r="C6" s="3">
        <v>17.873899999999999</v>
      </c>
      <c r="D6" s="18"/>
      <c r="E6" s="18"/>
      <c r="L6" s="6" t="s">
        <v>20</v>
      </c>
      <c r="M6" s="4" t="s">
        <v>4</v>
      </c>
    </row>
    <row r="7" spans="1:13" x14ac:dyDescent="0.25">
      <c r="A7" s="7" t="s">
        <v>21</v>
      </c>
      <c r="B7" s="3">
        <v>17.0608</v>
      </c>
      <c r="C7" s="3">
        <v>-61.796399999999998</v>
      </c>
      <c r="D7" s="18"/>
      <c r="E7" s="18"/>
      <c r="L7" s="7" t="s">
        <v>21</v>
      </c>
      <c r="M7" s="4" t="s">
        <v>5</v>
      </c>
    </row>
    <row r="8" spans="1:13" x14ac:dyDescent="0.25">
      <c r="A8" s="6" t="s">
        <v>22</v>
      </c>
      <c r="B8" s="3">
        <v>-38.4161</v>
      </c>
      <c r="C8" s="3">
        <v>-63.616700000000002</v>
      </c>
      <c r="D8" s="18"/>
      <c r="E8" s="18"/>
      <c r="L8" s="6" t="s">
        <v>22</v>
      </c>
      <c r="M8" s="4" t="s">
        <v>6</v>
      </c>
    </row>
    <row r="9" spans="1:13" x14ac:dyDescent="0.25">
      <c r="A9" s="7" t="s">
        <v>23</v>
      </c>
      <c r="B9" s="3">
        <v>40.069099999999999</v>
      </c>
      <c r="C9" s="3">
        <v>45.038200000000003</v>
      </c>
      <c r="D9" s="18"/>
      <c r="E9" s="18"/>
      <c r="L9" s="7" t="s">
        <v>23</v>
      </c>
      <c r="M9" s="4" t="s">
        <v>7</v>
      </c>
    </row>
    <row r="10" spans="1:13" x14ac:dyDescent="0.25">
      <c r="A10" s="6" t="s">
        <v>24</v>
      </c>
      <c r="B10" s="3">
        <v>-35.473500000000001</v>
      </c>
      <c r="C10" s="3">
        <v>149.01240000000001</v>
      </c>
      <c r="D10" s="18"/>
      <c r="E10" s="18"/>
      <c r="L10" s="6" t="s">
        <v>24</v>
      </c>
      <c r="M10" s="4" t="s">
        <v>8</v>
      </c>
    </row>
    <row r="11" spans="1:13" x14ac:dyDescent="0.25">
      <c r="A11" s="7" t="s">
        <v>25</v>
      </c>
      <c r="B11" s="3">
        <v>47.516199999999998</v>
      </c>
      <c r="C11" s="3">
        <v>14.5501</v>
      </c>
      <c r="D11" s="18"/>
      <c r="E11" s="18"/>
      <c r="L11" s="7" t="s">
        <v>25</v>
      </c>
      <c r="M11" s="4" t="s">
        <v>9</v>
      </c>
    </row>
    <row r="14" spans="1:13" x14ac:dyDescent="0.25">
      <c r="A14" s="32" t="s">
        <v>30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3" x14ac:dyDescent="0.25">
      <c r="A15" s="1"/>
      <c r="B15" s="10" t="s">
        <v>16</v>
      </c>
      <c r="C15" s="10" t="s">
        <v>17</v>
      </c>
      <c r="D15" s="10" t="s">
        <v>18</v>
      </c>
      <c r="E15" s="10" t="s">
        <v>19</v>
      </c>
      <c r="F15" s="10" t="s">
        <v>20</v>
      </c>
      <c r="G15" s="10" t="s">
        <v>21</v>
      </c>
      <c r="H15" s="10" t="s">
        <v>22</v>
      </c>
      <c r="I15" s="10" t="s">
        <v>23</v>
      </c>
      <c r="J15" s="10" t="s">
        <v>24</v>
      </c>
      <c r="K15" s="10" t="s">
        <v>25</v>
      </c>
    </row>
    <row r="16" spans="1:13" x14ac:dyDescent="0.25">
      <c r="A16" s="10" t="s">
        <v>16</v>
      </c>
      <c r="B16" s="14">
        <f>SQRT(($B$2-$B$2)^2+($C$2-$C$2)^2)</f>
        <v>0</v>
      </c>
      <c r="C16" s="14">
        <f>SQRT(($B$2-$B$3)^2+($C$2-$C$3)^2)</f>
        <v>48.085895097507638</v>
      </c>
      <c r="D16" s="14">
        <f>SQRT(($B$2-$B$4)^2+($C$2-$C$4)^2)</f>
        <v>66.31380426855867</v>
      </c>
      <c r="E16" s="14">
        <f>SQRT(($B$2-$B$5)^2+($C$2-$C$5)^2)</f>
        <v>66.740305228905783</v>
      </c>
      <c r="F16" s="14">
        <f>SQRT(($B$2-$B$6)^2+($C$2-$C$6)^2)</f>
        <v>67.24146926335645</v>
      </c>
      <c r="G16" s="14">
        <f>SQRT(($B$2-$B$7)^2+($C$2-$C$7)^2)</f>
        <v>130.60158044915346</v>
      </c>
      <c r="H16" s="14">
        <f>SQRT(($B$2-$B$8)^2+($C$2-$C$8)^2)</f>
        <v>149.93987529115299</v>
      </c>
      <c r="I16" s="14">
        <f>SQRT(($B$2-$B$9)^2+($C$2-$C$9)^2)</f>
        <v>23.485850239944664</v>
      </c>
      <c r="J16" s="14">
        <f>SQRT(($B$2-$B$10)^2+($C$2-$C$10)^2)</f>
        <v>106.90275167272316</v>
      </c>
      <c r="K16" s="14">
        <f>SQRT(($B$2-$B$11)^2+($C$2-$C$11)^2)</f>
        <v>54.8662678141106</v>
      </c>
    </row>
    <row r="17" spans="1:44" x14ac:dyDescent="0.25">
      <c r="A17" s="10" t="s">
        <v>17</v>
      </c>
      <c r="B17" s="14">
        <f>SQRT(($B$2-$B$3)^2+($C$2-$C$3)^2)</f>
        <v>48.085895097507638</v>
      </c>
      <c r="C17" s="14">
        <f>SQRT(($B$3-$B$3)^2+($C$3-$C$3)^2)</f>
        <v>0</v>
      </c>
      <c r="D17" s="14">
        <f>SQRT(($B$3-$B$4)^2+($C$3-$C$4)^2)</f>
        <v>22.686794221528963</v>
      </c>
      <c r="E17" s="14">
        <f>SQRT(($B$3-$B$5)^2+($C$3-$C$5)^2)</f>
        <v>18.695522759473722</v>
      </c>
      <c r="F17" s="14">
        <f>SQRT(($B$3-$B$6)^2+($C$3-$C$6)^2)</f>
        <v>52.406249697531301</v>
      </c>
      <c r="G17" s="14">
        <f>SQRT(($B$3-$B$7)^2+($C$3-$C$7)^2)</f>
        <v>85.432198861670415</v>
      </c>
      <c r="H17" s="14">
        <f>SQRT(($B$3-$B$8)^2+($C$3-$C$8)^2)</f>
        <v>115.5474605578158</v>
      </c>
      <c r="I17" s="14">
        <f>SQRT(($B$3-$B$9)^2+($C$3-$C$9)^2)</f>
        <v>24.893521559835609</v>
      </c>
      <c r="J17" s="14">
        <f>SQRT(($B$3-$B$10)^2+($C$3-$C$10)^2)</f>
        <v>149.90820051968473</v>
      </c>
      <c r="K17" s="14">
        <f>SQRT(($B$3-$B$11)^2+($C$3-$C$11)^2)</f>
        <v>8.4882664690736433</v>
      </c>
    </row>
    <row r="18" spans="1:44" x14ac:dyDescent="0.25">
      <c r="A18" s="10" t="s">
        <v>18</v>
      </c>
      <c r="B18" s="14">
        <f>SQRT(($B$2-$B$4)^2+($C$2-$C$4)^2)</f>
        <v>66.31380426855867</v>
      </c>
      <c r="C18" s="14">
        <f>SQRT(($B$3-$B$4)^2+($C$3-$C$4)^2)</f>
        <v>22.686794221528963</v>
      </c>
      <c r="D18" s="14">
        <f>SQRT(($B$4-$B$4)^2+($C$4-$C$4)^2)</f>
        <v>0</v>
      </c>
      <c r="E18" s="14">
        <f>SQRT(($B$4-$B$5)^2+($C$4-$C$5)^2)</f>
        <v>14.473056021448963</v>
      </c>
      <c r="F18" s="14">
        <f>SQRT(($B$4-$B$6)^2+($C$4-$C$6)^2)</f>
        <v>42.454850182870736</v>
      </c>
      <c r="G18" s="14">
        <f>SQRT(($B$4-$B$7)^2+($C$4-$C$7)^2)</f>
        <v>64.397770610557629</v>
      </c>
      <c r="H18" s="14">
        <f>SQRT(($B$4-$B$8)^2+($C$4-$C$8)^2)</f>
        <v>93.148257319662179</v>
      </c>
      <c r="I18" s="14">
        <f>SQRT(($B$4-$B$9)^2+($C$4-$C$9)^2)</f>
        <v>45.017207565552091</v>
      </c>
      <c r="J18" s="14">
        <f>SQRT(($B$4-$B$10)^2+($C$4-$C$10)^2)</f>
        <v>160.45571826083358</v>
      </c>
      <c r="K18" s="14">
        <f>SQRT(($B$4-$B$11)^2+($C$4-$C$11)^2)</f>
        <v>23.360757768959466</v>
      </c>
    </row>
    <row r="19" spans="1:44" x14ac:dyDescent="0.25">
      <c r="A19" s="10" t="s">
        <v>19</v>
      </c>
      <c r="B19" s="14">
        <f>SQRT(($B$2-$B$5)^2+($C$2-$C$5)^2)</f>
        <v>66.740305228905783</v>
      </c>
      <c r="C19" s="14">
        <f>SQRT(($B$3-$B$5)^2+($C$3-$C$5)^2)</f>
        <v>18.695522759473722</v>
      </c>
      <c r="D19" s="14">
        <f>SQRT(($B$4-$B$5)^2+($C$4-$C$5)^2)</f>
        <v>14.473056021448963</v>
      </c>
      <c r="E19" s="14">
        <f>SQRT(($B$5-$B$5)^2+($C$5-$C$5)^2)</f>
        <v>0</v>
      </c>
      <c r="F19" s="14">
        <f>SQRT(($B$5-$B$6)^2+($C$5-$C$6)^2)</f>
        <v>56.143101583453692</v>
      </c>
      <c r="G19" s="14">
        <f>SQRT(($B$5-$B$7)^2+($C$5-$C$7)^2)</f>
        <v>68.239782542810019</v>
      </c>
      <c r="H19" s="14">
        <f>SQRT(($B$5-$B$8)^2+($C$5-$C$8)^2)</f>
        <v>103.88194744039988</v>
      </c>
      <c r="I19" s="14">
        <f>SQRT(($B$5-$B$9)^2+($C$5-$C$9)^2)</f>
        <v>43.584596049521906</v>
      </c>
      <c r="J19" s="14">
        <f>SQRT(($B$5-$B$10)^2+($C$5-$C$10)^2)</f>
        <v>166.83622597145981</v>
      </c>
      <c r="K19" s="14">
        <f>SQRT(($B$5-$B$11)^2+($C$5-$C$11)^2)</f>
        <v>13.958355880976812</v>
      </c>
    </row>
    <row r="20" spans="1:44" x14ac:dyDescent="0.25">
      <c r="A20" s="10" t="s">
        <v>20</v>
      </c>
      <c r="B20" s="14">
        <f>SQRT(($B$2-$B$6)^2+($C$2-$C$6)^2)</f>
        <v>67.24146926335645</v>
      </c>
      <c r="C20" s="14">
        <f>SQRT(($B$3-$B$6)^2+($C$3-$C$6)^2)</f>
        <v>52.406249697531301</v>
      </c>
      <c r="D20" s="14">
        <f>SQRT(($B$4-$B$6)^2+($C$4-$C$6)^2)</f>
        <v>42.454850182870736</v>
      </c>
      <c r="E20" s="14">
        <f>SQRT(($B$5-$B$6)^2+($C$5-$C$6)^2)</f>
        <v>56.143101583453692</v>
      </c>
      <c r="F20" s="14">
        <f>SQRT(($B$6-$B$6)^2+($C$6-$C$6)^2)</f>
        <v>0</v>
      </c>
      <c r="G20" s="14">
        <f>SQRT(($B$6-$B$7)^2+($C$6-$C$7)^2)</f>
        <v>84.535094099078165</v>
      </c>
      <c r="H20" s="14">
        <f>SQRT(($B$6-$B$8)^2+($C$6-$C$8)^2)</f>
        <v>85.914416880521273</v>
      </c>
      <c r="I20" s="14">
        <f>SQRT(($B$6-$B$9)^2+($C$6-$C$9)^2)</f>
        <v>58.023242495830928</v>
      </c>
      <c r="J20" s="14">
        <f>SQRT(($B$6-$B$10)^2+($C$6-$C$10)^2)</f>
        <v>133.36557994808857</v>
      </c>
      <c r="K20" s="14">
        <f>SQRT(($B$6-$B$11)^2+($C$6-$C$11)^2)</f>
        <v>58.812897086013372</v>
      </c>
    </row>
    <row r="21" spans="1:44" x14ac:dyDescent="0.25">
      <c r="A21" s="10" t="s">
        <v>21</v>
      </c>
      <c r="B21" s="14">
        <f>SQRT(($B$2-$B$7)^2+($C$2-$C$7)^2)</f>
        <v>130.60158044915346</v>
      </c>
      <c r="C21" s="14">
        <f>SQRT(($B$3-$B$7)^2+($C$3-$C$7)^2)</f>
        <v>85.432198861670415</v>
      </c>
      <c r="D21" s="14">
        <f>SQRT(($B$4-$B$7)^2+($C$4-$C$7)^2)</f>
        <v>64.397770610557629</v>
      </c>
      <c r="E21" s="14">
        <f>SQRT(($B$5-$B$7)^2+($C$5-$C$7)^2)</f>
        <v>68.239782542810019</v>
      </c>
      <c r="F21" s="14">
        <f>SQRT(($B$6-$B$7)^2+($C$6-$C$7)^2)</f>
        <v>84.535094099078165</v>
      </c>
      <c r="G21" s="14">
        <f>SQRT(($B$7-$B$7)^2+($C$7-$C$7)^2)</f>
        <v>0</v>
      </c>
      <c r="H21" s="14">
        <f>SQRT(($B$7-$B$8)^2+($C$7-$C$8)^2)</f>
        <v>55.506755676223776</v>
      </c>
      <c r="I21" s="14">
        <f>SQRT(($B$7-$B$9)^2+($C$7-$C$9)^2)</f>
        <v>109.28409594286809</v>
      </c>
      <c r="J21" s="14">
        <f>SQRT(($B$7-$B$10)^2+($C$7-$C$10)^2)</f>
        <v>217.25607663292183</v>
      </c>
      <c r="K21" s="14">
        <f>SQRT(($B$7-$B$11)^2+($C$7-$C$11)^2)</f>
        <v>82.196833585059707</v>
      </c>
    </row>
    <row r="22" spans="1:44" x14ac:dyDescent="0.25">
      <c r="A22" s="10" t="s">
        <v>22</v>
      </c>
      <c r="B22" s="14">
        <f>SQRT(($B$2-$B$8)^2+($C$2-$C$8)^2)</f>
        <v>149.93987529115299</v>
      </c>
      <c r="C22" s="14">
        <f>SQRT(($B$3-$B$8)^2+($C$3-$C$8)^2)</f>
        <v>115.5474605578158</v>
      </c>
      <c r="D22" s="14">
        <f>SQRT(($B$4-$B$8)^2+($C$4-$C$8)^2)</f>
        <v>93.148257319662179</v>
      </c>
      <c r="E22" s="14">
        <f>SQRT(($B$5-$B$8)^2+($C$5-$C$8)^2)</f>
        <v>103.88194744039988</v>
      </c>
      <c r="F22" s="14">
        <f>SQRT(($B$6-$B$8)^2+($C$6-$C$8)^2)</f>
        <v>85.914416880521273</v>
      </c>
      <c r="G22" s="14">
        <f>SQRT(($B$7-$B$8)^2+($C$7-$C$8)^2)</f>
        <v>55.506755676223776</v>
      </c>
      <c r="H22" s="14">
        <f>SQRT(($B$8-$B$8)^2+($C$8-$C$8)^2)</f>
        <v>0</v>
      </c>
      <c r="I22" s="14">
        <f>SQRT(($B$8-$B$9)^2+($C$8-$C$9)^2)</f>
        <v>134.0366140763411</v>
      </c>
      <c r="J22" s="14">
        <f>SQRT(($B$8-$B$10)^2+($C$8-$C$10)^2)</f>
        <v>212.64946052499172</v>
      </c>
      <c r="K22" s="14">
        <f>SQRT(($B$8-$B$11)^2+($C$8-$C$11)^2)</f>
        <v>116.16543722437409</v>
      </c>
    </row>
    <row r="23" spans="1:44" x14ac:dyDescent="0.25">
      <c r="A23" s="10" t="s">
        <v>23</v>
      </c>
      <c r="B23" s="14">
        <f>SQRT(($B$2-$B$9)^2+($C$2-$C$9)^2)</f>
        <v>23.485850239944664</v>
      </c>
      <c r="C23" s="14">
        <f>SQRT(($B$3-$B$9)^2+($C$3-$C$9)^2)</f>
        <v>24.893521559835609</v>
      </c>
      <c r="D23" s="14">
        <f>SQRT(($B$4-$B$9)^2+($C$4-$C$9)^2)</f>
        <v>45.017207565552091</v>
      </c>
      <c r="E23" s="14">
        <f>SQRT(($B$5-$B$9)^2+($C$5-$C$9)^2)</f>
        <v>43.584596049521906</v>
      </c>
      <c r="F23" s="14">
        <f>SQRT(($B$6-$B$9)^2+($C$6-$C$9)^2)</f>
        <v>58.023242495830928</v>
      </c>
      <c r="G23" s="14">
        <f>SQRT(($B$7-$B$9)^2+($C$7-$C$9)^2)</f>
        <v>109.28409594286809</v>
      </c>
      <c r="H23" s="14">
        <f>SQRT(($B$8-$B$9)^2+($C$8-$C$9)^2)</f>
        <v>134.0366140763411</v>
      </c>
      <c r="I23" s="14">
        <f>SQRT(($B$9-$B$9)^2+($C$9-$C$9)^2)</f>
        <v>0</v>
      </c>
      <c r="J23" s="14">
        <f>SQRT(($B$9-$B$10)^2+($C$9-$C$10)^2)</f>
        <v>128.51972097853309</v>
      </c>
      <c r="K23" s="14">
        <f>SQRT(($B$9-$B$11)^2+($C$9-$C$11)^2)</f>
        <v>31.384447422569036</v>
      </c>
    </row>
    <row r="24" spans="1:44" x14ac:dyDescent="0.25">
      <c r="A24" s="10" t="s">
        <v>24</v>
      </c>
      <c r="B24" s="14">
        <f>SQRT(($B$2-$B$10)^2+($C$2-$C$10)^2)</f>
        <v>106.90275167272316</v>
      </c>
      <c r="C24" s="14">
        <f>SQRT(($B$3-$B$10)^2+($C$3-$C$10)^2)</f>
        <v>149.90820051968473</v>
      </c>
      <c r="D24" s="14">
        <f>SQRT(($B$4-$B$10)^2+($C$4-$C$10)^2)</f>
        <v>160.45571826083358</v>
      </c>
      <c r="E24" s="14">
        <f>SQRT(($B$5-$B$10)^2+($C$5-$C$10)^2)</f>
        <v>166.83622597145981</v>
      </c>
      <c r="F24" s="14">
        <f>SQRT(($B$6-$B$10)^2+($C$6-$C$10)^2)</f>
        <v>133.36557994808857</v>
      </c>
      <c r="G24" s="14">
        <f>SQRT(($B$7-$B$10)^2+($C$7-$C$10)^2)</f>
        <v>217.25607663292183</v>
      </c>
      <c r="H24" s="14">
        <f>SQRT(($B$8-$B$10)^2+($C$8-$C$10)^2)</f>
        <v>212.64946052499172</v>
      </c>
      <c r="I24" s="14">
        <f>SQRT(($B$9-$B$10)^2+($C$9-$C$10)^2)</f>
        <v>128.51972097853309</v>
      </c>
      <c r="J24" s="14">
        <f>SQRT(($B$10-$B$10)^2+($C$10-$C$10)^2)</f>
        <v>0</v>
      </c>
      <c r="K24" s="14">
        <f>SQRT(($B$10-$B$11)^2+($C$10-$C$11)^2)</f>
        <v>158.01076047972177</v>
      </c>
    </row>
    <row r="25" spans="1:44" x14ac:dyDescent="0.25">
      <c r="A25" s="10" t="s">
        <v>25</v>
      </c>
      <c r="B25" s="14">
        <f>SQRT(($B$2-$B$11)^2+($C$2-$C$11)^2)</f>
        <v>54.8662678141106</v>
      </c>
      <c r="C25" s="14">
        <f>SQRT(($B$3-$B$11)^2+($C$3-$C$11)^2)</f>
        <v>8.4882664690736433</v>
      </c>
      <c r="D25" s="14">
        <f>SQRT(($B$4-$B$11)^2+($C$4-$C$11)^2)</f>
        <v>23.360757768959466</v>
      </c>
      <c r="E25" s="14">
        <f>SQRT(($B$5-$B$11)^2+($C$5-$C$11)^2)</f>
        <v>13.958355880976812</v>
      </c>
      <c r="F25" s="14">
        <f>SQRT(($B$6-$B$11)^2+($C$6-$C$11)^2)</f>
        <v>58.812897086013372</v>
      </c>
      <c r="G25" s="14">
        <f>SQRT(($B$7-$B$11)^2+($C$7-$C$11)^2)</f>
        <v>82.196833585059707</v>
      </c>
      <c r="H25" s="14">
        <f>SQRT(($B$8-$B$11)^2+($C$8-$C$11)^2)</f>
        <v>116.16543722437409</v>
      </c>
      <c r="I25" s="14">
        <f>SQRT(($B$9-$B$11)^2+($C$9-$C$11)^2)</f>
        <v>31.384447422569036</v>
      </c>
      <c r="J25" s="14">
        <f>SQRT(($B$10-$B$11)^2+($C$10-$C$11)^2)</f>
        <v>158.01076047972177</v>
      </c>
      <c r="K25" s="14">
        <f>SQRT(($B$11-$B$11)^2+($C$11-$C$11)^2)</f>
        <v>0</v>
      </c>
    </row>
    <row r="29" spans="1:44" x14ac:dyDescent="0.25">
      <c r="A29" s="32" t="s">
        <v>29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AH29" s="9" t="s">
        <v>27</v>
      </c>
    </row>
    <row r="30" spans="1:44" x14ac:dyDescent="0.25">
      <c r="A30" s="1"/>
      <c r="B30" s="10" t="s">
        <v>16</v>
      </c>
      <c r="C30" s="26" t="s">
        <v>17</v>
      </c>
      <c r="D30" s="10" t="s">
        <v>18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23</v>
      </c>
      <c r="J30" s="10" t="s">
        <v>24</v>
      </c>
      <c r="K30" s="26" t="s">
        <v>25</v>
      </c>
      <c r="AH30" s="1"/>
      <c r="AI30" s="10" t="s">
        <v>16</v>
      </c>
      <c r="AJ30" s="11" t="s">
        <v>17</v>
      </c>
      <c r="AK30" s="10" t="s">
        <v>18</v>
      </c>
      <c r="AL30" s="11" t="s">
        <v>19</v>
      </c>
      <c r="AM30" s="10" t="s">
        <v>20</v>
      </c>
      <c r="AN30" s="11" t="s">
        <v>21</v>
      </c>
      <c r="AO30" s="10" t="s">
        <v>22</v>
      </c>
      <c r="AP30" s="11" t="s">
        <v>23</v>
      </c>
      <c r="AQ30" s="10" t="s">
        <v>24</v>
      </c>
      <c r="AR30" s="11" t="s">
        <v>25</v>
      </c>
    </row>
    <row r="31" spans="1:44" x14ac:dyDescent="0.25">
      <c r="A31" s="10" t="s">
        <v>16</v>
      </c>
      <c r="B31" s="14">
        <f>SQRT(($B$2-$B$2)^2+($C$2-$C$2)^2)</f>
        <v>0</v>
      </c>
      <c r="C31" s="30">
        <f>SQRT(($B$2-$B$3)^2+($C$2-$C$3)^2)</f>
        <v>48.085895097507638</v>
      </c>
      <c r="D31" s="14">
        <f>SQRT(($B$2-$B$4)^2+($C$2-$C$4)^2)</f>
        <v>66.31380426855867</v>
      </c>
      <c r="E31" s="14">
        <f>SQRT(($B$2-$B$5)^2+($C$2-$C$5)^2)</f>
        <v>66.740305228905783</v>
      </c>
      <c r="F31" s="14">
        <f>SQRT(($B$2-$B$6)^2+($C$2-$C$6)^2)</f>
        <v>67.24146926335645</v>
      </c>
      <c r="G31" s="14">
        <f>SQRT(($B$2-$B$7)^2+($C$2-$C$7)^2)</f>
        <v>130.60158044915346</v>
      </c>
      <c r="H31" s="14">
        <f>SQRT(($B$2-$B$8)^2+($C$2-$C$8)^2)</f>
        <v>149.93987529115299</v>
      </c>
      <c r="I31" s="14">
        <f>SQRT(($B$2-$B$9)^2+($C$2-$C$9)^2)</f>
        <v>23.485850239944664</v>
      </c>
      <c r="J31" s="14">
        <f>SQRT(($B$2-$B$10)^2+($C$2-$C$10)^2)</f>
        <v>106.90275167272316</v>
      </c>
      <c r="K31" s="30">
        <f>SQRT(($B$2-$B$11)^2+($C$2-$C$11)^2)</f>
        <v>54.8662678141106</v>
      </c>
      <c r="AH31" s="10" t="s">
        <v>16</v>
      </c>
      <c r="AI31" s="8">
        <f>SQRT((B18-$B$2)^2+(C18-$C$2)^2)</f>
        <v>55.454536833103738</v>
      </c>
      <c r="AJ31" s="8">
        <f>SQRT(($B$2-$B$3)^2+($C$2-$C$3)^2)</f>
        <v>48.085895097507638</v>
      </c>
      <c r="AK31" s="8">
        <f>SQRT(($B$2-$B$4)^2+($C$2-$C$4)^2)</f>
        <v>66.31380426855867</v>
      </c>
      <c r="AL31" s="8">
        <f>SQRT((B18-$B$5)^2+(C18-$C$5)^2)</f>
        <v>31.855207421939564</v>
      </c>
      <c r="AM31" s="8">
        <f>SQRT((B18-$B$6)^2+(C18-$C$6)^2)</f>
        <v>77.665773573724877</v>
      </c>
      <c r="AN31" s="8">
        <f t="shared" ref="AN31:AN36" si="0">SQRT((B18-$B$7)^2+(C18-$C$7)^2)</f>
        <v>97.791965597135032</v>
      </c>
      <c r="AO31" s="8">
        <f t="shared" ref="AO31:AO37" si="1">SQRT((B18-$B$8)^2+(C18-$C$8)^2)</f>
        <v>135.70794362507652</v>
      </c>
      <c r="AP31" s="8">
        <f t="shared" ref="AP31:AP38" si="2">SQRT((B18-$B$9)^2+(C18-$C$9)^2)</f>
        <v>34.472740570166017</v>
      </c>
      <c r="AQ31" s="8">
        <f t="shared" ref="AQ31:AQ39" si="3">SQRT((B18-$B$10)^2+(C18-$C$10)^2)</f>
        <v>162.23074303459816</v>
      </c>
      <c r="AR31" s="8">
        <f t="shared" ref="AR31:AR39" si="4">SQRT((B18-$B$11)^2+(C18-$C$11)^2)</f>
        <v>20.48305931964261</v>
      </c>
    </row>
    <row r="32" spans="1:44" x14ac:dyDescent="0.25">
      <c r="A32" s="26" t="s">
        <v>17</v>
      </c>
      <c r="B32" s="30">
        <f>SQRT(($B$2-$B$3)^2+($C$2-$C$3)^2)</f>
        <v>48.085895097507638</v>
      </c>
      <c r="C32" s="14">
        <f>SQRT(($B$3-$B$3)^2+($C$3-$C$3)^2)</f>
        <v>0</v>
      </c>
      <c r="D32" s="30">
        <f>SQRT(($B$3-$B$4)^2+($C$3-$C$4)^2)</f>
        <v>22.686794221528963</v>
      </c>
      <c r="E32" s="30">
        <f>SQRT(($B$3-$B$5)^2+($C$3-$C$5)^2)</f>
        <v>18.695522759473722</v>
      </c>
      <c r="F32" s="30">
        <f>SQRT(($B$3-$B$6)^2+($C$3-$C$6)^2)</f>
        <v>52.406249697531301</v>
      </c>
      <c r="G32" s="30">
        <f>SQRT(($B$3-$B$7)^2+($C$3-$C$7)^2)</f>
        <v>85.432198861670415</v>
      </c>
      <c r="H32" s="30">
        <f>SQRT(($B$3-$B$8)^2+($C$3-$C$8)^2)</f>
        <v>115.5474605578158</v>
      </c>
      <c r="I32" s="30">
        <f>SQRT(($B$3-$B$9)^2+($C$3-$C$9)^2)</f>
        <v>24.893521559835609</v>
      </c>
      <c r="J32" s="30">
        <f>SQRT(($B$3-$B$10)^2+($C$3-$C$10)^2)</f>
        <v>149.90820051968473</v>
      </c>
      <c r="K32" s="31">
        <f>SQRT(($B$3-$B$11)^2+($C$3-$C$11)^2)</f>
        <v>8.4882664690736433</v>
      </c>
      <c r="AH32" s="11" t="s">
        <v>17</v>
      </c>
      <c r="AI32" s="8"/>
      <c r="AJ32" s="8">
        <f>SQRT((B19-$B$3)^2+(C19-$C$3)^2)</f>
        <v>25.629356398167005</v>
      </c>
      <c r="AK32" s="8">
        <f>SQRT((B19-$B$4)^2+(C19-$C$4)^2)</f>
        <v>42.289578740051539</v>
      </c>
      <c r="AL32" s="8">
        <f>SQRT((B19-$B$5)^2+(C19-$C$5)^2)</f>
        <v>29.702251814532488</v>
      </c>
      <c r="AM32" s="8">
        <f>SQRT((B19-$B$6)^2+(C19-$C$6)^2)</f>
        <v>77.947335605985387</v>
      </c>
      <c r="AN32" s="8">
        <f t="shared" si="0"/>
        <v>94.588597987843968</v>
      </c>
      <c r="AO32" s="8">
        <f t="shared" si="1"/>
        <v>133.54089851529031</v>
      </c>
      <c r="AP32" s="8">
        <f t="shared" si="2"/>
        <v>37.487195581437575</v>
      </c>
      <c r="AQ32" s="8">
        <f t="shared" si="3"/>
        <v>165.62050136711665</v>
      </c>
      <c r="AR32" s="8">
        <f t="shared" si="4"/>
        <v>19.665979551164124</v>
      </c>
    </row>
    <row r="33" spans="1:44" x14ac:dyDescent="0.25">
      <c r="A33" s="10" t="s">
        <v>18</v>
      </c>
      <c r="B33" s="14">
        <f>SQRT(($B$2-$B$4)^2+($C$2-$C$4)^2)</f>
        <v>66.31380426855867</v>
      </c>
      <c r="C33" s="30">
        <f>SQRT(($B$3-$B$4)^2+($C$3-$C$4)^2)</f>
        <v>22.686794221528963</v>
      </c>
      <c r="D33" s="14">
        <f>SQRT(($B$4-$B$4)^2+($C$4-$C$4)^2)</f>
        <v>0</v>
      </c>
      <c r="E33" s="14">
        <f>SQRT(($B$4-$B$5)^2+($C$4-$C$5)^2)</f>
        <v>14.473056021448963</v>
      </c>
      <c r="F33" s="14">
        <f>SQRT(($B$4-$B$6)^2+($C$4-$C$6)^2)</f>
        <v>42.454850182870736</v>
      </c>
      <c r="G33" s="14">
        <f>SQRT(($B$4-$B$7)^2+($C$4-$C$7)^2)</f>
        <v>64.397770610557629</v>
      </c>
      <c r="H33" s="14">
        <f>SQRT(($B$4-$B$8)^2+($C$4-$C$8)^2)</f>
        <v>93.148257319662179</v>
      </c>
      <c r="I33" s="14">
        <f>SQRT(($B$4-$B$9)^2+($C$4-$C$9)^2)</f>
        <v>45.017207565552091</v>
      </c>
      <c r="J33" s="14">
        <f>SQRT(($B$4-$B$10)^2+($C$4-$C$10)^2)</f>
        <v>160.45571826083358</v>
      </c>
      <c r="K33" s="30">
        <f>SQRT(($B$4-$B$11)^2+($C$4-$C$11)^2)</f>
        <v>23.360757768959466</v>
      </c>
      <c r="AH33" s="10" t="s">
        <v>18</v>
      </c>
      <c r="AI33" s="8"/>
      <c r="AJ33" s="8"/>
      <c r="AK33" s="8">
        <f>SQRT((B20-$B$4)^2+(C20-$C$4)^2)</f>
        <v>64.128433187353394</v>
      </c>
      <c r="AL33" s="8">
        <f>SQRT((B20-$B$5)^2+(C20-$C$5)^2)</f>
        <v>56.577873939442853</v>
      </c>
      <c r="AM33" s="8">
        <f>SQRT((B20-$B$6)^2+(C20-$C$6)^2)</f>
        <v>85.708639395633327</v>
      </c>
      <c r="AN33" s="8">
        <f t="shared" si="0"/>
        <v>124.74111096849913</v>
      </c>
      <c r="AO33" s="8">
        <f t="shared" si="1"/>
        <v>156.92306012551771</v>
      </c>
      <c r="AP33" s="8">
        <f t="shared" si="2"/>
        <v>28.153610918130724</v>
      </c>
      <c r="AQ33" s="8">
        <f t="shared" si="3"/>
        <v>141.00749337193196</v>
      </c>
      <c r="AR33" s="8">
        <f t="shared" si="4"/>
        <v>42.686933802204791</v>
      </c>
    </row>
    <row r="34" spans="1:44" x14ac:dyDescent="0.25">
      <c r="A34" s="10" t="s">
        <v>19</v>
      </c>
      <c r="B34" s="14">
        <f>SQRT(($B$2-$B$5)^2+($C$2-$C$5)^2)</f>
        <v>66.740305228905783</v>
      </c>
      <c r="C34" s="30">
        <f>SQRT(($B$3-$B$5)^2+($C$3-$C$5)^2)</f>
        <v>18.695522759473722</v>
      </c>
      <c r="D34" s="14">
        <f>SQRT(($B$4-$B$5)^2+($C$4-$C$5)^2)</f>
        <v>14.473056021448963</v>
      </c>
      <c r="E34" s="14">
        <f>SQRT(($B$5-$B$5)^2+($C$5-$C$5)^2)</f>
        <v>0</v>
      </c>
      <c r="F34" s="14">
        <f>SQRT(($B$5-$B$6)^2+($C$5-$C$6)^2)</f>
        <v>56.143101583453692</v>
      </c>
      <c r="G34" s="14">
        <f>SQRT(($B$5-$B$7)^2+($C$5-$C$7)^2)</f>
        <v>68.239782542810019</v>
      </c>
      <c r="H34" s="14">
        <f>SQRT(($B$5-$B$8)^2+($C$5-$C$8)^2)</f>
        <v>103.88194744039988</v>
      </c>
      <c r="I34" s="14">
        <f>SQRT(($B$5-$B$9)^2+($C$5-$C$9)^2)</f>
        <v>43.584596049521906</v>
      </c>
      <c r="J34" s="14">
        <f>SQRT(($B$5-$B$10)^2+($C$5-$C$10)^2)</f>
        <v>166.83622597145981</v>
      </c>
      <c r="K34" s="30">
        <f>SQRT(($B$5-$B$11)^2+($C$5-$C$11)^2)</f>
        <v>13.958355880976812</v>
      </c>
      <c r="AH34" s="11" t="s">
        <v>19</v>
      </c>
      <c r="AI34" s="8"/>
      <c r="AJ34" s="8"/>
      <c r="AK34" s="8"/>
      <c r="AL34" s="8">
        <f>SQRT((B21-$B$5)^2+(C21-$C$5)^2)</f>
        <v>121.66237493382914</v>
      </c>
      <c r="AM34" s="8">
        <f>SQRT((B21-$B$6)^2+(C21-$C$6)^2)</f>
        <v>157.07507026509629</v>
      </c>
      <c r="AN34" s="8">
        <f t="shared" si="0"/>
        <v>185.92409512425635</v>
      </c>
      <c r="AO34" s="8">
        <f t="shared" si="1"/>
        <v>225.34984037333732</v>
      </c>
      <c r="AP34" s="8">
        <f t="shared" si="2"/>
        <v>99.135287160087373</v>
      </c>
      <c r="AQ34" s="8">
        <f t="shared" si="3"/>
        <v>177.8296216128889</v>
      </c>
      <c r="AR34" s="8">
        <f t="shared" si="4"/>
        <v>109.2128764542725</v>
      </c>
    </row>
    <row r="35" spans="1:44" x14ac:dyDescent="0.25">
      <c r="A35" s="10" t="s">
        <v>20</v>
      </c>
      <c r="B35" s="14">
        <f>SQRT(($B$2-$B$6)^2+($C$2-$C$6)^2)</f>
        <v>67.24146926335645</v>
      </c>
      <c r="C35" s="30">
        <f>SQRT(($B$3-$B$6)^2+($C$3-$C$6)^2)</f>
        <v>52.406249697531301</v>
      </c>
      <c r="D35" s="14">
        <f>SQRT(($B$4-$B$6)^2+($C$4-$C$6)^2)</f>
        <v>42.454850182870736</v>
      </c>
      <c r="E35" s="14">
        <f>SQRT(($B$5-$B$6)^2+($C$5-$C$6)^2)</f>
        <v>56.143101583453692</v>
      </c>
      <c r="F35" s="14">
        <f>SQRT(($B$6-$B$6)^2+($C$6-$C$6)^2)</f>
        <v>0</v>
      </c>
      <c r="G35" s="14">
        <f>SQRT(($B$6-$B$7)^2+($C$6-$C$7)^2)</f>
        <v>84.535094099078165</v>
      </c>
      <c r="H35" s="14">
        <f>SQRT(($B$6-$B$8)^2+($C$6-$C$8)^2)</f>
        <v>85.914416880521273</v>
      </c>
      <c r="I35" s="14">
        <f>SQRT(($B$6-$B$9)^2+($C$6-$C$9)^2)</f>
        <v>58.023242495830928</v>
      </c>
      <c r="J35" s="14">
        <f>SQRT(($B$6-$B$10)^2+($C$6-$C$10)^2)</f>
        <v>133.36557994808857</v>
      </c>
      <c r="K35" s="30">
        <f>SQRT(($B$6-$B$11)^2+($C$6-$C$11)^2)</f>
        <v>58.812897086013372</v>
      </c>
      <c r="AH35" s="10" t="s">
        <v>20</v>
      </c>
      <c r="AI35" s="8"/>
      <c r="AJ35" s="8"/>
      <c r="AK35" s="8"/>
      <c r="AL35" s="8"/>
      <c r="AM35" s="8">
        <f>SQRT((B22-$B$6)^2+(C22-$C$6)^2)</f>
        <v>188.43315526601526</v>
      </c>
      <c r="AN35" s="8">
        <f t="shared" si="0"/>
        <v>221.60255758402681</v>
      </c>
      <c r="AO35" s="8">
        <f t="shared" si="1"/>
        <v>259.95724620842606</v>
      </c>
      <c r="AP35" s="8">
        <f t="shared" si="2"/>
        <v>130.54938945659222</v>
      </c>
      <c r="AQ35" s="8">
        <f t="shared" si="3"/>
        <v>188.40918743184207</v>
      </c>
      <c r="AR35" s="8">
        <f t="shared" si="4"/>
        <v>143.84392965917257</v>
      </c>
    </row>
    <row r="36" spans="1:44" x14ac:dyDescent="0.25">
      <c r="A36" s="10" t="s">
        <v>21</v>
      </c>
      <c r="B36" s="14">
        <f>SQRT(($B$2-$B$7)^2+($C$2-$C$7)^2)</f>
        <v>130.60158044915346</v>
      </c>
      <c r="C36" s="30">
        <f>SQRT(($B$3-$B$7)^2+($C$3-$C$7)^2)</f>
        <v>85.432198861670415</v>
      </c>
      <c r="D36" s="14">
        <f>SQRT(($B$4-$B$7)^2+($C$4-$C$7)^2)</f>
        <v>64.397770610557629</v>
      </c>
      <c r="E36" s="14">
        <f>SQRT(($B$5-$B$7)^2+($C$5-$C$7)^2)</f>
        <v>68.239782542810019</v>
      </c>
      <c r="F36" s="14">
        <f>SQRT(($B$6-$B$7)^2+($C$6-$C$7)^2)</f>
        <v>84.535094099078165</v>
      </c>
      <c r="G36" s="14">
        <f>SQRT(($B$7-$B$7)^2+($C$7-$C$7)^2)</f>
        <v>0</v>
      </c>
      <c r="H36" s="14">
        <f>SQRT(($B$7-$B$8)^2+($C$7-$C$8)^2)</f>
        <v>55.506755676223776</v>
      </c>
      <c r="I36" s="14">
        <f>SQRT(($B$7-$B$9)^2+($C$7-$C$9)^2)</f>
        <v>109.28409594286809</v>
      </c>
      <c r="J36" s="14">
        <f>SQRT(($B$7-$B$10)^2+($C$7-$C$10)^2)</f>
        <v>217.25607663292183</v>
      </c>
      <c r="K36" s="30">
        <f>SQRT(($B$7-$B$11)^2+($C$7-$C$11)^2)</f>
        <v>82.196833585059707</v>
      </c>
      <c r="AH36" s="11" t="s">
        <v>21</v>
      </c>
      <c r="AI36" s="8"/>
      <c r="AJ36" s="8"/>
      <c r="AK36" s="8"/>
      <c r="AL36" s="8"/>
      <c r="AM36" s="8"/>
      <c r="AN36" s="8">
        <f t="shared" si="0"/>
        <v>86.927692771844946</v>
      </c>
      <c r="AO36" s="8">
        <f t="shared" si="1"/>
        <v>108.00884576774152</v>
      </c>
      <c r="AP36" s="8">
        <f t="shared" si="2"/>
        <v>26.092379003494479</v>
      </c>
      <c r="AQ36" s="8">
        <f t="shared" si="3"/>
        <v>137.41070178832786</v>
      </c>
      <c r="AR36" s="8">
        <f t="shared" si="4"/>
        <v>26.161882179137333</v>
      </c>
    </row>
    <row r="37" spans="1:44" x14ac:dyDescent="0.25">
      <c r="A37" s="10" t="s">
        <v>22</v>
      </c>
      <c r="B37" s="14">
        <f>SQRT(($B$2-$B$8)^2+($C$2-$C$8)^2)</f>
        <v>149.93987529115299</v>
      </c>
      <c r="C37" s="30">
        <f>SQRT(($B$3-$B$8)^2+($C$3-$C$8)^2)</f>
        <v>115.5474605578158</v>
      </c>
      <c r="D37" s="14">
        <f>SQRT(($B$4-$B$8)^2+($C$4-$C$8)^2)</f>
        <v>93.148257319662179</v>
      </c>
      <c r="E37" s="14">
        <f>SQRT(($B$5-$B$8)^2+($C$5-$C$8)^2)</f>
        <v>103.88194744039988</v>
      </c>
      <c r="F37" s="14">
        <f>SQRT(($B$6-$B$8)^2+($C$6-$C$8)^2)</f>
        <v>85.914416880521273</v>
      </c>
      <c r="G37" s="14">
        <f>SQRT(($B$7-$B$8)^2+($C$7-$C$8)^2)</f>
        <v>55.506755676223776</v>
      </c>
      <c r="H37" s="14">
        <f>SQRT(($B$8-$B$8)^2+($C$8-$C$8)^2)</f>
        <v>0</v>
      </c>
      <c r="I37" s="14">
        <f>SQRT(($B$8-$B$9)^2+($C$8-$C$9)^2)</f>
        <v>134.0366140763411</v>
      </c>
      <c r="J37" s="14">
        <f>SQRT(($B$8-$B$10)^2+($C$8-$C$10)^2)</f>
        <v>212.64946052499172</v>
      </c>
      <c r="K37" s="30">
        <f>SQRT(($B$8-$B$11)^2+($C$8-$C$11)^2)</f>
        <v>116.16543722437409</v>
      </c>
      <c r="AH37" s="10" t="s">
        <v>22</v>
      </c>
      <c r="AI37" s="8"/>
      <c r="AJ37" s="8"/>
      <c r="AK37" s="8"/>
      <c r="AL37" s="8"/>
      <c r="AM37" s="8"/>
      <c r="AN37" s="8"/>
      <c r="AO37" s="8">
        <f t="shared" si="1"/>
        <v>258.28366536314326</v>
      </c>
      <c r="AP37" s="8">
        <f t="shared" si="2"/>
        <v>124.35615788898259</v>
      </c>
      <c r="AQ37" s="8">
        <f t="shared" si="3"/>
        <v>142.37906973619988</v>
      </c>
      <c r="AR37" s="8">
        <f t="shared" si="4"/>
        <v>147.8126445737106</v>
      </c>
    </row>
    <row r="38" spans="1:44" x14ac:dyDescent="0.25">
      <c r="A38" s="10" t="s">
        <v>23</v>
      </c>
      <c r="B38" s="14">
        <f>SQRT(($B$2-$B$9)^2+($C$2-$C$9)^2)</f>
        <v>23.485850239944664</v>
      </c>
      <c r="C38" s="30">
        <f>SQRT(($B$3-$B$9)^2+($C$3-$C$9)^2)</f>
        <v>24.893521559835609</v>
      </c>
      <c r="D38" s="14">
        <f>SQRT(($B$4-$B$9)^2+($C$4-$C$9)^2)</f>
        <v>45.017207565552091</v>
      </c>
      <c r="E38" s="14">
        <f>SQRT(($B$5-$B$9)^2+($C$5-$C$9)^2)</f>
        <v>43.584596049521906</v>
      </c>
      <c r="F38" s="14">
        <f>SQRT(($B$6-$B$9)^2+($C$6-$C$9)^2)</f>
        <v>58.023242495830928</v>
      </c>
      <c r="G38" s="14">
        <f>SQRT(($B$7-$B$9)^2+($C$7-$C$9)^2)</f>
        <v>109.28409594286809</v>
      </c>
      <c r="H38" s="14">
        <f>SQRT(($B$8-$B$9)^2+($C$8-$C$9)^2)</f>
        <v>134.0366140763411</v>
      </c>
      <c r="I38" s="14">
        <f>SQRT(($B$9-$B$9)^2+($C$9-$C$9)^2)</f>
        <v>0</v>
      </c>
      <c r="J38" s="14">
        <f>SQRT(($B$9-$B$10)^2+($C$9-$C$10)^2)</f>
        <v>128.51972097853309</v>
      </c>
      <c r="K38" s="30">
        <f>SQRT(($B$9-$B$11)^2+($C$9-$C$11)^2)</f>
        <v>31.384447422569036</v>
      </c>
      <c r="AH38" s="11" t="s">
        <v>23</v>
      </c>
      <c r="AI38" s="8"/>
      <c r="AJ38" s="8"/>
      <c r="AK38" s="8"/>
      <c r="AL38" s="8"/>
      <c r="AM38" s="8"/>
      <c r="AN38" s="8"/>
      <c r="AO38" s="8"/>
      <c r="AP38" s="8">
        <f t="shared" si="2"/>
        <v>39.431634716735822</v>
      </c>
      <c r="AQ38" s="8">
        <f t="shared" si="3"/>
        <v>167.05779165703419</v>
      </c>
      <c r="AR38" s="8">
        <f t="shared" si="4"/>
        <v>9.5272935626382225</v>
      </c>
    </row>
    <row r="39" spans="1:44" x14ac:dyDescent="0.25">
      <c r="A39" s="10" t="s">
        <v>24</v>
      </c>
      <c r="B39" s="14">
        <f>SQRT(($B$2-$B$10)^2+($C$2-$C$10)^2)</f>
        <v>106.90275167272316</v>
      </c>
      <c r="C39" s="30">
        <f>SQRT(($B$3-$B$10)^2+($C$3-$C$10)^2)</f>
        <v>149.90820051968473</v>
      </c>
      <c r="D39" s="14">
        <f>SQRT(($B$4-$B$10)^2+($C$4-$C$10)^2)</f>
        <v>160.45571826083358</v>
      </c>
      <c r="E39" s="14">
        <f>SQRT(($B$5-$B$10)^2+($C$5-$C$10)^2)</f>
        <v>166.83622597145981</v>
      </c>
      <c r="F39" s="14">
        <f>SQRT(($B$6-$B$10)^2+($C$6-$C$10)^2)</f>
        <v>133.36557994808857</v>
      </c>
      <c r="G39" s="14">
        <f>SQRT(($B$7-$B$10)^2+($C$7-$C$10)^2)</f>
        <v>217.25607663292183</v>
      </c>
      <c r="H39" s="14">
        <f>SQRT(($B$8-$B$10)^2+($C$8-$C$10)^2)</f>
        <v>212.64946052499172</v>
      </c>
      <c r="I39" s="14">
        <f>SQRT(($B$9-$B$10)^2+($C$9-$C$10)^2)</f>
        <v>128.51972097853309</v>
      </c>
      <c r="J39" s="14">
        <f>SQRT(($B$10-$B$10)^2+($C$10-$C$10)^2)</f>
        <v>0</v>
      </c>
      <c r="K39" s="30">
        <f>SQRT(($B$10-$B$11)^2+($C$10-$C$11)^2)</f>
        <v>158.01076047972177</v>
      </c>
      <c r="AH39" s="10" t="s">
        <v>24</v>
      </c>
      <c r="AI39" s="8"/>
      <c r="AJ39" s="8"/>
      <c r="AK39" s="8"/>
      <c r="AL39" s="8"/>
      <c r="AM39" s="8"/>
      <c r="AN39" s="8"/>
      <c r="AO39" s="8"/>
      <c r="AP39" s="8"/>
      <c r="AQ39" s="8">
        <f t="shared" si="3"/>
        <v>153.17657965893483</v>
      </c>
      <c r="AR39" s="8">
        <f t="shared" si="4"/>
        <v>49.694010428320226</v>
      </c>
    </row>
    <row r="40" spans="1:44" x14ac:dyDescent="0.25">
      <c r="A40" s="26" t="s">
        <v>25</v>
      </c>
      <c r="B40" s="30">
        <f>SQRT(($B$2-$B$11)^2+($C$2-$C$11)^2)</f>
        <v>54.8662678141106</v>
      </c>
      <c r="C40" s="31">
        <f>SQRT(($B$3-$B$11)^2+($C$3-$C$11)^2)</f>
        <v>8.4882664690736433</v>
      </c>
      <c r="D40" s="30">
        <f>SQRT(($B$4-$B$11)^2+($C$4-$C$11)^2)</f>
        <v>23.360757768959466</v>
      </c>
      <c r="E40" s="30">
        <f>SQRT(($B$5-$B$11)^2+($C$5-$C$11)^2)</f>
        <v>13.958355880976812</v>
      </c>
      <c r="F40" s="30">
        <f>SQRT(($B$6-$B$11)^2+($C$6-$C$11)^2)</f>
        <v>58.812897086013372</v>
      </c>
      <c r="G40" s="30">
        <f>SQRT(($B$7-$B$11)^2+($C$7-$C$11)^2)</f>
        <v>82.196833585059707</v>
      </c>
      <c r="H40" s="30">
        <f>SQRT(($B$8-$B$11)^2+($C$8-$C$11)^2)</f>
        <v>116.16543722437409</v>
      </c>
      <c r="I40" s="30">
        <f>SQRT(($B$9-$B$11)^2+($C$9-$C$11)^2)</f>
        <v>31.384447422569036</v>
      </c>
      <c r="J40" s="30">
        <f>SQRT(($B$10-$B$11)^2+($C$10-$C$11)^2)</f>
        <v>158.01076047972177</v>
      </c>
      <c r="K40" s="14">
        <f>SQRT(($B$11-$B$11)^2+($C$11-$C$11)^2)</f>
        <v>0</v>
      </c>
      <c r="AH40" s="11" t="s">
        <v>25</v>
      </c>
      <c r="AI40" s="8"/>
      <c r="AJ40" s="8"/>
      <c r="AK40" s="8"/>
      <c r="AL40" s="8"/>
      <c r="AM40" s="8"/>
      <c r="AN40" s="8"/>
      <c r="AO40" s="8"/>
      <c r="AP40" s="8"/>
      <c r="AQ40" s="8"/>
      <c r="AR40" s="8" t="e">
        <f>SQRT((#REF!-$B$11)^2+(#REF!-$C$11)^2)</f>
        <v>#REF!</v>
      </c>
    </row>
    <row r="41" spans="1:44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AH41" s="5"/>
    </row>
    <row r="42" spans="1:44" x14ac:dyDescent="0.25">
      <c r="A42" s="33"/>
      <c r="B42" s="21" t="s">
        <v>28</v>
      </c>
      <c r="C42" s="22">
        <f>MIN(C31,D31:D32,E31:E33,F31:F34,G31:G35,H31:H36,I31:I37,J31:J38,K31:K39)</f>
        <v>8.4882664690736433</v>
      </c>
      <c r="D42" s="33"/>
      <c r="E42" s="33"/>
      <c r="F42" s="33"/>
      <c r="G42" s="33"/>
      <c r="H42" s="33"/>
      <c r="I42" s="33"/>
      <c r="J42" s="33"/>
      <c r="K42" s="33"/>
      <c r="AH42" s="5"/>
    </row>
    <row r="43" spans="1:44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AH43" s="5"/>
    </row>
    <row r="44" spans="1:44" x14ac:dyDescent="0.25">
      <c r="A44" s="33"/>
      <c r="B44" s="48" t="s">
        <v>65</v>
      </c>
      <c r="C44" s="48"/>
      <c r="D44" s="33"/>
      <c r="E44" s="33"/>
      <c r="F44" s="33"/>
      <c r="G44" s="33"/>
      <c r="H44" s="33"/>
      <c r="I44" s="33"/>
      <c r="J44" s="33"/>
      <c r="K44" s="33"/>
    </row>
    <row r="45" spans="1:44" x14ac:dyDescent="0.25">
      <c r="A45" s="33"/>
      <c r="B45" s="10" t="s">
        <v>16</v>
      </c>
      <c r="C45" s="33">
        <f>MIN(B32,B40)</f>
        <v>48.085895097507638</v>
      </c>
      <c r="D45" s="33"/>
      <c r="E45" s="33"/>
      <c r="F45" s="33"/>
      <c r="G45" s="33"/>
      <c r="H45" s="33"/>
      <c r="I45" s="33"/>
      <c r="J45" s="33"/>
      <c r="K45" s="33"/>
    </row>
    <row r="46" spans="1:44" x14ac:dyDescent="0.25">
      <c r="A46" s="33"/>
      <c r="B46" s="10" t="s">
        <v>18</v>
      </c>
      <c r="C46" s="33">
        <f>MIN(D32,D40)</f>
        <v>22.686794221528963</v>
      </c>
      <c r="D46" s="33"/>
      <c r="E46" s="33"/>
      <c r="F46" s="33"/>
      <c r="G46" s="33"/>
      <c r="H46" s="33"/>
      <c r="I46" s="33"/>
      <c r="J46" s="33"/>
      <c r="K46" s="33"/>
    </row>
    <row r="47" spans="1:44" x14ac:dyDescent="0.25">
      <c r="A47" s="33"/>
      <c r="B47" s="10" t="s">
        <v>19</v>
      </c>
      <c r="C47" s="33">
        <f>MIN(E32,E40)</f>
        <v>13.958355880976812</v>
      </c>
      <c r="D47" s="33"/>
      <c r="E47" s="33"/>
      <c r="F47" s="33"/>
      <c r="G47" s="33"/>
      <c r="H47" s="33"/>
      <c r="I47" s="33"/>
      <c r="J47" s="33"/>
      <c r="K47" s="33"/>
    </row>
    <row r="48" spans="1:44" x14ac:dyDescent="0.25">
      <c r="A48" s="33"/>
      <c r="B48" s="10" t="s">
        <v>20</v>
      </c>
      <c r="C48" s="33">
        <f>MIN(F32,F40)</f>
        <v>52.406249697531301</v>
      </c>
      <c r="D48" s="33"/>
      <c r="E48" s="33"/>
      <c r="F48" s="33"/>
      <c r="G48" s="33"/>
      <c r="H48" s="33"/>
      <c r="I48" s="33"/>
      <c r="J48" s="33"/>
      <c r="K48" s="33"/>
    </row>
    <row r="49" spans="1:11" x14ac:dyDescent="0.25">
      <c r="A49" s="33"/>
      <c r="B49" s="10" t="s">
        <v>21</v>
      </c>
      <c r="C49" s="33">
        <f>MIN(G32,G40)</f>
        <v>82.196833585059707</v>
      </c>
      <c r="D49" s="33"/>
      <c r="E49" s="33"/>
      <c r="F49" s="33"/>
      <c r="G49" s="33"/>
      <c r="H49" s="33"/>
      <c r="I49" s="33"/>
      <c r="J49" s="33"/>
      <c r="K49" s="33"/>
    </row>
    <row r="50" spans="1:11" x14ac:dyDescent="0.25">
      <c r="A50" s="33"/>
      <c r="B50" s="10" t="s">
        <v>22</v>
      </c>
      <c r="C50" s="33">
        <f>MIN(H32,H40)</f>
        <v>115.5474605578158</v>
      </c>
      <c r="D50" s="33"/>
      <c r="E50" s="33"/>
      <c r="F50" s="33"/>
      <c r="G50" s="33"/>
      <c r="H50" s="33"/>
      <c r="I50" s="33"/>
      <c r="J50" s="33"/>
      <c r="K50" s="33"/>
    </row>
    <row r="51" spans="1:11" x14ac:dyDescent="0.25">
      <c r="A51" s="33"/>
      <c r="B51" s="10" t="s">
        <v>23</v>
      </c>
      <c r="C51" s="33">
        <f>MIN(I32,I40)</f>
        <v>24.893521559835609</v>
      </c>
      <c r="D51" s="33"/>
      <c r="E51" s="33"/>
      <c r="F51" s="33"/>
      <c r="G51" s="33"/>
      <c r="H51" s="33"/>
      <c r="I51" s="33"/>
      <c r="J51" s="33"/>
      <c r="K51" s="33"/>
    </row>
    <row r="52" spans="1:11" x14ac:dyDescent="0.25">
      <c r="A52" s="33"/>
      <c r="B52" s="10" t="s">
        <v>24</v>
      </c>
      <c r="C52" s="33">
        <f>MIN(J32,J40)</f>
        <v>149.90820051968473</v>
      </c>
      <c r="D52" s="33"/>
      <c r="E52" s="33"/>
      <c r="F52" s="33"/>
      <c r="G52" s="33"/>
      <c r="H52" s="33"/>
      <c r="I52" s="33"/>
      <c r="J52" s="33"/>
      <c r="K52" s="33"/>
    </row>
    <row r="53" spans="1:1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x14ac:dyDescent="0.25">
      <c r="A55" s="32" t="s">
        <v>31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5">
      <c r="A56" s="1"/>
      <c r="B56" s="10" t="s">
        <v>16</v>
      </c>
      <c r="C56" s="26" t="s">
        <v>33</v>
      </c>
      <c r="D56" s="10" t="s">
        <v>18</v>
      </c>
      <c r="E56" s="10" t="s">
        <v>19</v>
      </c>
      <c r="F56" s="10" t="s">
        <v>20</v>
      </c>
      <c r="G56" s="10" t="s">
        <v>21</v>
      </c>
      <c r="H56" s="10" t="s">
        <v>22</v>
      </c>
      <c r="I56" s="10" t="s">
        <v>23</v>
      </c>
      <c r="J56" s="10" t="s">
        <v>24</v>
      </c>
      <c r="K56" s="15"/>
    </row>
    <row r="57" spans="1:11" x14ac:dyDescent="0.25">
      <c r="A57" s="10" t="s">
        <v>16</v>
      </c>
      <c r="B57" s="14">
        <f>SQRT(($B$2-$B$2)^2+($C$2-$C$2)^2)</f>
        <v>0</v>
      </c>
      <c r="C57" s="30">
        <f>$C$45</f>
        <v>48.085895097507638</v>
      </c>
      <c r="D57" s="14">
        <f>SQRT(($B$2-$B$4)^2+($C$2-$C$4)^2)</f>
        <v>66.31380426855867</v>
      </c>
      <c r="E57" s="14">
        <f>SQRT(($B$2-$B$5)^2+($C$2-$C$5)^2)</f>
        <v>66.740305228905783</v>
      </c>
      <c r="F57" s="14">
        <f>SQRT(($B$2-$B$6)^2+($C$2-$C$6)^2)</f>
        <v>67.24146926335645</v>
      </c>
      <c r="G57" s="14">
        <f>SQRT(($B$2-$B$7)^2+($C$2-$C$7)^2)</f>
        <v>130.60158044915346</v>
      </c>
      <c r="H57" s="14">
        <f>SQRT(($B$2-$B$8)^2+($C$2-$C$8)^2)</f>
        <v>149.93987529115299</v>
      </c>
      <c r="I57" s="14">
        <f>SQRT(($B$2-$B$9)^2+($C$2-$C$9)^2)</f>
        <v>23.485850239944664</v>
      </c>
      <c r="J57" s="14">
        <f>SQRT(($B$2-$B$10)^2+($C$2-$C$10)^2)</f>
        <v>106.90275167272316</v>
      </c>
      <c r="K57" s="16"/>
    </row>
    <row r="58" spans="1:11" x14ac:dyDescent="0.25">
      <c r="A58" s="26" t="s">
        <v>32</v>
      </c>
      <c r="B58" s="30">
        <f>$C$45</f>
        <v>48.085895097507638</v>
      </c>
      <c r="C58" s="14">
        <f>SQRT(($B$3-$B$3)^2+($C$3-$C$3)^2)</f>
        <v>0</v>
      </c>
      <c r="D58" s="30">
        <f>$C$46</f>
        <v>22.686794221528963</v>
      </c>
      <c r="E58" s="30">
        <f>$C$47</f>
        <v>13.958355880976812</v>
      </c>
      <c r="F58" s="30">
        <f>$C$48</f>
        <v>52.406249697531301</v>
      </c>
      <c r="G58" s="30">
        <f>$C$49</f>
        <v>82.196833585059707</v>
      </c>
      <c r="H58" s="30">
        <f>$C$50</f>
        <v>115.5474605578158</v>
      </c>
      <c r="I58" s="30">
        <f>$C$51</f>
        <v>24.893521559835609</v>
      </c>
      <c r="J58" s="30">
        <f>$C$52</f>
        <v>149.90820051968473</v>
      </c>
      <c r="K58" s="16"/>
    </row>
    <row r="59" spans="1:11" x14ac:dyDescent="0.25">
      <c r="A59" s="10" t="s">
        <v>18</v>
      </c>
      <c r="B59" s="14">
        <f>SQRT(($B$2-$B$4)^2+($C$2-$C$4)^2)</f>
        <v>66.31380426855867</v>
      </c>
      <c r="C59" s="30">
        <f>$C$46</f>
        <v>22.686794221528963</v>
      </c>
      <c r="D59" s="14">
        <f>SQRT(($B$4-$B$4)^2+($C$4-$C$4)^2)</f>
        <v>0</v>
      </c>
      <c r="E59" s="14">
        <f>SQRT(($B$4-$B$5)^2+($C$4-$C$5)^2)</f>
        <v>14.473056021448963</v>
      </c>
      <c r="F59" s="14">
        <f>SQRT(($B$4-$B$6)^2+($C$4-$C$6)^2)</f>
        <v>42.454850182870736</v>
      </c>
      <c r="G59" s="14">
        <f>SQRT(($B$4-$B$7)^2+($C$4-$C$7)^2)</f>
        <v>64.397770610557629</v>
      </c>
      <c r="H59" s="14">
        <f>SQRT(($B$4-$B$8)^2+($C$4-$C$8)^2)</f>
        <v>93.148257319662179</v>
      </c>
      <c r="I59" s="14">
        <f>SQRT(($B$4-$B$9)^2+($C$4-$C$9)^2)</f>
        <v>45.017207565552091</v>
      </c>
      <c r="J59" s="14">
        <f>SQRT(($B$4-$B$10)^2+($C$4-$C$10)^2)</f>
        <v>160.45571826083358</v>
      </c>
      <c r="K59" s="16"/>
    </row>
    <row r="60" spans="1:11" x14ac:dyDescent="0.25">
      <c r="A60" s="10" t="s">
        <v>19</v>
      </c>
      <c r="B60" s="14">
        <f>SQRT(($B$2-$B$5)^2+($C$2-$C$5)^2)</f>
        <v>66.740305228905783</v>
      </c>
      <c r="C60" s="30">
        <f>$C$47</f>
        <v>13.958355880976812</v>
      </c>
      <c r="D60" s="14">
        <f>SQRT(($B$4-$B$5)^2+($C$4-$C$5)^2)</f>
        <v>14.473056021448963</v>
      </c>
      <c r="E60" s="14">
        <f>SQRT(($B$5-$B$5)^2+($C$5-$C$5)^2)</f>
        <v>0</v>
      </c>
      <c r="F60" s="14">
        <f>SQRT(($B$5-$B$6)^2+($C$5-$C$6)^2)</f>
        <v>56.143101583453692</v>
      </c>
      <c r="G60" s="14">
        <f>SQRT(($B$5-$B$7)^2+($C$5-$C$7)^2)</f>
        <v>68.239782542810019</v>
      </c>
      <c r="H60" s="14">
        <f>SQRT(($B$5-$B$8)^2+($C$5-$C$8)^2)</f>
        <v>103.88194744039988</v>
      </c>
      <c r="I60" s="14">
        <f>SQRT(($B$5-$B$9)^2+($C$5-$C$9)^2)</f>
        <v>43.584596049521906</v>
      </c>
      <c r="J60" s="14">
        <f>SQRT(($B$5-$B$10)^2+($C$5-$C$10)^2)</f>
        <v>166.83622597145981</v>
      </c>
      <c r="K60" s="16"/>
    </row>
    <row r="61" spans="1:11" x14ac:dyDescent="0.25">
      <c r="A61" s="10" t="s">
        <v>20</v>
      </c>
      <c r="B61" s="14">
        <f>SQRT(($B$2-$B$6)^2+($C$2-$C$6)^2)</f>
        <v>67.24146926335645</v>
      </c>
      <c r="C61" s="30">
        <f>$C$48</f>
        <v>52.406249697531301</v>
      </c>
      <c r="D61" s="14">
        <f>SQRT(($B$4-$B$6)^2+($C$4-$C$6)^2)</f>
        <v>42.454850182870736</v>
      </c>
      <c r="E61" s="14">
        <f>SQRT(($B$5-$B$6)^2+($C$5-$C$6)^2)</f>
        <v>56.143101583453692</v>
      </c>
      <c r="F61" s="14">
        <f>SQRT(($B$6-$B$6)^2+($C$6-$C$6)^2)</f>
        <v>0</v>
      </c>
      <c r="G61" s="14">
        <f>SQRT(($B$6-$B$7)^2+($C$6-$C$7)^2)</f>
        <v>84.535094099078165</v>
      </c>
      <c r="H61" s="14">
        <f>SQRT(($B$6-$B$8)^2+($C$6-$C$8)^2)</f>
        <v>85.914416880521273</v>
      </c>
      <c r="I61" s="14">
        <f>SQRT(($B$6-$B$9)^2+($C$6-$C$9)^2)</f>
        <v>58.023242495830928</v>
      </c>
      <c r="J61" s="14">
        <f>SQRT(($B$6-$B$10)^2+($C$6-$C$10)^2)</f>
        <v>133.36557994808857</v>
      </c>
      <c r="K61" s="16"/>
    </row>
    <row r="62" spans="1:11" x14ac:dyDescent="0.25">
      <c r="A62" s="10" t="s">
        <v>21</v>
      </c>
      <c r="B62" s="14">
        <f>SQRT(($B$2-$B$7)^2+($C$2-$C$7)^2)</f>
        <v>130.60158044915346</v>
      </c>
      <c r="C62" s="30">
        <f>$C$49</f>
        <v>82.196833585059707</v>
      </c>
      <c r="D62" s="14">
        <f>SQRT(($B$4-$B$7)^2+($C$4-$C$7)^2)</f>
        <v>64.397770610557629</v>
      </c>
      <c r="E62" s="14">
        <f>SQRT(($B$5-$B$7)^2+($C$5-$C$7)^2)</f>
        <v>68.239782542810019</v>
      </c>
      <c r="F62" s="14">
        <f>SQRT(($B$6-$B$7)^2+($C$6-$C$7)^2)</f>
        <v>84.535094099078165</v>
      </c>
      <c r="G62" s="14">
        <f>SQRT(($B$7-$B$7)^2+($C$7-$C$7)^2)</f>
        <v>0</v>
      </c>
      <c r="H62" s="14">
        <f>SQRT(($B$7-$B$8)^2+($C$7-$C$8)^2)</f>
        <v>55.506755676223776</v>
      </c>
      <c r="I62" s="14">
        <f>SQRT(($B$7-$B$9)^2+($C$7-$C$9)^2)</f>
        <v>109.28409594286809</v>
      </c>
      <c r="J62" s="14">
        <f>SQRT(($B$7-$B$10)^2+($C$7-$C$10)^2)</f>
        <v>217.25607663292183</v>
      </c>
      <c r="K62" s="16"/>
    </row>
    <row r="63" spans="1:11" x14ac:dyDescent="0.25">
      <c r="A63" s="10" t="s">
        <v>22</v>
      </c>
      <c r="B63" s="14">
        <f>SQRT(($B$2-$B$8)^2+($C$2-$C$8)^2)</f>
        <v>149.93987529115299</v>
      </c>
      <c r="C63" s="30">
        <f>$C$50</f>
        <v>115.5474605578158</v>
      </c>
      <c r="D63" s="14">
        <f>SQRT(($B$4-$B$8)^2+($C$4-$C$8)^2)</f>
        <v>93.148257319662179</v>
      </c>
      <c r="E63" s="14">
        <f>SQRT(($B$5-$B$8)^2+($C$5-$C$8)^2)</f>
        <v>103.88194744039988</v>
      </c>
      <c r="F63" s="14">
        <f>SQRT(($B$6-$B$8)^2+($C$6-$C$8)^2)</f>
        <v>85.914416880521273</v>
      </c>
      <c r="G63" s="14">
        <f>SQRT(($B$7-$B$8)^2+($C$7-$C$8)^2)</f>
        <v>55.506755676223776</v>
      </c>
      <c r="H63" s="14">
        <f>SQRT(($B$8-$B$8)^2+($C$8-$C$8)^2)</f>
        <v>0</v>
      </c>
      <c r="I63" s="14">
        <f>SQRT(($B$8-$B$9)^2+($C$8-$C$9)^2)</f>
        <v>134.0366140763411</v>
      </c>
      <c r="J63" s="14">
        <f>SQRT(($B$8-$B$10)^2+($C$8-$C$10)^2)</f>
        <v>212.64946052499172</v>
      </c>
      <c r="K63" s="16"/>
    </row>
    <row r="64" spans="1:11" x14ac:dyDescent="0.25">
      <c r="A64" s="10" t="s">
        <v>23</v>
      </c>
      <c r="B64" s="14">
        <f>SQRT(($B$2-$B$9)^2+($C$2-$C$9)^2)</f>
        <v>23.485850239944664</v>
      </c>
      <c r="C64" s="30">
        <f>$C$51</f>
        <v>24.893521559835609</v>
      </c>
      <c r="D64" s="14">
        <f>SQRT(($B$4-$B$9)^2+($C$4-$C$9)^2)</f>
        <v>45.017207565552091</v>
      </c>
      <c r="E64" s="14">
        <f>SQRT(($B$5-$B$9)^2+($C$5-$C$9)^2)</f>
        <v>43.584596049521906</v>
      </c>
      <c r="F64" s="14">
        <f>SQRT(($B$6-$B$9)^2+($C$6-$C$9)^2)</f>
        <v>58.023242495830928</v>
      </c>
      <c r="G64" s="14">
        <f>SQRT(($B$7-$B$9)^2+($C$7-$C$9)^2)</f>
        <v>109.28409594286809</v>
      </c>
      <c r="H64" s="14">
        <f>SQRT(($B$8-$B$9)^2+($C$8-$C$9)^2)</f>
        <v>134.0366140763411</v>
      </c>
      <c r="I64" s="14">
        <f>SQRT(($B$9-$B$9)^2+($C$9-$C$9)^2)</f>
        <v>0</v>
      </c>
      <c r="J64" s="14">
        <f>SQRT(($B$9-$B$10)^2+($C$9-$C$10)^2)</f>
        <v>128.51972097853309</v>
      </c>
      <c r="K64" s="16"/>
    </row>
    <row r="65" spans="1:11" x14ac:dyDescent="0.25">
      <c r="A65" s="10" t="s">
        <v>24</v>
      </c>
      <c r="B65" s="14">
        <f>SQRT(($B$2-$B$10)^2+($C$2-$C$10)^2)</f>
        <v>106.90275167272316</v>
      </c>
      <c r="C65" s="30">
        <f>$C$52</f>
        <v>149.90820051968473</v>
      </c>
      <c r="D65" s="14">
        <f>SQRT(($B$4-$B$10)^2+($C$4-$C$10)^2)</f>
        <v>160.45571826083358</v>
      </c>
      <c r="E65" s="14">
        <f>SQRT(($B$5-$B$10)^2+($C$5-$C$10)^2)</f>
        <v>166.83622597145981</v>
      </c>
      <c r="F65" s="14">
        <f>SQRT(($B$6-$B$10)^2+($C$6-$C$10)^2)</f>
        <v>133.36557994808857</v>
      </c>
      <c r="G65" s="14">
        <f>SQRT(($B$7-$B$10)^2+($C$7-$C$10)^2)</f>
        <v>217.25607663292183</v>
      </c>
      <c r="H65" s="14">
        <f>SQRT(($B$8-$B$10)^2+($C$8-$C$10)^2)</f>
        <v>212.64946052499172</v>
      </c>
      <c r="I65" s="14">
        <f>SQRT(($B$9-$B$10)^2+($C$9-$C$10)^2)</f>
        <v>128.51972097853309</v>
      </c>
      <c r="J65" s="14">
        <f>SQRT(($B$10-$B$10)^2+($C$10-$C$10)^2)</f>
        <v>0</v>
      </c>
      <c r="K65" s="16"/>
    </row>
    <row r="66" spans="1:1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x14ac:dyDescent="0.25">
      <c r="A67" s="34"/>
      <c r="B67" s="23"/>
      <c r="C67" s="24"/>
      <c r="D67" s="34"/>
      <c r="E67" s="34"/>
      <c r="F67" s="33"/>
      <c r="G67" s="33"/>
      <c r="H67" s="33"/>
      <c r="I67" s="33"/>
      <c r="J67" s="33"/>
      <c r="K67" s="33"/>
    </row>
    <row r="68" spans="1:11" x14ac:dyDescent="0.25">
      <c r="A68" s="32" t="s">
        <v>35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x14ac:dyDescent="0.25">
      <c r="A69" s="1"/>
      <c r="B69" s="10" t="s">
        <v>16</v>
      </c>
      <c r="C69" s="26" t="s">
        <v>33</v>
      </c>
      <c r="D69" s="10" t="s">
        <v>18</v>
      </c>
      <c r="E69" s="26" t="s">
        <v>19</v>
      </c>
      <c r="F69" s="10" t="s">
        <v>20</v>
      </c>
      <c r="G69" s="10" t="s">
        <v>21</v>
      </c>
      <c r="H69" s="10" t="s">
        <v>22</v>
      </c>
      <c r="I69" s="10" t="s">
        <v>23</v>
      </c>
      <c r="J69" s="10" t="s">
        <v>24</v>
      </c>
      <c r="K69" s="33"/>
    </row>
    <row r="70" spans="1:11" x14ac:dyDescent="0.25">
      <c r="A70" s="10" t="s">
        <v>16</v>
      </c>
      <c r="B70" s="14">
        <f>SQRT(($B$2-$B$2)^2+($C$2-$C$2)^2)</f>
        <v>0</v>
      </c>
      <c r="C70" s="30">
        <f>$C$45</f>
        <v>48.085895097507638</v>
      </c>
      <c r="D70" s="14">
        <f>SQRT(($B$2-$B$4)^2+($C$2-$C$4)^2)</f>
        <v>66.31380426855867</v>
      </c>
      <c r="E70" s="30">
        <f>SQRT(($B$2-$B$5)^2+($C$2-$C$5)^2)</f>
        <v>66.740305228905783</v>
      </c>
      <c r="F70" s="14">
        <f>SQRT(($B$2-$B$6)^2+($C$2-$C$6)^2)</f>
        <v>67.24146926335645</v>
      </c>
      <c r="G70" s="14">
        <f>SQRT(($B$2-$B$7)^2+($C$2-$C$7)^2)</f>
        <v>130.60158044915346</v>
      </c>
      <c r="H70" s="14">
        <f>SQRT(($B$2-$B$8)^2+($C$2-$C$8)^2)</f>
        <v>149.93987529115299</v>
      </c>
      <c r="I70" s="14">
        <f>SQRT(($B$2-$B$9)^2+($C$2-$C$9)^2)</f>
        <v>23.485850239944664</v>
      </c>
      <c r="J70" s="14">
        <f>SQRT(($B$2-$B$10)^2+($C$2-$C$10)^2)</f>
        <v>106.90275167272316</v>
      </c>
      <c r="K70" s="33"/>
    </row>
    <row r="71" spans="1:11" x14ac:dyDescent="0.25">
      <c r="A71" s="26" t="s">
        <v>32</v>
      </c>
      <c r="B71" s="30">
        <f>$C$45</f>
        <v>48.085895097507638</v>
      </c>
      <c r="C71" s="29">
        <f>SQRT(($B$3-$B$3)^2+($C$3-$C$3)^2)</f>
        <v>0</v>
      </c>
      <c r="D71" s="30">
        <f>$C$46</f>
        <v>22.686794221528963</v>
      </c>
      <c r="E71" s="31">
        <f>$C$47</f>
        <v>13.958355880976812</v>
      </c>
      <c r="F71" s="30">
        <f>$C$48</f>
        <v>52.406249697531301</v>
      </c>
      <c r="G71" s="30">
        <f>$C$49</f>
        <v>82.196833585059707</v>
      </c>
      <c r="H71" s="30">
        <f>$C$50</f>
        <v>115.5474605578158</v>
      </c>
      <c r="I71" s="30">
        <f>$C$51</f>
        <v>24.893521559835609</v>
      </c>
      <c r="J71" s="30">
        <f>$C$52</f>
        <v>149.90820051968473</v>
      </c>
      <c r="K71" s="33"/>
    </row>
    <row r="72" spans="1:11" x14ac:dyDescent="0.25">
      <c r="A72" s="10" t="s">
        <v>18</v>
      </c>
      <c r="B72" s="14">
        <f>SQRT(($B$2-$B$4)^2+($C$2-$C$4)^2)</f>
        <v>66.31380426855867</v>
      </c>
      <c r="C72" s="30">
        <f>$C$46</f>
        <v>22.686794221528963</v>
      </c>
      <c r="D72" s="14">
        <f>SQRT(($B$4-$B$4)^2+($C$4-$C$4)^2)</f>
        <v>0</v>
      </c>
      <c r="E72" s="30">
        <f>SQRT(($B$4-$B$5)^2+($C$4-$C$5)^2)</f>
        <v>14.473056021448963</v>
      </c>
      <c r="F72" s="14">
        <f>SQRT(($B$4-$B$6)^2+($C$4-$C$6)^2)</f>
        <v>42.454850182870736</v>
      </c>
      <c r="G72" s="14">
        <f>SQRT(($B$4-$B$7)^2+($C$4-$C$7)^2)</f>
        <v>64.397770610557629</v>
      </c>
      <c r="H72" s="14">
        <f>SQRT(($B$4-$B$8)^2+($C$4-$C$8)^2)</f>
        <v>93.148257319662179</v>
      </c>
      <c r="I72" s="14">
        <f>SQRT(($B$4-$B$9)^2+($C$4-$C$9)^2)</f>
        <v>45.017207565552091</v>
      </c>
      <c r="J72" s="14">
        <f>SQRT(($B$4-$B$10)^2+($C$4-$C$10)^2)</f>
        <v>160.45571826083358</v>
      </c>
      <c r="K72" s="33"/>
    </row>
    <row r="73" spans="1:11" x14ac:dyDescent="0.25">
      <c r="A73" s="26" t="s">
        <v>19</v>
      </c>
      <c r="B73" s="30">
        <f>SQRT(($B$2-$B$5)^2+($C$2-$C$5)^2)</f>
        <v>66.740305228905783</v>
      </c>
      <c r="C73" s="31">
        <f>$C$47</f>
        <v>13.958355880976812</v>
      </c>
      <c r="D73" s="30">
        <f>SQRT(($B$4-$B$5)^2+($C$4-$C$5)^2)</f>
        <v>14.473056021448963</v>
      </c>
      <c r="E73" s="29">
        <f>SQRT(($B$5-$B$5)^2+($C$5-$C$5)^2)</f>
        <v>0</v>
      </c>
      <c r="F73" s="30">
        <f>SQRT(($B$5-$B$6)^2+($C$5-$C$6)^2)</f>
        <v>56.143101583453692</v>
      </c>
      <c r="G73" s="30">
        <f>SQRT(($B$5-$B$7)^2+($C$5-$C$7)^2)</f>
        <v>68.239782542810019</v>
      </c>
      <c r="H73" s="30">
        <f>SQRT(($B$5-$B$8)^2+($C$5-$C$8)^2)</f>
        <v>103.88194744039988</v>
      </c>
      <c r="I73" s="30">
        <f>SQRT(($B$5-$B$9)^2+($C$5-$C$9)^2)</f>
        <v>43.584596049521906</v>
      </c>
      <c r="J73" s="30">
        <f>SQRT(($B$5-$B$10)^2+($C$5-$C$10)^2)</f>
        <v>166.83622597145981</v>
      </c>
      <c r="K73" s="33"/>
    </row>
    <row r="74" spans="1:11" x14ac:dyDescent="0.25">
      <c r="A74" s="10" t="s">
        <v>20</v>
      </c>
      <c r="B74" s="14">
        <f>SQRT(($B$2-$B$6)^2+($C$2-$C$6)^2)</f>
        <v>67.24146926335645</v>
      </c>
      <c r="C74" s="30">
        <f>$C$48</f>
        <v>52.406249697531301</v>
      </c>
      <c r="D74" s="14">
        <f>SQRT(($B$4-$B$6)^2+($C$4-$C$6)^2)</f>
        <v>42.454850182870736</v>
      </c>
      <c r="E74" s="30">
        <f>SQRT(($B$5-$B$6)^2+($C$5-$C$6)^2)</f>
        <v>56.143101583453692</v>
      </c>
      <c r="F74" s="14">
        <f>SQRT(($B$6-$B$6)^2+($C$6-$C$6)^2)</f>
        <v>0</v>
      </c>
      <c r="G74" s="14">
        <f>SQRT(($B$6-$B$7)^2+($C$6-$C$7)^2)</f>
        <v>84.535094099078165</v>
      </c>
      <c r="H74" s="14">
        <f>SQRT(($B$6-$B$8)^2+($C$6-$C$8)^2)</f>
        <v>85.914416880521273</v>
      </c>
      <c r="I74" s="14">
        <f>SQRT(($B$6-$B$9)^2+($C$6-$C$9)^2)</f>
        <v>58.023242495830928</v>
      </c>
      <c r="J74" s="14">
        <f>SQRT(($B$6-$B$10)^2+($C$6-$C$10)^2)</f>
        <v>133.36557994808857</v>
      </c>
      <c r="K74" s="33"/>
    </row>
    <row r="75" spans="1:11" x14ac:dyDescent="0.25">
      <c r="A75" s="10" t="s">
        <v>21</v>
      </c>
      <c r="B75" s="14">
        <f>SQRT(($B$2-$B$7)^2+($C$2-$C$7)^2)</f>
        <v>130.60158044915346</v>
      </c>
      <c r="C75" s="30">
        <f>$C$49</f>
        <v>82.196833585059707</v>
      </c>
      <c r="D75" s="14">
        <f>SQRT(($B$4-$B$7)^2+($C$4-$C$7)^2)</f>
        <v>64.397770610557629</v>
      </c>
      <c r="E75" s="30">
        <f>SQRT(($B$5-$B$7)^2+($C$5-$C$7)^2)</f>
        <v>68.239782542810019</v>
      </c>
      <c r="F75" s="14">
        <f>SQRT(($B$6-$B$7)^2+($C$6-$C$7)^2)</f>
        <v>84.535094099078165</v>
      </c>
      <c r="G75" s="14">
        <f>SQRT(($B$7-$B$7)^2+($C$7-$C$7)^2)</f>
        <v>0</v>
      </c>
      <c r="H75" s="14">
        <f>SQRT(($B$7-$B$8)^2+($C$7-$C$8)^2)</f>
        <v>55.506755676223776</v>
      </c>
      <c r="I75" s="14">
        <f>SQRT(($B$7-$B$9)^2+($C$7-$C$9)^2)</f>
        <v>109.28409594286809</v>
      </c>
      <c r="J75" s="14">
        <f>SQRT(($B$7-$B$10)^2+($C$7-$C$10)^2)</f>
        <v>217.25607663292183</v>
      </c>
      <c r="K75" s="33"/>
    </row>
    <row r="76" spans="1:11" x14ac:dyDescent="0.25">
      <c r="A76" s="10" t="s">
        <v>22</v>
      </c>
      <c r="B76" s="14">
        <f>SQRT(($B$2-$B$8)^2+($C$2-$C$8)^2)</f>
        <v>149.93987529115299</v>
      </c>
      <c r="C76" s="30">
        <f>$C$50</f>
        <v>115.5474605578158</v>
      </c>
      <c r="D76" s="14">
        <f>SQRT(($B$4-$B$8)^2+($C$4-$C$8)^2)</f>
        <v>93.148257319662179</v>
      </c>
      <c r="E76" s="30">
        <f>SQRT(($B$5-$B$8)^2+($C$5-$C$8)^2)</f>
        <v>103.88194744039988</v>
      </c>
      <c r="F76" s="14">
        <f>SQRT(($B$6-$B$8)^2+($C$6-$C$8)^2)</f>
        <v>85.914416880521273</v>
      </c>
      <c r="G76" s="14">
        <f>SQRT(($B$7-$B$8)^2+($C$7-$C$8)^2)</f>
        <v>55.506755676223776</v>
      </c>
      <c r="H76" s="14">
        <f>SQRT(($B$8-$B$8)^2+($C$8-$C$8)^2)</f>
        <v>0</v>
      </c>
      <c r="I76" s="14">
        <f>SQRT(($B$8-$B$9)^2+($C$8-$C$9)^2)</f>
        <v>134.0366140763411</v>
      </c>
      <c r="J76" s="14">
        <f>SQRT(($B$8-$B$10)^2+($C$8-$C$10)^2)</f>
        <v>212.64946052499172</v>
      </c>
      <c r="K76" s="33"/>
    </row>
    <row r="77" spans="1:11" x14ac:dyDescent="0.25">
      <c r="A77" s="10" t="s">
        <v>23</v>
      </c>
      <c r="B77" s="14">
        <f>SQRT(($B$2-$B$9)^2+($C$2-$C$9)^2)</f>
        <v>23.485850239944664</v>
      </c>
      <c r="C77" s="30">
        <f>$C$51</f>
        <v>24.893521559835609</v>
      </c>
      <c r="D77" s="14">
        <f>SQRT(($B$4-$B$9)^2+($C$4-$C$9)^2)</f>
        <v>45.017207565552091</v>
      </c>
      <c r="E77" s="30">
        <f>SQRT(($B$5-$B$9)^2+($C$5-$C$9)^2)</f>
        <v>43.584596049521906</v>
      </c>
      <c r="F77" s="14">
        <f>SQRT(($B$6-$B$9)^2+($C$6-$C$9)^2)</f>
        <v>58.023242495830928</v>
      </c>
      <c r="G77" s="14">
        <f>SQRT(($B$7-$B$9)^2+($C$7-$C$9)^2)</f>
        <v>109.28409594286809</v>
      </c>
      <c r="H77" s="14">
        <f>SQRT(($B$8-$B$9)^2+($C$8-$C$9)^2)</f>
        <v>134.0366140763411</v>
      </c>
      <c r="I77" s="14">
        <f>SQRT(($B$9-$B$9)^2+($C$9-$C$9)^2)</f>
        <v>0</v>
      </c>
      <c r="J77" s="14">
        <f>SQRT(($B$9-$B$10)^2+($C$9-$C$10)^2)</f>
        <v>128.51972097853309</v>
      </c>
      <c r="K77" s="33"/>
    </row>
    <row r="78" spans="1:11" x14ac:dyDescent="0.25">
      <c r="A78" s="10" t="s">
        <v>24</v>
      </c>
      <c r="B78" s="14">
        <f>SQRT(($B$2-$B$10)^2+($C$2-$C$10)^2)</f>
        <v>106.90275167272316</v>
      </c>
      <c r="C78" s="30">
        <f>$C$52</f>
        <v>149.90820051968473</v>
      </c>
      <c r="D78" s="14">
        <f>SQRT(($B$4-$B$10)^2+($C$4-$C$10)^2)</f>
        <v>160.45571826083358</v>
      </c>
      <c r="E78" s="30">
        <f>SQRT(($B$5-$B$10)^2+($C$5-$C$10)^2)</f>
        <v>166.83622597145981</v>
      </c>
      <c r="F78" s="14">
        <f>SQRT(($B$6-$B$10)^2+($C$6-$C$10)^2)</f>
        <v>133.36557994808857</v>
      </c>
      <c r="G78" s="14">
        <f>SQRT(($B$7-$B$10)^2+($C$7-$C$10)^2)</f>
        <v>217.25607663292183</v>
      </c>
      <c r="H78" s="14">
        <f>SQRT(($B$8-$B$10)^2+($C$8-$C$10)^2)</f>
        <v>212.64946052499172</v>
      </c>
      <c r="I78" s="14">
        <f>SQRT(($B$9-$B$10)^2+($C$9-$C$10)^2)</f>
        <v>128.51972097853309</v>
      </c>
      <c r="J78" s="14">
        <f>SQRT(($B$10-$B$10)^2+($C$10-$C$10)^2)</f>
        <v>0</v>
      </c>
      <c r="K78" s="33"/>
    </row>
    <row r="79" spans="1:1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5">
      <c r="A80" s="33"/>
      <c r="B80" s="21" t="s">
        <v>34</v>
      </c>
      <c r="C80" s="25">
        <f>MIN(C70,D70:D71,E70:E72,F70:F73,G70:G74,H70:H75,I70:I76,J70:J77)</f>
        <v>13.958355880976812</v>
      </c>
      <c r="D80" s="33"/>
      <c r="E80" s="33"/>
      <c r="F80" s="33"/>
      <c r="G80" s="33"/>
      <c r="H80" s="33"/>
      <c r="I80" s="33"/>
      <c r="J80" s="33"/>
      <c r="K80" s="33"/>
    </row>
    <row r="81" spans="1:1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5">
      <c r="A82" s="33"/>
      <c r="B82" s="48" t="s">
        <v>36</v>
      </c>
      <c r="C82" s="48"/>
      <c r="D82" s="33"/>
      <c r="E82" s="33"/>
      <c r="F82" s="33"/>
      <c r="G82" s="33"/>
      <c r="H82" s="33"/>
      <c r="I82" s="33"/>
      <c r="J82" s="33"/>
      <c r="K82" s="33"/>
    </row>
    <row r="83" spans="1:11" x14ac:dyDescent="0.25">
      <c r="A83" s="33"/>
      <c r="B83" s="10" t="s">
        <v>16</v>
      </c>
      <c r="C83" s="33">
        <f>MIN(B71,B73)</f>
        <v>48.085895097507638</v>
      </c>
      <c r="D83" s="33"/>
      <c r="E83" s="33"/>
      <c r="F83" s="33"/>
      <c r="G83" s="33"/>
      <c r="H83" s="33"/>
      <c r="I83" s="33"/>
      <c r="J83" s="33"/>
      <c r="K83" s="33"/>
    </row>
    <row r="84" spans="1:11" x14ac:dyDescent="0.25">
      <c r="A84" s="33"/>
      <c r="B84" s="10" t="s">
        <v>18</v>
      </c>
      <c r="C84" s="33">
        <f>MIN(D71,D73)</f>
        <v>14.473056021448963</v>
      </c>
      <c r="D84" s="33"/>
      <c r="E84" s="33"/>
      <c r="F84" s="33"/>
      <c r="G84" s="33"/>
      <c r="H84" s="33"/>
      <c r="I84" s="33"/>
      <c r="J84" s="33"/>
      <c r="K84" s="33"/>
    </row>
    <row r="85" spans="1:11" x14ac:dyDescent="0.25">
      <c r="A85" s="33"/>
      <c r="B85" s="10" t="s">
        <v>20</v>
      </c>
      <c r="C85" s="33">
        <f>MIN(F71,F73)</f>
        <v>52.406249697531301</v>
      </c>
      <c r="D85" s="33"/>
      <c r="E85" s="33"/>
      <c r="F85" s="33"/>
      <c r="G85" s="33"/>
      <c r="H85" s="33"/>
      <c r="I85" s="33"/>
      <c r="J85" s="33"/>
      <c r="K85" s="33"/>
    </row>
    <row r="86" spans="1:11" x14ac:dyDescent="0.25">
      <c r="A86" s="33"/>
      <c r="B86" s="10" t="s">
        <v>21</v>
      </c>
      <c r="C86" s="33">
        <f>MIN(G71,G73)</f>
        <v>68.239782542810019</v>
      </c>
      <c r="D86" s="33"/>
      <c r="E86" s="33"/>
      <c r="F86" s="33"/>
      <c r="G86" s="33"/>
      <c r="H86" s="33"/>
      <c r="I86" s="33"/>
      <c r="J86" s="33"/>
      <c r="K86" s="33"/>
    </row>
    <row r="87" spans="1:11" x14ac:dyDescent="0.25">
      <c r="A87" s="33"/>
      <c r="B87" s="10" t="s">
        <v>22</v>
      </c>
      <c r="C87" s="33">
        <f>MIN(H71,H73)</f>
        <v>103.88194744039988</v>
      </c>
      <c r="D87" s="33"/>
      <c r="E87" s="33"/>
      <c r="F87" s="33"/>
      <c r="G87" s="33"/>
      <c r="H87" s="33"/>
      <c r="I87" s="33"/>
      <c r="J87" s="33"/>
      <c r="K87" s="33"/>
    </row>
    <row r="88" spans="1:11" x14ac:dyDescent="0.25">
      <c r="A88" s="33"/>
      <c r="B88" s="10" t="s">
        <v>23</v>
      </c>
      <c r="C88" s="33">
        <f>MIN(I71,I73)</f>
        <v>24.893521559835609</v>
      </c>
      <c r="D88" s="33"/>
      <c r="E88" s="33"/>
      <c r="F88" s="33"/>
      <c r="G88" s="33"/>
      <c r="H88" s="33"/>
      <c r="I88" s="33"/>
      <c r="J88" s="33"/>
      <c r="K88" s="33"/>
    </row>
    <row r="89" spans="1:11" x14ac:dyDescent="0.25">
      <c r="A89" s="33"/>
      <c r="B89" s="10" t="s">
        <v>24</v>
      </c>
      <c r="C89" s="33">
        <f>MIN(J71,J73)</f>
        <v>149.90820051968473</v>
      </c>
      <c r="D89" s="33"/>
      <c r="E89" s="33"/>
      <c r="F89" s="33"/>
      <c r="G89" s="33"/>
      <c r="H89" s="33"/>
      <c r="I89" s="33"/>
      <c r="J89" s="33"/>
      <c r="K89" s="33"/>
    </row>
    <row r="90" spans="1:1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5">
      <c r="A92" s="47" t="s">
        <v>37</v>
      </c>
      <c r="B92" s="47"/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5">
      <c r="A93" s="1"/>
      <c r="B93" s="10" t="s">
        <v>16</v>
      </c>
      <c r="C93" s="26" t="s">
        <v>34</v>
      </c>
      <c r="D93" s="10" t="s">
        <v>18</v>
      </c>
      <c r="E93" s="10" t="s">
        <v>20</v>
      </c>
      <c r="F93" s="10" t="s">
        <v>21</v>
      </c>
      <c r="G93" s="10" t="s">
        <v>22</v>
      </c>
      <c r="H93" s="10" t="s">
        <v>23</v>
      </c>
      <c r="I93" s="10" t="s">
        <v>24</v>
      </c>
      <c r="J93" s="15"/>
      <c r="K93" s="33"/>
    </row>
    <row r="94" spans="1:11" x14ac:dyDescent="0.25">
      <c r="A94" s="10" t="s">
        <v>16</v>
      </c>
      <c r="B94" s="14">
        <f>SQRT(($B$2-$B$2)^2+($C$2-$C$2)^2)</f>
        <v>0</v>
      </c>
      <c r="C94" s="30">
        <f>$C$45</f>
        <v>48.085895097507638</v>
      </c>
      <c r="D94" s="14">
        <f>SQRT(($B$2-$B$4)^2+($C$2-$C$4)^2)</f>
        <v>66.31380426855867</v>
      </c>
      <c r="E94" s="14">
        <f>SQRT(($B$2-$B$6)^2+($C$2-$C$6)^2)</f>
        <v>67.24146926335645</v>
      </c>
      <c r="F94" s="14">
        <f>SQRT(($B$2-$B$7)^2+($C$2-$C$7)^2)</f>
        <v>130.60158044915346</v>
      </c>
      <c r="G94" s="14">
        <f>SQRT(($B$2-$B$8)^2+($C$2-$C$8)^2)</f>
        <v>149.93987529115299</v>
      </c>
      <c r="H94" s="14">
        <f>SQRT(($B$2-$B$9)^2+($C$2-$C$9)^2)</f>
        <v>23.485850239944664</v>
      </c>
      <c r="I94" s="14">
        <f>SQRT(($B$2-$B$10)^2+($C$2-$C$10)^2)</f>
        <v>106.90275167272316</v>
      </c>
      <c r="J94" s="16"/>
      <c r="K94" s="33"/>
    </row>
    <row r="95" spans="1:11" x14ac:dyDescent="0.25">
      <c r="A95" s="26" t="s">
        <v>34</v>
      </c>
      <c r="B95" s="30">
        <f>$C$45</f>
        <v>48.085895097507638</v>
      </c>
      <c r="C95" s="29">
        <f>SQRT(($B$3-$B$3)^2+($C$3-$C$3)^2)</f>
        <v>0</v>
      </c>
      <c r="D95" s="30">
        <f>$C$84</f>
        <v>14.473056021448963</v>
      </c>
      <c r="E95" s="30">
        <f>$C$85</f>
        <v>52.406249697531301</v>
      </c>
      <c r="F95" s="30">
        <f>$C$86</f>
        <v>68.239782542810019</v>
      </c>
      <c r="G95" s="30">
        <f>$C$87</f>
        <v>103.88194744039988</v>
      </c>
      <c r="H95" s="30">
        <f>$C$88</f>
        <v>24.893521559835609</v>
      </c>
      <c r="I95" s="30">
        <f>$C$89</f>
        <v>149.90820051968473</v>
      </c>
      <c r="J95" s="16"/>
      <c r="K95" s="33"/>
    </row>
    <row r="96" spans="1:11" x14ac:dyDescent="0.25">
      <c r="A96" s="10" t="s">
        <v>18</v>
      </c>
      <c r="B96" s="14">
        <f>SQRT(($B$2-$B$4)^2+($C$2-$C$4)^2)</f>
        <v>66.31380426855867</v>
      </c>
      <c r="C96" s="30">
        <f>$C$84</f>
        <v>14.473056021448963</v>
      </c>
      <c r="D96" s="14">
        <f>SQRT(($B$4-$B$4)^2+($C$4-$C$4)^2)</f>
        <v>0</v>
      </c>
      <c r="E96" s="14">
        <f>SQRT(($B$4-$B$6)^2+($C$4-$C$6)^2)</f>
        <v>42.454850182870736</v>
      </c>
      <c r="F96" s="14">
        <f>SQRT(($B$4-$B$7)^2+($C$4-$C$7)^2)</f>
        <v>64.397770610557629</v>
      </c>
      <c r="G96" s="14">
        <f>SQRT(($B$4-$B$8)^2+($C$4-$C$8)^2)</f>
        <v>93.148257319662179</v>
      </c>
      <c r="H96" s="14">
        <f>SQRT(($B$4-$B$9)^2+($C$4-$C$9)^2)</f>
        <v>45.017207565552091</v>
      </c>
      <c r="I96" s="14">
        <f>SQRT(($B$4-$B$10)^2+($C$4-$C$10)^2)</f>
        <v>160.45571826083358</v>
      </c>
      <c r="J96" s="16"/>
      <c r="K96" s="33"/>
    </row>
    <row r="97" spans="1:11" x14ac:dyDescent="0.25">
      <c r="A97" s="10" t="s">
        <v>20</v>
      </c>
      <c r="B97" s="14">
        <f>SQRT(($B$2-$B$6)^2+($C$2-$C$6)^2)</f>
        <v>67.24146926335645</v>
      </c>
      <c r="C97" s="30">
        <f>$C$85</f>
        <v>52.406249697531301</v>
      </c>
      <c r="D97" s="14">
        <f>SQRT(($B$4-$B$6)^2+($C$4-$C$6)^2)</f>
        <v>42.454850182870736</v>
      </c>
      <c r="E97" s="14">
        <f>SQRT(($B$6-$B$6)^2+($C$6-$C$6)^2)</f>
        <v>0</v>
      </c>
      <c r="F97" s="14">
        <f>SQRT(($B$6-$B$7)^2+($C$6-$C$7)^2)</f>
        <v>84.535094099078165</v>
      </c>
      <c r="G97" s="14">
        <f>SQRT(($B$6-$B$8)^2+($C$6-$C$8)^2)</f>
        <v>85.914416880521273</v>
      </c>
      <c r="H97" s="14">
        <f>SQRT(($B$6-$B$9)^2+($C$6-$C$9)^2)</f>
        <v>58.023242495830928</v>
      </c>
      <c r="I97" s="14">
        <f>SQRT(($B$6-$B$10)^2+($C$6-$C$10)^2)</f>
        <v>133.36557994808857</v>
      </c>
      <c r="J97" s="16"/>
      <c r="K97" s="33"/>
    </row>
    <row r="98" spans="1:11" x14ac:dyDescent="0.25">
      <c r="A98" s="10" t="s">
        <v>21</v>
      </c>
      <c r="B98" s="14">
        <f>SQRT(($B$2-$B$7)^2+($C$2-$C$7)^2)</f>
        <v>130.60158044915346</v>
      </c>
      <c r="C98" s="30">
        <f>$C$86</f>
        <v>68.239782542810019</v>
      </c>
      <c r="D98" s="14">
        <f>SQRT(($B$4-$B$7)^2+($C$4-$C$7)^2)</f>
        <v>64.397770610557629</v>
      </c>
      <c r="E98" s="14">
        <f>SQRT(($B$6-$B$7)^2+($C$6-$C$7)^2)</f>
        <v>84.535094099078165</v>
      </c>
      <c r="F98" s="14">
        <f>SQRT(($B$7-$B$7)^2+($C$7-$C$7)^2)</f>
        <v>0</v>
      </c>
      <c r="G98" s="14">
        <f>SQRT(($B$7-$B$8)^2+($C$7-$C$8)^2)</f>
        <v>55.506755676223776</v>
      </c>
      <c r="H98" s="14">
        <f>SQRT(($B$7-$B$9)^2+($C$7-$C$9)^2)</f>
        <v>109.28409594286809</v>
      </c>
      <c r="I98" s="14">
        <f>SQRT(($B$7-$B$10)^2+($C$7-$C$10)^2)</f>
        <v>217.25607663292183</v>
      </c>
      <c r="J98" s="16"/>
      <c r="K98" s="33"/>
    </row>
    <row r="99" spans="1:11" x14ac:dyDescent="0.25">
      <c r="A99" s="10" t="s">
        <v>22</v>
      </c>
      <c r="B99" s="14">
        <f>SQRT(($B$2-$B$8)^2+($C$2-$C$8)^2)</f>
        <v>149.93987529115299</v>
      </c>
      <c r="C99" s="30">
        <f>$C$87</f>
        <v>103.88194744039988</v>
      </c>
      <c r="D99" s="14">
        <f>SQRT(($B$4-$B$8)^2+($C$4-$C$8)^2)</f>
        <v>93.148257319662179</v>
      </c>
      <c r="E99" s="14">
        <f>SQRT(($B$6-$B$8)^2+($C$6-$C$8)^2)</f>
        <v>85.914416880521273</v>
      </c>
      <c r="F99" s="14">
        <f>SQRT(($B$7-$B$8)^2+($C$7-$C$8)^2)</f>
        <v>55.506755676223776</v>
      </c>
      <c r="G99" s="14">
        <f>SQRT(($B$8-$B$8)^2+($C$8-$C$8)^2)</f>
        <v>0</v>
      </c>
      <c r="H99" s="14">
        <f>SQRT(($B$8-$B$9)^2+($C$8-$C$9)^2)</f>
        <v>134.0366140763411</v>
      </c>
      <c r="I99" s="14">
        <f>SQRT(($B$8-$B$10)^2+($C$8-$C$10)^2)</f>
        <v>212.64946052499172</v>
      </c>
      <c r="J99" s="16"/>
      <c r="K99" s="33"/>
    </row>
    <row r="100" spans="1:11" x14ac:dyDescent="0.25">
      <c r="A100" s="10" t="s">
        <v>23</v>
      </c>
      <c r="B100" s="14">
        <f>SQRT(($B$2-$B$9)^2+($C$2-$C$9)^2)</f>
        <v>23.485850239944664</v>
      </c>
      <c r="C100" s="30">
        <f>$C$88</f>
        <v>24.893521559835609</v>
      </c>
      <c r="D100" s="14">
        <f>SQRT(($B$4-$B$9)^2+($C$4-$C$9)^2)</f>
        <v>45.017207565552091</v>
      </c>
      <c r="E100" s="14">
        <f>SQRT(($B$6-$B$9)^2+($C$6-$C$9)^2)</f>
        <v>58.023242495830928</v>
      </c>
      <c r="F100" s="14">
        <f>SQRT(($B$7-$B$9)^2+($C$7-$C$9)^2)</f>
        <v>109.28409594286809</v>
      </c>
      <c r="G100" s="14">
        <f>SQRT(($B$8-$B$9)^2+($C$8-$C$9)^2)</f>
        <v>134.0366140763411</v>
      </c>
      <c r="H100" s="14">
        <f>SQRT(($B$9-$B$9)^2+($C$9-$C$9)^2)</f>
        <v>0</v>
      </c>
      <c r="I100" s="14">
        <f>SQRT(($B$9-$B$10)^2+($C$9-$C$10)^2)</f>
        <v>128.51972097853309</v>
      </c>
      <c r="J100" s="16"/>
      <c r="K100" s="33"/>
    </row>
    <row r="101" spans="1:11" x14ac:dyDescent="0.25">
      <c r="A101" s="10" t="s">
        <v>24</v>
      </c>
      <c r="B101" s="14">
        <f>SQRT(($B$2-$B$10)^2+($C$2-$C$10)^2)</f>
        <v>106.90275167272316</v>
      </c>
      <c r="C101" s="30">
        <f>$C$89</f>
        <v>149.90820051968473</v>
      </c>
      <c r="D101" s="14">
        <f>SQRT(($B$4-$B$10)^2+($C$4-$C$10)^2)</f>
        <v>160.45571826083358</v>
      </c>
      <c r="E101" s="14">
        <f>SQRT(($B$6-$B$10)^2+($C$6-$C$10)^2)</f>
        <v>133.36557994808857</v>
      </c>
      <c r="F101" s="14">
        <f>SQRT(($B$7-$B$10)^2+($C$7-$C$10)^2)</f>
        <v>217.25607663292183</v>
      </c>
      <c r="G101" s="14">
        <f>SQRT(($B$8-$B$10)^2+($C$8-$C$10)^2)</f>
        <v>212.64946052499172</v>
      </c>
      <c r="H101" s="14">
        <f>SQRT(($B$9-$B$10)^2+($C$9-$C$10)^2)</f>
        <v>128.51972097853309</v>
      </c>
      <c r="I101" s="14">
        <f>SQRT(($B$10-$B$10)^2+($C$10-$C$10)^2)</f>
        <v>0</v>
      </c>
      <c r="J101" s="16"/>
      <c r="K101" s="33"/>
    </row>
    <row r="102" spans="1:1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5">
      <c r="A104" s="47" t="s">
        <v>39</v>
      </c>
      <c r="B104" s="47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5">
      <c r="A105" s="1"/>
      <c r="B105" s="10" t="s">
        <v>16</v>
      </c>
      <c r="C105" s="26" t="s">
        <v>34</v>
      </c>
      <c r="D105" s="26" t="s">
        <v>18</v>
      </c>
      <c r="E105" s="10" t="s">
        <v>20</v>
      </c>
      <c r="F105" s="10" t="s">
        <v>21</v>
      </c>
      <c r="G105" s="10" t="s">
        <v>22</v>
      </c>
      <c r="H105" s="10" t="s">
        <v>23</v>
      </c>
      <c r="I105" s="10" t="s">
        <v>24</v>
      </c>
      <c r="J105" s="33"/>
      <c r="K105" s="33"/>
    </row>
    <row r="106" spans="1:11" x14ac:dyDescent="0.25">
      <c r="A106" s="10" t="s">
        <v>16</v>
      </c>
      <c r="B106" s="14">
        <f>SQRT(($B$2-$B$2)^2+($C$2-$C$2)^2)</f>
        <v>0</v>
      </c>
      <c r="C106" s="30">
        <f>$C$45</f>
        <v>48.085895097507638</v>
      </c>
      <c r="D106" s="30">
        <f>SQRT(($B$2-$B$4)^2+($C$2-$C$4)^2)</f>
        <v>66.31380426855867</v>
      </c>
      <c r="E106" s="14">
        <f>SQRT(($B$2-$B$6)^2+($C$2-$C$6)^2)</f>
        <v>67.24146926335645</v>
      </c>
      <c r="F106" s="14">
        <f>SQRT(($B$2-$B$7)^2+($C$2-$C$7)^2)</f>
        <v>130.60158044915346</v>
      </c>
      <c r="G106" s="14">
        <f>SQRT(($B$2-$B$8)^2+($C$2-$C$8)^2)</f>
        <v>149.93987529115299</v>
      </c>
      <c r="H106" s="14">
        <f>SQRT(($B$2-$B$9)^2+($C$2-$C$9)^2)</f>
        <v>23.485850239944664</v>
      </c>
      <c r="I106" s="14">
        <f>SQRT(($B$2-$B$10)^2+($C$2-$C$10)^2)</f>
        <v>106.90275167272316</v>
      </c>
      <c r="J106" s="33"/>
      <c r="K106" s="33"/>
    </row>
    <row r="107" spans="1:11" x14ac:dyDescent="0.25">
      <c r="A107" s="26" t="s">
        <v>34</v>
      </c>
      <c r="B107" s="30">
        <f>$C$45</f>
        <v>48.085895097507638</v>
      </c>
      <c r="C107" s="29">
        <f>SQRT(($B$3-$B$3)^2+($C$3-$C$3)^2)</f>
        <v>0</v>
      </c>
      <c r="D107" s="31">
        <f>$C$84</f>
        <v>14.473056021448963</v>
      </c>
      <c r="E107" s="30">
        <f>$C$85</f>
        <v>52.406249697531301</v>
      </c>
      <c r="F107" s="30">
        <f>$C$86</f>
        <v>68.239782542810019</v>
      </c>
      <c r="G107" s="30">
        <f>$C$87</f>
        <v>103.88194744039988</v>
      </c>
      <c r="H107" s="30">
        <f>$C$88</f>
        <v>24.893521559835609</v>
      </c>
      <c r="I107" s="30">
        <f>$C$89</f>
        <v>149.90820051968473</v>
      </c>
      <c r="J107" s="33"/>
      <c r="K107" s="33"/>
    </row>
    <row r="108" spans="1:11" x14ac:dyDescent="0.25">
      <c r="A108" s="26" t="s">
        <v>18</v>
      </c>
      <c r="B108" s="30">
        <f>SQRT(($B$2-$B$4)^2+($C$2-$C$4)^2)</f>
        <v>66.31380426855867</v>
      </c>
      <c r="C108" s="31">
        <f>$C$84</f>
        <v>14.473056021448963</v>
      </c>
      <c r="D108" s="14">
        <f>SQRT(($B$4-$B$4)^2+($C$4-$C$4)^2)</f>
        <v>0</v>
      </c>
      <c r="E108" s="30">
        <f>SQRT(($B$4-$B$6)^2+($C$4-$C$6)^2)</f>
        <v>42.454850182870736</v>
      </c>
      <c r="F108" s="30">
        <f>SQRT(($B$4-$B$7)^2+($C$4-$C$7)^2)</f>
        <v>64.397770610557629</v>
      </c>
      <c r="G108" s="30">
        <f>SQRT(($B$4-$B$8)^2+($C$4-$C$8)^2)</f>
        <v>93.148257319662179</v>
      </c>
      <c r="H108" s="30">
        <f>SQRT(($B$4-$B$9)^2+($C$4-$C$9)^2)</f>
        <v>45.017207565552091</v>
      </c>
      <c r="I108" s="30">
        <f>SQRT(($B$4-$B$10)^2+($C$4-$C$10)^2)</f>
        <v>160.45571826083358</v>
      </c>
      <c r="J108" s="33"/>
      <c r="K108" s="33"/>
    </row>
    <row r="109" spans="1:11" x14ac:dyDescent="0.25">
      <c r="A109" s="10" t="s">
        <v>20</v>
      </c>
      <c r="B109" s="14">
        <f>SQRT(($B$2-$B$6)^2+($C$2-$C$6)^2)</f>
        <v>67.24146926335645</v>
      </c>
      <c r="C109" s="30">
        <f>$C$85</f>
        <v>52.406249697531301</v>
      </c>
      <c r="D109" s="30">
        <f>SQRT(($B$4-$B$6)^2+($C$4-$C$6)^2)</f>
        <v>42.454850182870736</v>
      </c>
      <c r="E109" s="14">
        <f>SQRT(($B$6-$B$6)^2+($C$6-$C$6)^2)</f>
        <v>0</v>
      </c>
      <c r="F109" s="14">
        <f>SQRT(($B$6-$B$7)^2+($C$6-$C$7)^2)</f>
        <v>84.535094099078165</v>
      </c>
      <c r="G109" s="14">
        <f>SQRT(($B$6-$B$8)^2+($C$6-$C$8)^2)</f>
        <v>85.914416880521273</v>
      </c>
      <c r="H109" s="14">
        <f>SQRT(($B$6-$B$9)^2+($C$6-$C$9)^2)</f>
        <v>58.023242495830928</v>
      </c>
      <c r="I109" s="14">
        <f>SQRT(($B$6-$B$10)^2+($C$6-$C$10)^2)</f>
        <v>133.36557994808857</v>
      </c>
      <c r="J109" s="33"/>
      <c r="K109" s="33"/>
    </row>
    <row r="110" spans="1:11" x14ac:dyDescent="0.25">
      <c r="A110" s="10" t="s">
        <v>21</v>
      </c>
      <c r="B110" s="14">
        <f>SQRT(($B$2-$B$7)^2+($C$2-$C$7)^2)</f>
        <v>130.60158044915346</v>
      </c>
      <c r="C110" s="30">
        <f>$C$86</f>
        <v>68.239782542810019</v>
      </c>
      <c r="D110" s="30">
        <f>SQRT(($B$4-$B$7)^2+($C$4-$C$7)^2)</f>
        <v>64.397770610557629</v>
      </c>
      <c r="E110" s="14">
        <f>SQRT(($B$6-$B$7)^2+($C$6-$C$7)^2)</f>
        <v>84.535094099078165</v>
      </c>
      <c r="F110" s="14">
        <f>SQRT(($B$7-$B$7)^2+($C$7-$C$7)^2)</f>
        <v>0</v>
      </c>
      <c r="G110" s="14">
        <f>SQRT(($B$7-$B$8)^2+($C$7-$C$8)^2)</f>
        <v>55.506755676223776</v>
      </c>
      <c r="H110" s="14">
        <f>SQRT(($B$7-$B$9)^2+($C$7-$C$9)^2)</f>
        <v>109.28409594286809</v>
      </c>
      <c r="I110" s="14">
        <f>SQRT(($B$7-$B$10)^2+($C$7-$C$10)^2)</f>
        <v>217.25607663292183</v>
      </c>
      <c r="J110" s="33"/>
      <c r="K110" s="33"/>
    </row>
    <row r="111" spans="1:11" x14ac:dyDescent="0.25">
      <c r="A111" s="10" t="s">
        <v>22</v>
      </c>
      <c r="B111" s="14">
        <f>SQRT(($B$2-$B$8)^2+($C$2-$C$8)^2)</f>
        <v>149.93987529115299</v>
      </c>
      <c r="C111" s="30">
        <f>$C$87</f>
        <v>103.88194744039988</v>
      </c>
      <c r="D111" s="30">
        <f>SQRT(($B$4-$B$8)^2+($C$4-$C$8)^2)</f>
        <v>93.148257319662179</v>
      </c>
      <c r="E111" s="14">
        <f>SQRT(($B$6-$B$8)^2+($C$6-$C$8)^2)</f>
        <v>85.914416880521273</v>
      </c>
      <c r="F111" s="14">
        <f>SQRT(($B$7-$B$8)^2+($C$7-$C$8)^2)</f>
        <v>55.506755676223776</v>
      </c>
      <c r="G111" s="14">
        <f>SQRT(($B$8-$B$8)^2+($C$8-$C$8)^2)</f>
        <v>0</v>
      </c>
      <c r="H111" s="14">
        <f>SQRT(($B$8-$B$9)^2+($C$8-$C$9)^2)</f>
        <v>134.0366140763411</v>
      </c>
      <c r="I111" s="14">
        <f>SQRT(($B$8-$B$10)^2+($C$8-$C$10)^2)</f>
        <v>212.64946052499172</v>
      </c>
      <c r="J111" s="33"/>
      <c r="K111" s="33"/>
    </row>
    <row r="112" spans="1:11" x14ac:dyDescent="0.25">
      <c r="A112" s="10" t="s">
        <v>23</v>
      </c>
      <c r="B112" s="14">
        <f>SQRT(($B$2-$B$9)^2+($C$2-$C$9)^2)</f>
        <v>23.485850239944664</v>
      </c>
      <c r="C112" s="30">
        <f>$C$88</f>
        <v>24.893521559835609</v>
      </c>
      <c r="D112" s="30">
        <f>SQRT(($B$4-$B$9)^2+($C$4-$C$9)^2)</f>
        <v>45.017207565552091</v>
      </c>
      <c r="E112" s="14">
        <f>SQRT(($B$6-$B$9)^2+($C$6-$C$9)^2)</f>
        <v>58.023242495830928</v>
      </c>
      <c r="F112" s="14">
        <f>SQRT(($B$7-$B$9)^2+($C$7-$C$9)^2)</f>
        <v>109.28409594286809</v>
      </c>
      <c r="G112" s="14">
        <f>SQRT(($B$8-$B$9)^2+($C$8-$C$9)^2)</f>
        <v>134.0366140763411</v>
      </c>
      <c r="H112" s="14">
        <f>SQRT(($B$9-$B$9)^2+($C$9-$C$9)^2)</f>
        <v>0</v>
      </c>
      <c r="I112" s="14">
        <f>SQRT(($B$9-$B$10)^2+($C$9-$C$10)^2)</f>
        <v>128.51972097853309</v>
      </c>
      <c r="J112" s="33"/>
      <c r="K112" s="33"/>
    </row>
    <row r="113" spans="1:11" x14ac:dyDescent="0.25">
      <c r="A113" s="10" t="s">
        <v>24</v>
      </c>
      <c r="B113" s="14">
        <f>SQRT(($B$2-$B$10)^2+($C$2-$C$10)^2)</f>
        <v>106.90275167272316</v>
      </c>
      <c r="C113" s="30">
        <f>$C$89</f>
        <v>149.90820051968473</v>
      </c>
      <c r="D113" s="30">
        <f>SQRT(($B$4-$B$10)^2+($C$4-$C$10)^2)</f>
        <v>160.45571826083358</v>
      </c>
      <c r="E113" s="14">
        <f>SQRT(($B$6-$B$10)^2+($C$6-$C$10)^2)</f>
        <v>133.36557994808857</v>
      </c>
      <c r="F113" s="14">
        <f>SQRT(($B$7-$B$10)^2+($C$7-$C$10)^2)</f>
        <v>217.25607663292183</v>
      </c>
      <c r="G113" s="14">
        <f>SQRT(($B$8-$B$10)^2+($C$8-$C$10)^2)</f>
        <v>212.64946052499172</v>
      </c>
      <c r="H113" s="14">
        <f>SQRT(($B$9-$B$10)^2+($C$9-$C$10)^2)</f>
        <v>128.51972097853309</v>
      </c>
      <c r="I113" s="14">
        <f>SQRT(($B$10-$B$10)^2+($C$10-$C$10)^2)</f>
        <v>0</v>
      </c>
      <c r="J113" s="33"/>
      <c r="K113" s="33"/>
    </row>
    <row r="114" spans="1:1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 x14ac:dyDescent="0.25">
      <c r="A115" s="33"/>
      <c r="B115" s="17" t="s">
        <v>38</v>
      </c>
      <c r="C115" s="25">
        <f>MIN(C106,D106:D107,E106:E108,F106:F109,G106:G110,H106:H111,I106:I112)</f>
        <v>14.473056021448963</v>
      </c>
      <c r="D115" s="33"/>
      <c r="E115" s="33"/>
      <c r="F115" s="33"/>
      <c r="G115" s="33"/>
      <c r="H115" s="33"/>
      <c r="I115" s="33"/>
      <c r="J115" s="33"/>
      <c r="K115" s="33"/>
    </row>
    <row r="116" spans="1:1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 x14ac:dyDescent="0.25">
      <c r="A117" s="33"/>
      <c r="B117" s="48" t="s">
        <v>40</v>
      </c>
      <c r="C117" s="48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5">
      <c r="A118" s="33"/>
      <c r="B118" s="10" t="s">
        <v>16</v>
      </c>
      <c r="C118" s="33">
        <f>MIN(B107:B108)</f>
        <v>48.085895097507638</v>
      </c>
      <c r="D118" s="33"/>
      <c r="E118" s="33"/>
      <c r="F118" s="33"/>
      <c r="G118" s="33"/>
      <c r="H118" s="33"/>
      <c r="I118" s="33"/>
      <c r="J118" s="33"/>
      <c r="K118" s="33"/>
    </row>
    <row r="119" spans="1:11" x14ac:dyDescent="0.25">
      <c r="A119" s="33"/>
      <c r="B119" s="10" t="s">
        <v>20</v>
      </c>
      <c r="C119" s="33">
        <f>MIN(E107:E108)</f>
        <v>42.454850182870736</v>
      </c>
      <c r="D119" s="33"/>
      <c r="E119" s="33"/>
      <c r="F119" s="33"/>
      <c r="G119" s="33"/>
      <c r="H119" s="33"/>
      <c r="I119" s="33"/>
      <c r="J119" s="33"/>
      <c r="K119" s="33"/>
    </row>
    <row r="120" spans="1:11" x14ac:dyDescent="0.25">
      <c r="A120" s="33"/>
      <c r="B120" s="10" t="s">
        <v>21</v>
      </c>
      <c r="C120" s="33">
        <f>MIN(F107:F108)</f>
        <v>64.397770610557629</v>
      </c>
      <c r="D120" s="33"/>
      <c r="E120" s="33"/>
      <c r="F120" s="33"/>
      <c r="G120" s="33"/>
      <c r="H120" s="33"/>
      <c r="I120" s="33"/>
      <c r="J120" s="33"/>
      <c r="K120" s="33"/>
    </row>
    <row r="121" spans="1:11" x14ac:dyDescent="0.25">
      <c r="A121" s="33"/>
      <c r="B121" s="10" t="s">
        <v>22</v>
      </c>
      <c r="C121" s="33">
        <f>MIN(G107:G108)</f>
        <v>93.148257319662179</v>
      </c>
      <c r="D121" s="33"/>
      <c r="E121" s="33"/>
      <c r="F121" s="33"/>
      <c r="G121" s="33"/>
      <c r="H121" s="33"/>
      <c r="I121" s="33"/>
      <c r="J121" s="33"/>
      <c r="K121" s="33"/>
    </row>
    <row r="122" spans="1:11" x14ac:dyDescent="0.25">
      <c r="A122" s="33"/>
      <c r="B122" s="10" t="s">
        <v>23</v>
      </c>
      <c r="C122" s="33">
        <f>MIN(H107:H108)</f>
        <v>24.893521559835609</v>
      </c>
      <c r="D122" s="33"/>
      <c r="E122" s="33"/>
      <c r="F122" s="33"/>
      <c r="G122" s="33"/>
      <c r="H122" s="33"/>
      <c r="I122" s="33"/>
      <c r="J122" s="33"/>
      <c r="K122" s="33"/>
    </row>
    <row r="123" spans="1:11" x14ac:dyDescent="0.25">
      <c r="A123" s="33"/>
      <c r="B123" s="10" t="s">
        <v>24</v>
      </c>
      <c r="C123" s="33">
        <f>MIN(I107:I108)</f>
        <v>149.90820051968473</v>
      </c>
      <c r="D123" s="33"/>
      <c r="E123" s="33"/>
      <c r="F123" s="33"/>
      <c r="G123" s="33"/>
      <c r="H123" s="33"/>
      <c r="I123" s="33"/>
      <c r="J123" s="33"/>
      <c r="K123" s="33"/>
    </row>
    <row r="124" spans="1:1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5">
      <c r="A126" s="47" t="s">
        <v>41</v>
      </c>
      <c r="B126" s="47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 x14ac:dyDescent="0.25">
      <c r="A127" s="1"/>
      <c r="B127" s="10" t="s">
        <v>16</v>
      </c>
      <c r="C127" s="26" t="s">
        <v>38</v>
      </c>
      <c r="D127" s="10" t="s">
        <v>20</v>
      </c>
      <c r="E127" s="10" t="s">
        <v>21</v>
      </c>
      <c r="F127" s="10" t="s">
        <v>22</v>
      </c>
      <c r="G127" s="10" t="s">
        <v>23</v>
      </c>
      <c r="H127" s="10" t="s">
        <v>24</v>
      </c>
      <c r="I127" s="15"/>
      <c r="J127" s="33"/>
      <c r="K127" s="33"/>
    </row>
    <row r="128" spans="1:11" x14ac:dyDescent="0.25">
      <c r="A128" s="10" t="s">
        <v>16</v>
      </c>
      <c r="B128" s="14">
        <f>SQRT(($B$2-$B$2)^2+($C$2-$C$2)^2)</f>
        <v>0</v>
      </c>
      <c r="C128" s="30">
        <f>$C$118</f>
        <v>48.085895097507638</v>
      </c>
      <c r="D128" s="14">
        <f>SQRT(($B$2-$B$6)^2+($C$2-$C$6)^2)</f>
        <v>67.24146926335645</v>
      </c>
      <c r="E128" s="14">
        <f>SQRT(($B$2-$B$7)^2+($C$2-$C$7)^2)</f>
        <v>130.60158044915346</v>
      </c>
      <c r="F128" s="14">
        <f>SQRT(($B$2-$B$8)^2+($C$2-$C$8)^2)</f>
        <v>149.93987529115299</v>
      </c>
      <c r="G128" s="14">
        <f>SQRT(($B$2-$B$9)^2+($C$2-$C$9)^2)</f>
        <v>23.485850239944664</v>
      </c>
      <c r="H128" s="14">
        <f>SQRT(($B$2-$B$10)^2+($C$2-$C$10)^2)</f>
        <v>106.90275167272316</v>
      </c>
      <c r="I128" s="16"/>
      <c r="J128" s="33"/>
      <c r="K128" s="33"/>
    </row>
    <row r="129" spans="1:11" x14ac:dyDescent="0.25">
      <c r="A129" s="26" t="s">
        <v>38</v>
      </c>
      <c r="B129" s="30">
        <f>$C$118</f>
        <v>48.085895097507638</v>
      </c>
      <c r="C129" s="29">
        <f>SQRT(($B$3-$B$3)^2+($C$3-$C$3)^2)</f>
        <v>0</v>
      </c>
      <c r="D129" s="30">
        <f>$C$119</f>
        <v>42.454850182870736</v>
      </c>
      <c r="E129" s="30">
        <f>$C$120</f>
        <v>64.397770610557629</v>
      </c>
      <c r="F129" s="30">
        <f>$C$121</f>
        <v>93.148257319662179</v>
      </c>
      <c r="G129" s="30">
        <f>$C$122</f>
        <v>24.893521559835609</v>
      </c>
      <c r="H129" s="30">
        <f>$C$123</f>
        <v>149.90820051968473</v>
      </c>
      <c r="I129" s="16"/>
      <c r="J129" s="33"/>
      <c r="K129" s="33"/>
    </row>
    <row r="130" spans="1:11" x14ac:dyDescent="0.25">
      <c r="A130" s="10" t="s">
        <v>20</v>
      </c>
      <c r="B130" s="14">
        <f>SQRT(($B$2-$B$6)^2+($C$2-$C$6)^2)</f>
        <v>67.24146926335645</v>
      </c>
      <c r="C130" s="30">
        <f>$C$119</f>
        <v>42.454850182870736</v>
      </c>
      <c r="D130" s="14">
        <f>SQRT(($B$6-$B$6)^2+($C$6-$C$6)^2)</f>
        <v>0</v>
      </c>
      <c r="E130" s="14">
        <f>SQRT(($B$6-$B$7)^2+($C$6-$C$7)^2)</f>
        <v>84.535094099078165</v>
      </c>
      <c r="F130" s="14">
        <f>SQRT(($B$6-$B$8)^2+($C$6-$C$8)^2)</f>
        <v>85.914416880521273</v>
      </c>
      <c r="G130" s="14">
        <f>SQRT(($B$6-$B$9)^2+($C$6-$C$9)^2)</f>
        <v>58.023242495830928</v>
      </c>
      <c r="H130" s="14">
        <f>SQRT(($B$6-$B$10)^2+($C$6-$C$10)^2)</f>
        <v>133.36557994808857</v>
      </c>
      <c r="I130" s="16"/>
      <c r="J130" s="33"/>
      <c r="K130" s="33"/>
    </row>
    <row r="131" spans="1:11" x14ac:dyDescent="0.25">
      <c r="A131" s="10" t="s">
        <v>21</v>
      </c>
      <c r="B131" s="14">
        <f>SQRT(($B$2-$B$7)^2+($C$2-$C$7)^2)</f>
        <v>130.60158044915346</v>
      </c>
      <c r="C131" s="30">
        <f>$C$120</f>
        <v>64.397770610557629</v>
      </c>
      <c r="D131" s="14">
        <f>SQRT(($B$6-$B$7)^2+($C$6-$C$7)^2)</f>
        <v>84.535094099078165</v>
      </c>
      <c r="E131" s="14">
        <f>SQRT(($B$7-$B$7)^2+($C$7-$C$7)^2)</f>
        <v>0</v>
      </c>
      <c r="F131" s="14">
        <f>SQRT(($B$7-$B$8)^2+($C$7-$C$8)^2)</f>
        <v>55.506755676223776</v>
      </c>
      <c r="G131" s="14">
        <f>SQRT(($B$7-$B$9)^2+($C$7-$C$9)^2)</f>
        <v>109.28409594286809</v>
      </c>
      <c r="H131" s="14">
        <f>SQRT(($B$7-$B$10)^2+($C$7-$C$10)^2)</f>
        <v>217.25607663292183</v>
      </c>
      <c r="I131" s="16"/>
      <c r="J131" s="33"/>
      <c r="K131" s="33"/>
    </row>
    <row r="132" spans="1:11" x14ac:dyDescent="0.25">
      <c r="A132" s="10" t="s">
        <v>22</v>
      </c>
      <c r="B132" s="14">
        <f>SQRT(($B$2-$B$8)^2+($C$2-$C$8)^2)</f>
        <v>149.93987529115299</v>
      </c>
      <c r="C132" s="30">
        <f>$C$121</f>
        <v>93.148257319662179</v>
      </c>
      <c r="D132" s="14">
        <f>SQRT(($B$6-$B$8)^2+($C$6-$C$8)^2)</f>
        <v>85.914416880521273</v>
      </c>
      <c r="E132" s="14">
        <f>SQRT(($B$7-$B$8)^2+($C$7-$C$8)^2)</f>
        <v>55.506755676223776</v>
      </c>
      <c r="F132" s="14">
        <f>SQRT(($B$8-$B$8)^2+($C$8-$C$8)^2)</f>
        <v>0</v>
      </c>
      <c r="G132" s="14">
        <f>SQRT(($B$8-$B$9)^2+($C$8-$C$9)^2)</f>
        <v>134.0366140763411</v>
      </c>
      <c r="H132" s="14">
        <f>SQRT(($B$8-$B$10)^2+($C$8-$C$10)^2)</f>
        <v>212.64946052499172</v>
      </c>
      <c r="I132" s="16"/>
      <c r="J132" s="33"/>
      <c r="K132" s="33"/>
    </row>
    <row r="133" spans="1:11" x14ac:dyDescent="0.25">
      <c r="A133" s="10" t="s">
        <v>23</v>
      </c>
      <c r="B133" s="14">
        <f>SQRT(($B$2-$B$9)^2+($C$2-$C$9)^2)</f>
        <v>23.485850239944664</v>
      </c>
      <c r="C133" s="30">
        <f>$C$122</f>
        <v>24.893521559835609</v>
      </c>
      <c r="D133" s="14">
        <f>SQRT(($B$6-$B$9)^2+($C$6-$C$9)^2)</f>
        <v>58.023242495830928</v>
      </c>
      <c r="E133" s="14">
        <f>SQRT(($B$7-$B$9)^2+($C$7-$C$9)^2)</f>
        <v>109.28409594286809</v>
      </c>
      <c r="F133" s="14">
        <f>SQRT(($B$8-$B$9)^2+($C$8-$C$9)^2)</f>
        <v>134.0366140763411</v>
      </c>
      <c r="G133" s="14">
        <f>SQRT(($B$9-$B$9)^2+($C$9-$C$9)^2)</f>
        <v>0</v>
      </c>
      <c r="H133" s="14">
        <f>SQRT(($B$9-$B$10)^2+($C$9-$C$10)^2)</f>
        <v>128.51972097853309</v>
      </c>
      <c r="I133" s="16"/>
      <c r="J133" s="33"/>
      <c r="K133" s="33"/>
    </row>
    <row r="134" spans="1:11" x14ac:dyDescent="0.25">
      <c r="A134" s="10" t="s">
        <v>24</v>
      </c>
      <c r="B134" s="14">
        <f>SQRT(($B$2-$B$10)^2+($C$2-$C$10)^2)</f>
        <v>106.90275167272316</v>
      </c>
      <c r="C134" s="30">
        <f>$C$123</f>
        <v>149.90820051968473</v>
      </c>
      <c r="D134" s="14">
        <f>SQRT(($B$6-$B$10)^2+($C$6-$C$10)^2)</f>
        <v>133.36557994808857</v>
      </c>
      <c r="E134" s="14">
        <f>SQRT(($B$7-$B$10)^2+($C$7-$C$10)^2)</f>
        <v>217.25607663292183</v>
      </c>
      <c r="F134" s="14">
        <f>SQRT(($B$8-$B$10)^2+($C$8-$C$10)^2)</f>
        <v>212.64946052499172</v>
      </c>
      <c r="G134" s="14">
        <f>SQRT(($B$9-$B$10)^2+($C$9-$C$10)^2)</f>
        <v>128.51972097853309</v>
      </c>
      <c r="H134" s="14">
        <f>SQRT(($B$10-$B$10)^2+($C$10-$C$10)^2)</f>
        <v>0</v>
      </c>
      <c r="I134" s="16"/>
      <c r="J134" s="33"/>
      <c r="K134" s="33"/>
    </row>
    <row r="135" spans="1:1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x14ac:dyDescent="0.25">
      <c r="A137" s="47" t="s">
        <v>45</v>
      </c>
      <c r="B137" s="47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x14ac:dyDescent="0.25">
      <c r="A138" s="1"/>
      <c r="B138" s="26" t="s">
        <v>16</v>
      </c>
      <c r="C138" s="10" t="s">
        <v>38</v>
      </c>
      <c r="D138" s="10" t="s">
        <v>20</v>
      </c>
      <c r="E138" s="10" t="s">
        <v>21</v>
      </c>
      <c r="F138" s="10" t="s">
        <v>22</v>
      </c>
      <c r="G138" s="26" t="s">
        <v>23</v>
      </c>
      <c r="H138" s="10" t="s">
        <v>24</v>
      </c>
      <c r="I138" s="33"/>
      <c r="J138" s="33"/>
      <c r="K138" s="33"/>
    </row>
    <row r="139" spans="1:11" x14ac:dyDescent="0.25">
      <c r="A139" s="26" t="s">
        <v>16</v>
      </c>
      <c r="B139" s="29">
        <f>SQRT(($B$2-$B$2)^2+($C$2-$C$2)^2)</f>
        <v>0</v>
      </c>
      <c r="C139" s="30">
        <f>$C$118</f>
        <v>48.085895097507638</v>
      </c>
      <c r="D139" s="30">
        <f>SQRT(($B$2-$B$6)^2+($C$2-$C$6)^2)</f>
        <v>67.24146926335645</v>
      </c>
      <c r="E139" s="30">
        <f>SQRT(($B$2-$B$7)^2+($C$2-$C$7)^2)</f>
        <v>130.60158044915346</v>
      </c>
      <c r="F139" s="30">
        <f>SQRT(($B$2-$B$8)^2+($C$2-$C$8)^2)</f>
        <v>149.93987529115299</v>
      </c>
      <c r="G139" s="31">
        <f>SQRT(($B$2-$B$9)^2+($C$2-$C$9)^2)</f>
        <v>23.485850239944664</v>
      </c>
      <c r="H139" s="30">
        <f>SQRT(($B$2-$B$10)^2+($C$2-$C$10)^2)</f>
        <v>106.90275167272316</v>
      </c>
      <c r="I139" s="33"/>
      <c r="J139" s="33"/>
      <c r="K139" s="33"/>
    </row>
    <row r="140" spans="1:11" x14ac:dyDescent="0.25">
      <c r="A140" s="10" t="s">
        <v>38</v>
      </c>
      <c r="B140" s="30">
        <f>$C$118</f>
        <v>48.085895097507638</v>
      </c>
      <c r="C140" s="29">
        <f>SQRT(($B$3-$B$3)^2+($C$3-$C$3)^2)</f>
        <v>0</v>
      </c>
      <c r="D140" s="29">
        <f>$C$119</f>
        <v>42.454850182870736</v>
      </c>
      <c r="E140" s="29">
        <f>$C$120</f>
        <v>64.397770610557629</v>
      </c>
      <c r="F140" s="29">
        <f>$C$121</f>
        <v>93.148257319662179</v>
      </c>
      <c r="G140" s="30">
        <f>$C$122</f>
        <v>24.893521559835609</v>
      </c>
      <c r="H140" s="29">
        <f>$C$123</f>
        <v>149.90820051968473</v>
      </c>
      <c r="I140" s="33"/>
      <c r="J140" s="33"/>
      <c r="K140" s="33"/>
    </row>
    <row r="141" spans="1:11" x14ac:dyDescent="0.25">
      <c r="A141" s="10" t="s">
        <v>20</v>
      </c>
      <c r="B141" s="30">
        <f>SQRT(($B$2-$B$6)^2+($C$2-$C$6)^2)</f>
        <v>67.24146926335645</v>
      </c>
      <c r="C141" s="29">
        <f>$C$119</f>
        <v>42.454850182870736</v>
      </c>
      <c r="D141" s="14">
        <f>SQRT(($B$6-$B$6)^2+($C$6-$C$6)^2)</f>
        <v>0</v>
      </c>
      <c r="E141" s="14">
        <f>SQRT(($B$6-$B$7)^2+($C$6-$C$7)^2)</f>
        <v>84.535094099078165</v>
      </c>
      <c r="F141" s="14">
        <f>SQRT(($B$6-$B$8)^2+($C$6-$C$8)^2)</f>
        <v>85.914416880521273</v>
      </c>
      <c r="G141" s="30">
        <f>SQRT(($B$6-$B$9)^2+($C$6-$C$9)^2)</f>
        <v>58.023242495830928</v>
      </c>
      <c r="H141" s="14">
        <f>SQRT(($B$6-$B$10)^2+($C$6-$C$10)^2)</f>
        <v>133.36557994808857</v>
      </c>
      <c r="I141" s="33"/>
      <c r="J141" s="33"/>
      <c r="K141" s="33"/>
    </row>
    <row r="142" spans="1:11" x14ac:dyDescent="0.25">
      <c r="A142" s="10" t="s">
        <v>21</v>
      </c>
      <c r="B142" s="30">
        <f>SQRT(($B$2-$B$7)^2+($C$2-$C$7)^2)</f>
        <v>130.60158044915346</v>
      </c>
      <c r="C142" s="29">
        <f>$C$120</f>
        <v>64.397770610557629</v>
      </c>
      <c r="D142" s="14">
        <f>SQRT(($B$6-$B$7)^2+($C$6-$C$7)^2)</f>
        <v>84.535094099078165</v>
      </c>
      <c r="E142" s="14">
        <f>SQRT(($B$7-$B$7)^2+($C$7-$C$7)^2)</f>
        <v>0</v>
      </c>
      <c r="F142" s="14">
        <f>SQRT(($B$7-$B$8)^2+($C$7-$C$8)^2)</f>
        <v>55.506755676223776</v>
      </c>
      <c r="G142" s="30">
        <f>SQRT(($B$7-$B$9)^2+($C$7-$C$9)^2)</f>
        <v>109.28409594286809</v>
      </c>
      <c r="H142" s="14">
        <f>SQRT(($B$7-$B$10)^2+($C$7-$C$10)^2)</f>
        <v>217.25607663292183</v>
      </c>
      <c r="I142" s="33"/>
      <c r="J142" s="33"/>
      <c r="K142" s="33"/>
    </row>
    <row r="143" spans="1:11" x14ac:dyDescent="0.25">
      <c r="A143" s="10" t="s">
        <v>22</v>
      </c>
      <c r="B143" s="30">
        <f>SQRT(($B$2-$B$8)^2+($C$2-$C$8)^2)</f>
        <v>149.93987529115299</v>
      </c>
      <c r="C143" s="29">
        <f>$C$121</f>
        <v>93.148257319662179</v>
      </c>
      <c r="D143" s="14">
        <f>SQRT(($B$6-$B$8)^2+($C$6-$C$8)^2)</f>
        <v>85.914416880521273</v>
      </c>
      <c r="E143" s="14">
        <f>SQRT(($B$7-$B$8)^2+($C$7-$C$8)^2)</f>
        <v>55.506755676223776</v>
      </c>
      <c r="F143" s="14">
        <f>SQRT(($B$8-$B$8)^2+($C$8-$C$8)^2)</f>
        <v>0</v>
      </c>
      <c r="G143" s="30">
        <f>SQRT(($B$8-$B$9)^2+($C$8-$C$9)^2)</f>
        <v>134.0366140763411</v>
      </c>
      <c r="H143" s="14">
        <f>SQRT(($B$8-$B$10)^2+($C$8-$C$10)^2)</f>
        <v>212.64946052499172</v>
      </c>
      <c r="I143" s="33"/>
      <c r="J143" s="33"/>
      <c r="K143" s="33"/>
    </row>
    <row r="144" spans="1:11" x14ac:dyDescent="0.25">
      <c r="A144" s="26" t="s">
        <v>23</v>
      </c>
      <c r="B144" s="31">
        <f>SQRT(($B$2-$B$9)^2+($C$2-$C$9)^2)</f>
        <v>23.485850239944664</v>
      </c>
      <c r="C144" s="30">
        <f>$C$122</f>
        <v>24.893521559835609</v>
      </c>
      <c r="D144" s="30">
        <f>SQRT(($B$6-$B$9)^2+($C$6-$C$9)^2)</f>
        <v>58.023242495830928</v>
      </c>
      <c r="E144" s="30">
        <f>SQRT(($B$7-$B$9)^2+($C$7-$C$9)^2)</f>
        <v>109.28409594286809</v>
      </c>
      <c r="F144" s="30">
        <f>SQRT(($B$8-$B$9)^2+($C$8-$C$9)^2)</f>
        <v>134.0366140763411</v>
      </c>
      <c r="G144" s="29">
        <f>SQRT(($B$9-$B$9)^2+($C$9-$C$9)^2)</f>
        <v>0</v>
      </c>
      <c r="H144" s="30">
        <f>SQRT(($B$9-$B$10)^2+($C$9-$C$10)^2)</f>
        <v>128.51972097853309</v>
      </c>
      <c r="I144" s="33"/>
      <c r="J144" s="33"/>
      <c r="K144" s="33"/>
    </row>
    <row r="145" spans="1:11" x14ac:dyDescent="0.25">
      <c r="A145" s="10" t="s">
        <v>24</v>
      </c>
      <c r="B145" s="30">
        <f>SQRT(($B$2-$B$10)^2+($C$2-$C$10)^2)</f>
        <v>106.90275167272316</v>
      </c>
      <c r="C145" s="29">
        <f>$C$123</f>
        <v>149.90820051968473</v>
      </c>
      <c r="D145" s="14">
        <f>SQRT(($B$6-$B$10)^2+($C$6-$C$10)^2)</f>
        <v>133.36557994808857</v>
      </c>
      <c r="E145" s="14">
        <f>SQRT(($B$7-$B$10)^2+($C$7-$C$10)^2)</f>
        <v>217.25607663292183</v>
      </c>
      <c r="F145" s="14">
        <f>SQRT(($B$8-$B$10)^2+($C$8-$C$10)^2)</f>
        <v>212.64946052499172</v>
      </c>
      <c r="G145" s="30">
        <f>SQRT(($B$9-$B$10)^2+($C$9-$C$10)^2)</f>
        <v>128.51972097853309</v>
      </c>
      <c r="H145" s="14">
        <f>SQRT(($B$10-$B$10)^2+($C$10-$C$10)^2)</f>
        <v>0</v>
      </c>
      <c r="I145" s="33"/>
      <c r="J145" s="33"/>
      <c r="K145" s="33"/>
    </row>
    <row r="146" spans="1:1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 x14ac:dyDescent="0.25">
      <c r="A147" s="33"/>
      <c r="B147" s="17" t="s">
        <v>44</v>
      </c>
      <c r="C147" s="25">
        <f>MIN(C139,D139:D140,E139:E141,F139:F142,G139:G143,H139:H144)</f>
        <v>23.485850239944664</v>
      </c>
      <c r="D147" s="33"/>
      <c r="E147" s="33"/>
      <c r="F147" s="33"/>
      <c r="G147" s="33"/>
      <c r="H147" s="33"/>
      <c r="I147" s="33"/>
      <c r="J147" s="33"/>
      <c r="K147" s="33"/>
    </row>
    <row r="148" spans="1:1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 x14ac:dyDescent="0.25">
      <c r="A149" s="33"/>
      <c r="B149" s="48" t="s">
        <v>42</v>
      </c>
      <c r="C149" s="48"/>
      <c r="D149" s="33"/>
      <c r="E149" s="33"/>
      <c r="F149" s="33"/>
      <c r="G149" s="33"/>
      <c r="H149" s="33"/>
      <c r="I149" s="33"/>
      <c r="J149" s="33"/>
      <c r="K149" s="33"/>
    </row>
    <row r="150" spans="1:11" x14ac:dyDescent="0.25">
      <c r="A150" s="33"/>
      <c r="B150" s="10" t="s">
        <v>34</v>
      </c>
      <c r="C150" s="33">
        <f>MIN(C139,C144)</f>
        <v>24.893521559835609</v>
      </c>
      <c r="D150" s="33"/>
      <c r="E150" s="33"/>
      <c r="F150" s="33"/>
      <c r="G150" s="33"/>
      <c r="H150" s="33"/>
      <c r="I150" s="33"/>
      <c r="J150" s="33"/>
      <c r="K150" s="33"/>
    </row>
    <row r="151" spans="1:11" x14ac:dyDescent="0.25">
      <c r="A151" s="33"/>
      <c r="B151" s="10" t="s">
        <v>20</v>
      </c>
      <c r="C151" s="33">
        <f>MIN(D139,D144)</f>
        <v>58.023242495830928</v>
      </c>
      <c r="D151" s="33"/>
      <c r="E151" s="33"/>
      <c r="F151" s="33"/>
      <c r="G151" s="33"/>
      <c r="H151" s="33"/>
      <c r="I151" s="33"/>
      <c r="J151" s="33"/>
      <c r="K151" s="33"/>
    </row>
    <row r="152" spans="1:11" x14ac:dyDescent="0.25">
      <c r="A152" s="33"/>
      <c r="B152" s="10" t="s">
        <v>21</v>
      </c>
      <c r="C152" s="33">
        <f>MIN(E139,E144)</f>
        <v>109.28409594286809</v>
      </c>
      <c r="D152" s="33"/>
      <c r="E152" s="33"/>
      <c r="F152" s="33"/>
      <c r="G152" s="33"/>
      <c r="H152" s="33"/>
      <c r="I152" s="33"/>
      <c r="J152" s="33"/>
      <c r="K152" s="33"/>
    </row>
    <row r="153" spans="1:11" x14ac:dyDescent="0.25">
      <c r="A153" s="33"/>
      <c r="B153" s="10" t="s">
        <v>22</v>
      </c>
      <c r="C153" s="33">
        <f>MIN(F139,F144)</f>
        <v>134.0366140763411</v>
      </c>
      <c r="D153" s="33"/>
      <c r="E153" s="33"/>
      <c r="F153" s="33"/>
      <c r="G153" s="33"/>
      <c r="H153" s="33"/>
      <c r="I153" s="33"/>
      <c r="J153" s="33"/>
      <c r="K153" s="33"/>
    </row>
    <row r="154" spans="1:11" x14ac:dyDescent="0.25">
      <c r="A154" s="33"/>
      <c r="B154" s="10" t="s">
        <v>24</v>
      </c>
      <c r="C154" s="33">
        <f>MIN(H139,H144)</f>
        <v>106.90275167272316</v>
      </c>
      <c r="D154" s="33"/>
      <c r="E154" s="33"/>
      <c r="F154" s="33"/>
      <c r="G154" s="33"/>
      <c r="H154" s="33"/>
      <c r="I154" s="33"/>
      <c r="J154" s="33"/>
      <c r="K154" s="33"/>
    </row>
    <row r="155" spans="1:11" x14ac:dyDescent="0.25">
      <c r="A155" s="33"/>
      <c r="B155" s="27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 x14ac:dyDescent="0.25">
      <c r="A157" s="47" t="s">
        <v>43</v>
      </c>
      <c r="B157" s="47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 x14ac:dyDescent="0.25">
      <c r="A158" s="1"/>
      <c r="B158" s="26" t="s">
        <v>44</v>
      </c>
      <c r="C158" s="10" t="s">
        <v>38</v>
      </c>
      <c r="D158" s="10" t="s">
        <v>20</v>
      </c>
      <c r="E158" s="10" t="s">
        <v>21</v>
      </c>
      <c r="F158" s="10" t="s">
        <v>22</v>
      </c>
      <c r="G158" s="10" t="s">
        <v>24</v>
      </c>
      <c r="H158" s="15"/>
      <c r="I158" s="33"/>
      <c r="J158" s="33"/>
      <c r="K158" s="33"/>
    </row>
    <row r="159" spans="1:11" x14ac:dyDescent="0.25">
      <c r="A159" s="26" t="s">
        <v>44</v>
      </c>
      <c r="B159" s="29">
        <f>SQRT(($B$2-$B$2)^2+($C$2-$C$2)^2)</f>
        <v>0</v>
      </c>
      <c r="C159" s="30">
        <f>$C$150</f>
        <v>24.893521559835609</v>
      </c>
      <c r="D159" s="30">
        <f>$C$151</f>
        <v>58.023242495830928</v>
      </c>
      <c r="E159" s="30">
        <f>$C$152</f>
        <v>109.28409594286809</v>
      </c>
      <c r="F159" s="30">
        <f>$C$153</f>
        <v>134.0366140763411</v>
      </c>
      <c r="G159" s="30">
        <f>$C$154</f>
        <v>106.90275167272316</v>
      </c>
      <c r="H159" s="16"/>
      <c r="I159" s="33"/>
      <c r="J159" s="33"/>
      <c r="K159" s="33"/>
    </row>
    <row r="160" spans="1:11" x14ac:dyDescent="0.25">
      <c r="A160" s="10" t="s">
        <v>38</v>
      </c>
      <c r="B160" s="30">
        <f>$C$150</f>
        <v>24.893521559835609</v>
      </c>
      <c r="C160" s="29">
        <f>SQRT(($B$3-$B$3)^2+($C$3-$C$3)^2)</f>
        <v>0</v>
      </c>
      <c r="D160" s="29">
        <f>$C$119</f>
        <v>42.454850182870736</v>
      </c>
      <c r="E160" s="29">
        <f>$C$120</f>
        <v>64.397770610557629</v>
      </c>
      <c r="F160" s="29">
        <f>$C$121</f>
        <v>93.148257319662179</v>
      </c>
      <c r="G160" s="29">
        <f>$C$123</f>
        <v>149.90820051968473</v>
      </c>
      <c r="H160" s="16"/>
      <c r="I160" s="33"/>
      <c r="J160" s="33"/>
      <c r="K160" s="33"/>
    </row>
    <row r="161" spans="1:11" x14ac:dyDescent="0.25">
      <c r="A161" s="10" t="s">
        <v>20</v>
      </c>
      <c r="B161" s="30">
        <f>$C$151</f>
        <v>58.023242495830928</v>
      </c>
      <c r="C161" s="29">
        <f>$C$119</f>
        <v>42.454850182870736</v>
      </c>
      <c r="D161" s="14">
        <f>SQRT(($B$6-$B$6)^2+($C$6-$C$6)^2)</f>
        <v>0</v>
      </c>
      <c r="E161" s="14">
        <f>SQRT(($B$6-$B$7)^2+($C$6-$C$7)^2)</f>
        <v>84.535094099078165</v>
      </c>
      <c r="F161" s="14">
        <f>SQRT(($B$6-$B$8)^2+($C$6-$C$8)^2)</f>
        <v>85.914416880521273</v>
      </c>
      <c r="G161" s="14">
        <f>SQRT(($B$6-$B$10)^2+($C$6-$C$10)^2)</f>
        <v>133.36557994808857</v>
      </c>
      <c r="H161" s="16"/>
      <c r="I161" s="33"/>
      <c r="J161" s="33"/>
      <c r="K161" s="33"/>
    </row>
    <row r="162" spans="1:11" x14ac:dyDescent="0.25">
      <c r="A162" s="10" t="s">
        <v>21</v>
      </c>
      <c r="B162" s="30">
        <f>$C$152</f>
        <v>109.28409594286809</v>
      </c>
      <c r="C162" s="29">
        <f>$C$120</f>
        <v>64.397770610557629</v>
      </c>
      <c r="D162" s="14">
        <f>SQRT(($B$6-$B$7)^2+($C$6-$C$7)^2)</f>
        <v>84.535094099078165</v>
      </c>
      <c r="E162" s="14">
        <f>SQRT(($B$7-$B$7)^2+($C$7-$C$7)^2)</f>
        <v>0</v>
      </c>
      <c r="F162" s="14">
        <f>SQRT(($B$7-$B$8)^2+($C$7-$C$8)^2)</f>
        <v>55.506755676223776</v>
      </c>
      <c r="G162" s="14">
        <f>SQRT(($B$7-$B$10)^2+($C$7-$C$10)^2)</f>
        <v>217.25607663292183</v>
      </c>
      <c r="H162" s="16"/>
      <c r="I162" s="33"/>
      <c r="J162" s="33"/>
      <c r="K162" s="33"/>
    </row>
    <row r="163" spans="1:11" x14ac:dyDescent="0.25">
      <c r="A163" s="10" t="s">
        <v>22</v>
      </c>
      <c r="B163" s="30">
        <f>$C$153</f>
        <v>134.0366140763411</v>
      </c>
      <c r="C163" s="29">
        <f>$C$121</f>
        <v>93.148257319662179</v>
      </c>
      <c r="D163" s="14">
        <f>SQRT(($B$6-$B$8)^2+($C$6-$C$8)^2)</f>
        <v>85.914416880521273</v>
      </c>
      <c r="E163" s="14">
        <f>SQRT(($B$7-$B$8)^2+($C$7-$C$8)^2)</f>
        <v>55.506755676223776</v>
      </c>
      <c r="F163" s="14">
        <f>SQRT(($B$8-$B$8)^2+($C$8-$C$8)^2)</f>
        <v>0</v>
      </c>
      <c r="G163" s="14">
        <f>SQRT(($B$8-$B$10)^2+($C$8-$C$10)^2)</f>
        <v>212.64946052499172</v>
      </c>
      <c r="H163" s="16"/>
      <c r="I163" s="33"/>
      <c r="J163" s="33"/>
      <c r="K163" s="33"/>
    </row>
    <row r="164" spans="1:11" x14ac:dyDescent="0.25">
      <c r="A164" s="10" t="s">
        <v>24</v>
      </c>
      <c r="B164" s="30">
        <f>$C$154</f>
        <v>106.90275167272316</v>
      </c>
      <c r="C164" s="29">
        <f>$C$123</f>
        <v>149.90820051968473</v>
      </c>
      <c r="D164" s="14">
        <f>SQRT(($B$6-$B$10)^2+($C$6-$C$10)^2)</f>
        <v>133.36557994808857</v>
      </c>
      <c r="E164" s="14">
        <f>SQRT(($B$7-$B$10)^2+($C$7-$C$10)^2)</f>
        <v>217.25607663292183</v>
      </c>
      <c r="F164" s="14">
        <f>SQRT(($B$8-$B$10)^2+($C$8-$C$10)^2)</f>
        <v>212.64946052499172</v>
      </c>
      <c r="G164" s="14">
        <f>SQRT(($B$10-$B$10)^2+($C$10-$C$10)^2)</f>
        <v>0</v>
      </c>
      <c r="H164" s="16"/>
      <c r="I164" s="33"/>
      <c r="J164" s="33"/>
      <c r="K164" s="33"/>
    </row>
    <row r="165" spans="1:1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 x14ac:dyDescent="0.25">
      <c r="A167" s="47" t="s">
        <v>46</v>
      </c>
      <c r="B167" s="47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 x14ac:dyDescent="0.25">
      <c r="A168" s="1"/>
      <c r="B168" s="26" t="s">
        <v>44</v>
      </c>
      <c r="C168" s="26" t="s">
        <v>38</v>
      </c>
      <c r="D168" s="10" t="s">
        <v>20</v>
      </c>
      <c r="E168" s="10" t="s">
        <v>21</v>
      </c>
      <c r="F168" s="10" t="s">
        <v>22</v>
      </c>
      <c r="G168" s="10" t="s">
        <v>24</v>
      </c>
      <c r="H168" s="33"/>
      <c r="I168" s="33"/>
      <c r="J168" s="33"/>
      <c r="K168" s="33"/>
    </row>
    <row r="169" spans="1:11" x14ac:dyDescent="0.25">
      <c r="A169" s="26" t="s">
        <v>44</v>
      </c>
      <c r="B169" s="29">
        <f>SQRT(($B$2-$B$2)^2+($C$2-$C$2)^2)</f>
        <v>0</v>
      </c>
      <c r="C169" s="31">
        <f>$C$150</f>
        <v>24.893521559835609</v>
      </c>
      <c r="D169" s="30">
        <f>$C$151</f>
        <v>58.023242495830928</v>
      </c>
      <c r="E169" s="30">
        <f>$C$152</f>
        <v>109.28409594286809</v>
      </c>
      <c r="F169" s="30">
        <f>$C$153</f>
        <v>134.0366140763411</v>
      </c>
      <c r="G169" s="30">
        <f>$C$154</f>
        <v>106.90275167272316</v>
      </c>
      <c r="H169" s="33"/>
      <c r="I169" s="33"/>
      <c r="J169" s="33"/>
      <c r="K169" s="33"/>
    </row>
    <row r="170" spans="1:11" x14ac:dyDescent="0.25">
      <c r="A170" s="26" t="s">
        <v>38</v>
      </c>
      <c r="B170" s="31">
        <f>$C$150</f>
        <v>24.893521559835609</v>
      </c>
      <c r="C170" s="29">
        <f>SQRT(($B$3-$B$3)^2+($C$3-$C$3)^2)</f>
        <v>0</v>
      </c>
      <c r="D170" s="30">
        <f>$C$119</f>
        <v>42.454850182870736</v>
      </c>
      <c r="E170" s="30">
        <f>$C$120</f>
        <v>64.397770610557629</v>
      </c>
      <c r="F170" s="30">
        <f>$C$121</f>
        <v>93.148257319662179</v>
      </c>
      <c r="G170" s="30">
        <f>$C$123</f>
        <v>149.90820051968473</v>
      </c>
      <c r="H170" s="33"/>
      <c r="I170" s="33"/>
      <c r="J170" s="33"/>
      <c r="K170" s="33"/>
    </row>
    <row r="171" spans="1:11" x14ac:dyDescent="0.25">
      <c r="A171" s="10" t="s">
        <v>20</v>
      </c>
      <c r="B171" s="30">
        <f>$C$151</f>
        <v>58.023242495830928</v>
      </c>
      <c r="C171" s="30">
        <f>$C$119</f>
        <v>42.454850182870736</v>
      </c>
      <c r="D171" s="14">
        <f>SQRT(($B$6-$B$6)^2+($C$6-$C$6)^2)</f>
        <v>0</v>
      </c>
      <c r="E171" s="14">
        <f>SQRT(($B$6-$B$7)^2+($C$6-$C$7)^2)</f>
        <v>84.535094099078165</v>
      </c>
      <c r="F171" s="14">
        <f>SQRT(($B$6-$B$8)^2+($C$6-$C$8)^2)</f>
        <v>85.914416880521273</v>
      </c>
      <c r="G171" s="14">
        <f>SQRT(($B$6-$B$10)^2+($C$6-$C$10)^2)</f>
        <v>133.36557994808857</v>
      </c>
      <c r="H171" s="33"/>
      <c r="I171" s="33"/>
      <c r="J171" s="33"/>
      <c r="K171" s="33"/>
    </row>
    <row r="172" spans="1:11" x14ac:dyDescent="0.25">
      <c r="A172" s="10" t="s">
        <v>21</v>
      </c>
      <c r="B172" s="30">
        <f>$C$152</f>
        <v>109.28409594286809</v>
      </c>
      <c r="C172" s="30">
        <f>$C$120</f>
        <v>64.397770610557629</v>
      </c>
      <c r="D172" s="14">
        <f>SQRT(($B$6-$B$7)^2+($C$6-$C$7)^2)</f>
        <v>84.535094099078165</v>
      </c>
      <c r="E172" s="14">
        <f>SQRT(($B$7-$B$7)^2+($C$7-$C$7)^2)</f>
        <v>0</v>
      </c>
      <c r="F172" s="14">
        <f>SQRT(($B$7-$B$8)^2+($C$7-$C$8)^2)</f>
        <v>55.506755676223776</v>
      </c>
      <c r="G172" s="14">
        <f>SQRT(($B$7-$B$10)^2+($C$7-$C$10)^2)</f>
        <v>217.25607663292183</v>
      </c>
      <c r="H172" s="33"/>
      <c r="I172" s="33"/>
      <c r="J172" s="33"/>
      <c r="K172" s="33"/>
    </row>
    <row r="173" spans="1:11" x14ac:dyDescent="0.25">
      <c r="A173" s="10" t="s">
        <v>22</v>
      </c>
      <c r="B173" s="30">
        <f>$C$153</f>
        <v>134.0366140763411</v>
      </c>
      <c r="C173" s="30">
        <f>$C$121</f>
        <v>93.148257319662179</v>
      </c>
      <c r="D173" s="14">
        <f>SQRT(($B$6-$B$8)^2+($C$6-$C$8)^2)</f>
        <v>85.914416880521273</v>
      </c>
      <c r="E173" s="14">
        <f>SQRT(($B$7-$B$8)^2+($C$7-$C$8)^2)</f>
        <v>55.506755676223776</v>
      </c>
      <c r="F173" s="14">
        <f>SQRT(($B$8-$B$8)^2+($C$8-$C$8)^2)</f>
        <v>0</v>
      </c>
      <c r="G173" s="14">
        <f>SQRT(($B$8-$B$10)^2+($C$8-$C$10)^2)</f>
        <v>212.64946052499172</v>
      </c>
      <c r="H173" s="33"/>
      <c r="I173" s="33"/>
      <c r="J173" s="33"/>
      <c r="K173" s="33"/>
    </row>
    <row r="174" spans="1:11" x14ac:dyDescent="0.25">
      <c r="A174" s="10" t="s">
        <v>24</v>
      </c>
      <c r="B174" s="30">
        <f>$C$154</f>
        <v>106.90275167272316</v>
      </c>
      <c r="C174" s="30">
        <f>$C$123</f>
        <v>149.90820051968473</v>
      </c>
      <c r="D174" s="14">
        <f>SQRT(($B$6-$B$10)^2+($C$6-$C$10)^2)</f>
        <v>133.36557994808857</v>
      </c>
      <c r="E174" s="14">
        <f>SQRT(($B$7-$B$10)^2+($C$7-$C$10)^2)</f>
        <v>217.25607663292183</v>
      </c>
      <c r="F174" s="14">
        <f>SQRT(($B$8-$B$10)^2+($C$8-$C$10)^2)</f>
        <v>212.64946052499172</v>
      </c>
      <c r="G174" s="14">
        <f>SQRT(($B$10-$B$10)^2+($C$10-$C$10)^2)</f>
        <v>0</v>
      </c>
      <c r="H174" s="33"/>
      <c r="I174" s="33"/>
      <c r="J174" s="33"/>
      <c r="K174" s="33"/>
    </row>
    <row r="175" spans="1:1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 ht="30" x14ac:dyDescent="0.25">
      <c r="A176" s="33"/>
      <c r="B176" s="17" t="s">
        <v>47</v>
      </c>
      <c r="C176" s="25">
        <f>MIN(C169,D169:D170,E169:E171,F169:F172,G169:G173)</f>
        <v>24.893521559835609</v>
      </c>
      <c r="D176" s="33"/>
      <c r="E176" s="33"/>
      <c r="F176" s="33"/>
      <c r="G176" s="33"/>
      <c r="H176" s="33"/>
      <c r="I176" s="33"/>
      <c r="J176" s="33"/>
      <c r="K176" s="33"/>
    </row>
    <row r="177" spans="1:1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 x14ac:dyDescent="0.25">
      <c r="A178" s="33"/>
      <c r="B178" s="48" t="s">
        <v>50</v>
      </c>
      <c r="C178" s="48"/>
      <c r="D178" s="33"/>
      <c r="E178" s="33"/>
      <c r="F178" s="33"/>
      <c r="G178" s="33"/>
      <c r="H178" s="33"/>
      <c r="I178" s="33"/>
      <c r="J178" s="33"/>
      <c r="K178" s="33"/>
    </row>
    <row r="179" spans="1:11" x14ac:dyDescent="0.25">
      <c r="A179" s="33"/>
      <c r="B179" s="10" t="s">
        <v>20</v>
      </c>
      <c r="C179" s="33">
        <f>MIN(D169:D170)</f>
        <v>42.454850182870736</v>
      </c>
      <c r="D179" s="33"/>
      <c r="E179" s="33"/>
      <c r="F179" s="33"/>
      <c r="G179" s="33"/>
      <c r="H179" s="33"/>
      <c r="I179" s="33"/>
      <c r="J179" s="33"/>
      <c r="K179" s="33"/>
    </row>
    <row r="180" spans="1:11" x14ac:dyDescent="0.25">
      <c r="A180" s="33"/>
      <c r="B180" s="10" t="s">
        <v>21</v>
      </c>
      <c r="C180" s="33">
        <f>MIN(E169:E170)</f>
        <v>64.397770610557629</v>
      </c>
      <c r="D180" s="33"/>
      <c r="E180" s="33"/>
      <c r="F180" s="33"/>
      <c r="G180" s="33"/>
      <c r="H180" s="33"/>
      <c r="I180" s="33"/>
      <c r="J180" s="33"/>
      <c r="K180" s="33"/>
    </row>
    <row r="181" spans="1:11" x14ac:dyDescent="0.25">
      <c r="A181" s="33"/>
      <c r="B181" s="10" t="s">
        <v>22</v>
      </c>
      <c r="C181" s="33">
        <f>MIN(F169:F170)</f>
        <v>93.148257319662179</v>
      </c>
      <c r="D181" s="33"/>
      <c r="E181" s="33"/>
      <c r="F181" s="33"/>
      <c r="G181" s="33"/>
      <c r="H181" s="33"/>
      <c r="I181" s="33"/>
      <c r="J181" s="33"/>
      <c r="K181" s="33"/>
    </row>
    <row r="182" spans="1:11" x14ac:dyDescent="0.25">
      <c r="A182" s="33"/>
      <c r="B182" s="10" t="s">
        <v>24</v>
      </c>
      <c r="C182" s="33">
        <f>MIN(G169:G170)</f>
        <v>106.90275167272316</v>
      </c>
      <c r="D182" s="33"/>
      <c r="E182" s="33"/>
      <c r="F182" s="33"/>
      <c r="G182" s="33"/>
      <c r="H182" s="33"/>
      <c r="I182" s="33"/>
      <c r="J182" s="33"/>
      <c r="K182" s="33"/>
    </row>
    <row r="183" spans="1:1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 x14ac:dyDescent="0.25">
      <c r="A185" s="47" t="s">
        <v>48</v>
      </c>
      <c r="B185" s="47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 ht="21" x14ac:dyDescent="0.25">
      <c r="A186" s="1"/>
      <c r="B186" s="28" t="s">
        <v>47</v>
      </c>
      <c r="C186" s="10" t="s">
        <v>20</v>
      </c>
      <c r="D186" s="10" t="s">
        <v>21</v>
      </c>
      <c r="E186" s="10" t="s">
        <v>22</v>
      </c>
      <c r="F186" s="10" t="s">
        <v>24</v>
      </c>
      <c r="G186" s="15"/>
      <c r="H186" s="33"/>
      <c r="I186" s="33"/>
      <c r="J186" s="33"/>
      <c r="K186" s="33"/>
    </row>
    <row r="187" spans="1:11" ht="21" x14ac:dyDescent="0.25">
      <c r="A187" s="28" t="s">
        <v>47</v>
      </c>
      <c r="B187" s="29">
        <f>SQRT(($B$2-$B$2)^2+($C$2-$C$2)^2)</f>
        <v>0</v>
      </c>
      <c r="C187" s="30">
        <f>$C$179</f>
        <v>42.454850182870736</v>
      </c>
      <c r="D187" s="30">
        <f>$C$180</f>
        <v>64.397770610557629</v>
      </c>
      <c r="E187" s="30">
        <f>$C$181</f>
        <v>93.148257319662179</v>
      </c>
      <c r="F187" s="30">
        <f>$C$182</f>
        <v>106.90275167272316</v>
      </c>
      <c r="G187" s="16"/>
      <c r="H187" s="33"/>
      <c r="I187" s="33"/>
      <c r="J187" s="33"/>
      <c r="K187" s="33"/>
    </row>
    <row r="188" spans="1:11" x14ac:dyDescent="0.25">
      <c r="A188" s="10" t="s">
        <v>20</v>
      </c>
      <c r="B188" s="30">
        <f>$C$179</f>
        <v>42.454850182870736</v>
      </c>
      <c r="C188" s="14">
        <f>SQRT(($B$6-$B$6)^2+($C$6-$C$6)^2)</f>
        <v>0</v>
      </c>
      <c r="D188" s="14">
        <f>SQRT(($B$6-$B$7)^2+($C$6-$C$7)^2)</f>
        <v>84.535094099078165</v>
      </c>
      <c r="E188" s="14">
        <f>SQRT(($B$6-$B$8)^2+($C$6-$C$8)^2)</f>
        <v>85.914416880521273</v>
      </c>
      <c r="F188" s="14">
        <f>SQRT(($B$6-$B$10)^2+($C$6-$C$10)^2)</f>
        <v>133.36557994808857</v>
      </c>
      <c r="G188" s="16"/>
      <c r="H188" s="33"/>
      <c r="I188" s="33"/>
      <c r="J188" s="33"/>
      <c r="K188" s="33"/>
    </row>
    <row r="189" spans="1:11" x14ac:dyDescent="0.25">
      <c r="A189" s="10" t="s">
        <v>21</v>
      </c>
      <c r="B189" s="30">
        <f>$C$180</f>
        <v>64.397770610557629</v>
      </c>
      <c r="C189" s="14">
        <f>SQRT(($B$6-$B$7)^2+($C$6-$C$7)^2)</f>
        <v>84.535094099078165</v>
      </c>
      <c r="D189" s="14">
        <f>SQRT(($B$7-$B$7)^2+($C$7-$C$7)^2)</f>
        <v>0</v>
      </c>
      <c r="E189" s="14">
        <f>SQRT(($B$7-$B$8)^2+($C$7-$C$8)^2)</f>
        <v>55.506755676223776</v>
      </c>
      <c r="F189" s="14">
        <f>SQRT(($B$7-$B$10)^2+($C$7-$C$10)^2)</f>
        <v>217.25607663292183</v>
      </c>
      <c r="G189" s="16"/>
      <c r="H189" s="33"/>
      <c r="I189" s="33"/>
      <c r="J189" s="33"/>
      <c r="K189" s="33"/>
    </row>
    <row r="190" spans="1:11" x14ac:dyDescent="0.25">
      <c r="A190" s="10" t="s">
        <v>22</v>
      </c>
      <c r="B190" s="30">
        <f>$C$181</f>
        <v>93.148257319662179</v>
      </c>
      <c r="C190" s="14">
        <f>SQRT(($B$6-$B$8)^2+($C$6-$C$8)^2)</f>
        <v>85.914416880521273</v>
      </c>
      <c r="D190" s="14">
        <f>SQRT(($B$7-$B$8)^2+($C$7-$C$8)^2)</f>
        <v>55.506755676223776</v>
      </c>
      <c r="E190" s="14">
        <f>SQRT(($B$8-$B$8)^2+($C$8-$C$8)^2)</f>
        <v>0</v>
      </c>
      <c r="F190" s="14">
        <f>SQRT(($B$8-$B$10)^2+($C$8-$C$10)^2)</f>
        <v>212.64946052499172</v>
      </c>
      <c r="G190" s="16"/>
      <c r="H190" s="33"/>
      <c r="I190" s="33"/>
      <c r="J190" s="33"/>
      <c r="K190" s="33"/>
    </row>
    <row r="191" spans="1:11" x14ac:dyDescent="0.25">
      <c r="A191" s="10" t="s">
        <v>24</v>
      </c>
      <c r="B191" s="30">
        <f>$C$182</f>
        <v>106.90275167272316</v>
      </c>
      <c r="C191" s="14">
        <f>SQRT(($B$6-$B$10)^2+($C$6-$C$10)^2)</f>
        <v>133.36557994808857</v>
      </c>
      <c r="D191" s="14">
        <f>SQRT(($B$7-$B$10)^2+($C$7-$C$10)^2)</f>
        <v>217.25607663292183</v>
      </c>
      <c r="E191" s="14">
        <f>SQRT(($B$8-$B$10)^2+($C$8-$C$10)^2)</f>
        <v>212.64946052499172</v>
      </c>
      <c r="F191" s="14">
        <f>SQRT(($B$10-$B$10)^2+($C$10-$C$10)^2)</f>
        <v>0</v>
      </c>
      <c r="G191" s="16"/>
      <c r="H191" s="33"/>
      <c r="I191" s="33"/>
      <c r="J191" s="33"/>
      <c r="K191" s="33"/>
    </row>
    <row r="192" spans="1:1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 x14ac:dyDescent="0.25">
      <c r="A194" s="47" t="s">
        <v>51</v>
      </c>
      <c r="B194" s="47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 ht="21" x14ac:dyDescent="0.25">
      <c r="A195" s="1"/>
      <c r="B195" s="28" t="s">
        <v>47</v>
      </c>
      <c r="C195" s="26" t="s">
        <v>20</v>
      </c>
      <c r="D195" s="10" t="s">
        <v>21</v>
      </c>
      <c r="E195" s="10" t="s">
        <v>22</v>
      </c>
      <c r="F195" s="10" t="s">
        <v>24</v>
      </c>
      <c r="G195" s="33"/>
      <c r="H195" s="33"/>
      <c r="I195" s="33"/>
      <c r="J195" s="33"/>
      <c r="K195" s="33"/>
    </row>
    <row r="196" spans="1:11" ht="21" x14ac:dyDescent="0.25">
      <c r="A196" s="28" t="s">
        <v>47</v>
      </c>
      <c r="B196" s="29">
        <f>SQRT(($B$2-$B$2)^2+($C$2-$C$2)^2)</f>
        <v>0</v>
      </c>
      <c r="C196" s="31">
        <f>$C$179</f>
        <v>42.454850182870736</v>
      </c>
      <c r="D196" s="30">
        <f>$C$180</f>
        <v>64.397770610557629</v>
      </c>
      <c r="E196" s="30">
        <f>$C$181</f>
        <v>93.148257319662179</v>
      </c>
      <c r="F196" s="30">
        <f>$C$182</f>
        <v>106.90275167272316</v>
      </c>
      <c r="G196" s="33"/>
      <c r="H196" s="33"/>
      <c r="I196" s="33"/>
      <c r="J196" s="33"/>
      <c r="K196" s="33"/>
    </row>
    <row r="197" spans="1:11" x14ac:dyDescent="0.25">
      <c r="A197" s="28" t="s">
        <v>20</v>
      </c>
      <c r="B197" s="31">
        <f>$C$179</f>
        <v>42.454850182870736</v>
      </c>
      <c r="C197" s="14">
        <f>SQRT(($B$6-$B$6)^2+($C$6-$C$6)^2)</f>
        <v>0</v>
      </c>
      <c r="D197" s="30">
        <f>SQRT(($B$6-$B$7)^2+($C$6-$C$7)^2)</f>
        <v>84.535094099078165</v>
      </c>
      <c r="E197" s="30">
        <f>SQRT(($B$6-$B$8)^2+($C$6-$C$8)^2)</f>
        <v>85.914416880521273</v>
      </c>
      <c r="F197" s="30">
        <f>SQRT(($B$6-$B$10)^2+($C$6-$C$10)^2)</f>
        <v>133.36557994808857</v>
      </c>
      <c r="G197" s="33"/>
      <c r="H197" s="33"/>
      <c r="I197" s="33"/>
      <c r="J197" s="33"/>
      <c r="K197" s="33"/>
    </row>
    <row r="198" spans="1:11" x14ac:dyDescent="0.25">
      <c r="A198" s="10" t="s">
        <v>21</v>
      </c>
      <c r="B198" s="30">
        <f>$C$180</f>
        <v>64.397770610557629</v>
      </c>
      <c r="C198" s="30">
        <f>SQRT(($B$6-$B$7)^2+($C$6-$C$7)^2)</f>
        <v>84.535094099078165</v>
      </c>
      <c r="D198" s="14">
        <f>SQRT(($B$7-$B$7)^2+($C$7-$C$7)^2)</f>
        <v>0</v>
      </c>
      <c r="E198" s="14">
        <f>SQRT(($B$7-$B$8)^2+($C$7-$C$8)^2)</f>
        <v>55.506755676223776</v>
      </c>
      <c r="F198" s="14">
        <f>SQRT(($B$7-$B$10)^2+($C$7-$C$10)^2)</f>
        <v>217.25607663292183</v>
      </c>
      <c r="G198" s="33"/>
      <c r="H198" s="33"/>
      <c r="I198" s="33"/>
      <c r="J198" s="33"/>
      <c r="K198" s="33"/>
    </row>
    <row r="199" spans="1:11" x14ac:dyDescent="0.25">
      <c r="A199" s="10" t="s">
        <v>22</v>
      </c>
      <c r="B199" s="30">
        <f>$C$181</f>
        <v>93.148257319662179</v>
      </c>
      <c r="C199" s="30">
        <f>SQRT(($B$6-$B$8)^2+($C$6-$C$8)^2)</f>
        <v>85.914416880521273</v>
      </c>
      <c r="D199" s="14">
        <f>SQRT(($B$7-$B$8)^2+($C$7-$C$8)^2)</f>
        <v>55.506755676223776</v>
      </c>
      <c r="E199" s="14">
        <f>SQRT(($B$8-$B$8)^2+($C$8-$C$8)^2)</f>
        <v>0</v>
      </c>
      <c r="F199" s="14">
        <f>SQRT(($B$8-$B$10)^2+($C$8-$C$10)^2)</f>
        <v>212.64946052499172</v>
      </c>
      <c r="G199" s="33"/>
      <c r="H199" s="33"/>
      <c r="I199" s="33"/>
      <c r="J199" s="33"/>
      <c r="K199" s="33"/>
    </row>
    <row r="200" spans="1:11" x14ac:dyDescent="0.25">
      <c r="A200" s="10" t="s">
        <v>24</v>
      </c>
      <c r="B200" s="30">
        <f>$C$182</f>
        <v>106.90275167272316</v>
      </c>
      <c r="C200" s="30">
        <f>SQRT(($B$6-$B$10)^2+($C$6-$C$10)^2)</f>
        <v>133.36557994808857</v>
      </c>
      <c r="D200" s="14">
        <f>SQRT(($B$7-$B$10)^2+($C$7-$C$10)^2)</f>
        <v>217.25607663292183</v>
      </c>
      <c r="E200" s="14">
        <f>SQRT(($B$8-$B$10)^2+($C$8-$C$10)^2)</f>
        <v>212.64946052499172</v>
      </c>
      <c r="F200" s="14">
        <f>SQRT(($B$10-$B$10)^2+($C$10-$C$10)^2)</f>
        <v>0</v>
      </c>
      <c r="G200" s="33"/>
      <c r="H200" s="33"/>
      <c r="I200" s="33"/>
      <c r="J200" s="33"/>
      <c r="K200" s="33"/>
    </row>
    <row r="201" spans="1:1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 ht="30" x14ac:dyDescent="0.25">
      <c r="A202" s="33"/>
      <c r="B202" s="17" t="s">
        <v>49</v>
      </c>
      <c r="C202" s="25">
        <f>MIN(C196,D196:D197,E196:E198,F196:F199)</f>
        <v>42.454850182870736</v>
      </c>
      <c r="D202" s="33"/>
      <c r="E202" s="33"/>
      <c r="F202" s="33"/>
      <c r="G202" s="33"/>
      <c r="H202" s="33"/>
      <c r="I202" s="33"/>
      <c r="J202" s="33"/>
      <c r="K202" s="33"/>
    </row>
    <row r="203" spans="1:1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spans="1:11" x14ac:dyDescent="0.25">
      <c r="A204" s="33"/>
      <c r="B204" s="48" t="s">
        <v>55</v>
      </c>
      <c r="C204" s="48"/>
      <c r="D204" s="33"/>
      <c r="E204" s="33"/>
      <c r="F204" s="33"/>
      <c r="G204" s="33"/>
      <c r="H204" s="33"/>
      <c r="I204" s="33"/>
      <c r="J204" s="33"/>
      <c r="K204" s="33"/>
    </row>
    <row r="205" spans="1:11" x14ac:dyDescent="0.25">
      <c r="A205" s="33"/>
      <c r="B205" s="10" t="s">
        <v>21</v>
      </c>
      <c r="C205" s="33">
        <f>MIN(D196:D197)</f>
        <v>64.397770610557629</v>
      </c>
      <c r="D205" s="33"/>
      <c r="E205" s="33"/>
      <c r="F205" s="33"/>
      <c r="G205" s="33"/>
      <c r="H205" s="33"/>
      <c r="I205" s="33"/>
      <c r="J205" s="33"/>
      <c r="K205" s="33"/>
    </row>
    <row r="206" spans="1:11" x14ac:dyDescent="0.25">
      <c r="A206" s="33"/>
      <c r="B206" s="10" t="s">
        <v>22</v>
      </c>
      <c r="C206" s="33">
        <f>MIN(E196:E197)</f>
        <v>85.914416880521273</v>
      </c>
      <c r="D206" s="33"/>
      <c r="E206" s="33"/>
      <c r="F206" s="33"/>
      <c r="G206" s="33"/>
      <c r="H206" s="33"/>
      <c r="I206" s="33"/>
      <c r="J206" s="33"/>
      <c r="K206" s="33"/>
    </row>
    <row r="207" spans="1:11" x14ac:dyDescent="0.25">
      <c r="A207" s="33"/>
      <c r="B207" s="10" t="s">
        <v>24</v>
      </c>
      <c r="C207" s="33">
        <f>MIN(F196:F197)</f>
        <v>106.90275167272316</v>
      </c>
      <c r="D207" s="33"/>
      <c r="E207" s="33"/>
      <c r="F207" s="33"/>
      <c r="G207" s="33"/>
      <c r="H207" s="33"/>
      <c r="I207" s="33"/>
      <c r="J207" s="33"/>
      <c r="K207" s="33"/>
    </row>
    <row r="208" spans="1:1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spans="1:1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spans="1:11" x14ac:dyDescent="0.25">
      <c r="A210" s="47" t="s">
        <v>52</v>
      </c>
      <c r="B210" s="47"/>
      <c r="C210" s="33"/>
      <c r="D210" s="33"/>
      <c r="E210" s="33"/>
      <c r="F210" s="33"/>
      <c r="G210" s="33"/>
      <c r="H210" s="33"/>
      <c r="I210" s="33"/>
      <c r="J210" s="33"/>
      <c r="K210" s="33"/>
    </row>
    <row r="211" spans="1:11" ht="21" x14ac:dyDescent="0.25">
      <c r="A211" s="1"/>
      <c r="B211" s="28" t="s">
        <v>49</v>
      </c>
      <c r="C211" s="10" t="s">
        <v>21</v>
      </c>
      <c r="D211" s="10" t="s">
        <v>22</v>
      </c>
      <c r="E211" s="10" t="s">
        <v>24</v>
      </c>
      <c r="F211" s="15"/>
      <c r="G211" s="33"/>
      <c r="H211" s="33"/>
      <c r="I211" s="33"/>
      <c r="J211" s="33"/>
      <c r="K211" s="33"/>
    </row>
    <row r="212" spans="1:11" ht="21" x14ac:dyDescent="0.25">
      <c r="A212" s="28" t="s">
        <v>49</v>
      </c>
      <c r="B212" s="29">
        <f>SQRT(($B$2-$B$2)^2+($C$2-$C$2)^2)</f>
        <v>0</v>
      </c>
      <c r="C212" s="30">
        <f>$C$205</f>
        <v>64.397770610557629</v>
      </c>
      <c r="D212" s="30">
        <f>$C$206</f>
        <v>85.914416880521273</v>
      </c>
      <c r="E212" s="30">
        <f>$C$207</f>
        <v>106.90275167272316</v>
      </c>
      <c r="F212" s="16"/>
      <c r="G212" s="33"/>
      <c r="H212" s="33"/>
      <c r="I212" s="33"/>
      <c r="J212" s="33"/>
      <c r="K212" s="33"/>
    </row>
    <row r="213" spans="1:11" x14ac:dyDescent="0.25">
      <c r="A213" s="10" t="s">
        <v>21</v>
      </c>
      <c r="B213" s="30">
        <f>$C$205</f>
        <v>64.397770610557629</v>
      </c>
      <c r="C213" s="14">
        <f>SQRT(($B$7-$B$7)^2+($C$7-$C$7)^2)</f>
        <v>0</v>
      </c>
      <c r="D213" s="14">
        <f>SQRT(($B$7-$B$8)^2+($C$7-$C$8)^2)</f>
        <v>55.506755676223776</v>
      </c>
      <c r="E213" s="14">
        <f>SQRT(($B$7-$B$10)^2+($C$7-$C$10)^2)</f>
        <v>217.25607663292183</v>
      </c>
      <c r="F213" s="16"/>
      <c r="G213" s="33"/>
      <c r="H213" s="33"/>
      <c r="I213" s="33"/>
      <c r="J213" s="33"/>
      <c r="K213" s="33"/>
    </row>
    <row r="214" spans="1:11" x14ac:dyDescent="0.25">
      <c r="A214" s="10" t="s">
        <v>22</v>
      </c>
      <c r="B214" s="30">
        <f>$C$206</f>
        <v>85.914416880521273</v>
      </c>
      <c r="C214" s="14">
        <f>SQRT(($B$7-$B$8)^2+($C$7-$C$8)^2)</f>
        <v>55.506755676223776</v>
      </c>
      <c r="D214" s="14">
        <f>SQRT(($B$8-$B$8)^2+($C$8-$C$8)^2)</f>
        <v>0</v>
      </c>
      <c r="E214" s="14">
        <f>SQRT(($B$8-$B$10)^2+($C$8-$C$10)^2)</f>
        <v>212.64946052499172</v>
      </c>
      <c r="F214" s="16"/>
      <c r="G214" s="33"/>
      <c r="H214" s="33"/>
      <c r="I214" s="33"/>
      <c r="J214" s="33"/>
      <c r="K214" s="33"/>
    </row>
    <row r="215" spans="1:11" x14ac:dyDescent="0.25">
      <c r="A215" s="10" t="s">
        <v>24</v>
      </c>
      <c r="B215" s="30">
        <f>$C$207</f>
        <v>106.90275167272316</v>
      </c>
      <c r="C215" s="14">
        <f>SQRT(($B$7-$B$10)^2+($C$7-$C$10)^2)</f>
        <v>217.25607663292183</v>
      </c>
      <c r="D215" s="14">
        <f>SQRT(($B$8-$B$10)^2+($C$8-$C$10)^2)</f>
        <v>212.64946052499172</v>
      </c>
      <c r="E215" s="14">
        <f>SQRT(($B$10-$B$10)^2+($C$10-$C$10)^2)</f>
        <v>0</v>
      </c>
      <c r="F215" s="16"/>
      <c r="G215" s="33"/>
      <c r="H215" s="33"/>
      <c r="I215" s="33"/>
      <c r="J215" s="33"/>
      <c r="K215" s="33"/>
    </row>
    <row r="216" spans="1:1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spans="1:1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spans="1:11" x14ac:dyDescent="0.25">
      <c r="A218" s="47" t="s">
        <v>53</v>
      </c>
      <c r="B218" s="47"/>
      <c r="C218" s="33"/>
      <c r="D218" s="33"/>
      <c r="E218" s="33"/>
      <c r="F218" s="33"/>
      <c r="G218" s="33"/>
      <c r="H218" s="33"/>
      <c r="I218" s="33"/>
      <c r="J218" s="33"/>
      <c r="K218" s="33"/>
    </row>
    <row r="219" spans="1:11" ht="21" x14ac:dyDescent="0.25">
      <c r="A219" s="1"/>
      <c r="B219" s="13" t="s">
        <v>49</v>
      </c>
      <c r="C219" s="26" t="s">
        <v>21</v>
      </c>
      <c r="D219" s="26" t="s">
        <v>22</v>
      </c>
      <c r="E219" s="10" t="s">
        <v>24</v>
      </c>
      <c r="F219" s="33"/>
      <c r="G219" s="33"/>
      <c r="H219" s="33"/>
      <c r="I219" s="33"/>
      <c r="J219" s="33"/>
      <c r="K219" s="33"/>
    </row>
    <row r="220" spans="1:11" ht="21" x14ac:dyDescent="0.25">
      <c r="A220" s="13" t="s">
        <v>49</v>
      </c>
      <c r="B220" s="29">
        <f>SQRT(($B$2-$B$2)^2+($C$2-$C$2)^2)</f>
        <v>0</v>
      </c>
      <c r="C220" s="30">
        <f>$C$205</f>
        <v>64.397770610557629</v>
      </c>
      <c r="D220" s="30">
        <f>$C$206</f>
        <v>85.914416880521273</v>
      </c>
      <c r="E220" s="29">
        <f>$C$207</f>
        <v>106.90275167272316</v>
      </c>
      <c r="F220" s="33"/>
      <c r="G220" s="33"/>
      <c r="H220" s="33"/>
      <c r="I220" s="33"/>
      <c r="J220" s="33"/>
      <c r="K220" s="33"/>
    </row>
    <row r="221" spans="1:11" x14ac:dyDescent="0.25">
      <c r="A221" s="26" t="s">
        <v>21</v>
      </c>
      <c r="B221" s="30">
        <f>$C$205</f>
        <v>64.397770610557629</v>
      </c>
      <c r="C221" s="29">
        <f>SQRT(($B$7-$B$7)^2+($C$7-$C$7)^2)</f>
        <v>0</v>
      </c>
      <c r="D221" s="31">
        <f>SQRT(($B$7-$B$8)^2+($C$7-$C$8)^2)</f>
        <v>55.506755676223776</v>
      </c>
      <c r="E221" s="30">
        <f>SQRT(($B$7-$B$10)^2+($C$7-$C$10)^2)</f>
        <v>217.25607663292183</v>
      </c>
      <c r="F221" s="33"/>
      <c r="G221" s="33"/>
      <c r="H221" s="33"/>
      <c r="I221" s="33"/>
      <c r="J221" s="33"/>
      <c r="K221" s="33"/>
    </row>
    <row r="222" spans="1:11" x14ac:dyDescent="0.25">
      <c r="A222" s="26" t="s">
        <v>22</v>
      </c>
      <c r="B222" s="30">
        <f>$C$206</f>
        <v>85.914416880521273</v>
      </c>
      <c r="C222" s="31">
        <f>SQRT(($B$7-$B$8)^2+($C$7-$C$8)^2)</f>
        <v>55.506755676223776</v>
      </c>
      <c r="D222" s="14">
        <f>SQRT(($B$8-$B$8)^2+($C$8-$C$8)^2)</f>
        <v>0</v>
      </c>
      <c r="E222" s="30">
        <f>SQRT(($B$8-$B$10)^2+($C$8-$C$10)^2)</f>
        <v>212.64946052499172</v>
      </c>
      <c r="F222" s="33"/>
      <c r="G222" s="33"/>
      <c r="H222" s="33"/>
      <c r="I222" s="33"/>
      <c r="J222" s="33"/>
      <c r="K222" s="33"/>
    </row>
    <row r="223" spans="1:11" x14ac:dyDescent="0.25">
      <c r="A223" s="10" t="s">
        <v>24</v>
      </c>
      <c r="B223" s="29">
        <f>$C$207</f>
        <v>106.90275167272316</v>
      </c>
      <c r="C223" s="30">
        <f>SQRT(($B$7-$B$10)^2+($C$7-$C$10)^2)</f>
        <v>217.25607663292183</v>
      </c>
      <c r="D223" s="30">
        <f>SQRT(($B$8-$B$10)^2+($C$8-$C$10)^2)</f>
        <v>212.64946052499172</v>
      </c>
      <c r="E223" s="14">
        <f>SQRT(($B$10-$B$10)^2+($C$10-$C$10)^2)</f>
        <v>0</v>
      </c>
      <c r="F223" s="33"/>
      <c r="G223" s="33"/>
      <c r="H223" s="33"/>
      <c r="I223" s="33"/>
      <c r="J223" s="33"/>
      <c r="K223" s="33"/>
    </row>
    <row r="224" spans="1:1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spans="1:11" x14ac:dyDescent="0.25">
      <c r="A225" s="33"/>
      <c r="B225" s="17" t="s">
        <v>54</v>
      </c>
      <c r="C225" s="25">
        <f>MIN(C220,D220:D221,E220:E222)</f>
        <v>55.506755676223776</v>
      </c>
      <c r="D225" s="33"/>
      <c r="E225" s="33"/>
      <c r="F225" s="33"/>
      <c r="G225" s="33"/>
      <c r="H225" s="33"/>
      <c r="I225" s="33"/>
      <c r="J225" s="33"/>
      <c r="K225" s="33"/>
    </row>
    <row r="226" spans="1:1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spans="1:11" x14ac:dyDescent="0.25">
      <c r="A227" s="33"/>
      <c r="B227" s="48" t="s">
        <v>56</v>
      </c>
      <c r="C227" s="48"/>
      <c r="D227" s="33"/>
      <c r="E227" s="33"/>
      <c r="F227" s="33"/>
      <c r="G227" s="33"/>
      <c r="H227" s="33"/>
      <c r="I227" s="33"/>
      <c r="J227" s="33"/>
      <c r="K227" s="33"/>
    </row>
    <row r="228" spans="1:11" ht="21" x14ac:dyDescent="0.25">
      <c r="A228" s="33"/>
      <c r="B228" s="13" t="s">
        <v>49</v>
      </c>
      <c r="C228" s="33">
        <f>MIN(B221:B222)</f>
        <v>64.397770610557629</v>
      </c>
      <c r="D228" s="33"/>
      <c r="E228" s="33"/>
      <c r="F228" s="33"/>
      <c r="G228" s="33"/>
      <c r="H228" s="33"/>
      <c r="I228" s="33"/>
      <c r="J228" s="33"/>
      <c r="K228" s="33"/>
    </row>
    <row r="229" spans="1:11" x14ac:dyDescent="0.25">
      <c r="A229" s="33"/>
      <c r="B229" s="10" t="s">
        <v>24</v>
      </c>
      <c r="C229" s="33">
        <f>MIN(E221:E222)</f>
        <v>212.64946052499172</v>
      </c>
      <c r="D229" s="33"/>
      <c r="E229" s="33"/>
      <c r="F229" s="33"/>
      <c r="G229" s="33"/>
      <c r="H229" s="33"/>
      <c r="I229" s="33"/>
      <c r="J229" s="33"/>
      <c r="K229" s="33"/>
    </row>
    <row r="230" spans="1:1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spans="1:1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spans="1:11" x14ac:dyDescent="0.25">
      <c r="A232" s="47" t="s">
        <v>57</v>
      </c>
      <c r="B232" s="47"/>
      <c r="C232" s="33"/>
      <c r="D232" s="33"/>
      <c r="E232" s="33"/>
      <c r="F232" s="33"/>
      <c r="G232" s="33"/>
      <c r="H232" s="33"/>
      <c r="I232" s="33"/>
      <c r="J232" s="33"/>
      <c r="K232" s="33"/>
    </row>
    <row r="233" spans="1:11" ht="21" x14ac:dyDescent="0.25">
      <c r="A233" s="1"/>
      <c r="B233" s="13" t="s">
        <v>49</v>
      </c>
      <c r="C233" s="26" t="s">
        <v>54</v>
      </c>
      <c r="D233" s="10" t="s">
        <v>24</v>
      </c>
      <c r="E233" s="15"/>
      <c r="F233" s="33"/>
      <c r="G233" s="33"/>
      <c r="H233" s="33"/>
      <c r="I233" s="33"/>
      <c r="J233" s="33"/>
      <c r="K233" s="33"/>
    </row>
    <row r="234" spans="1:11" ht="21" x14ac:dyDescent="0.25">
      <c r="A234" s="13" t="s">
        <v>49</v>
      </c>
      <c r="B234" s="29">
        <f>SQRT(($B$2-$B$2)^2+($C$2-$C$2)^2)</f>
        <v>0</v>
      </c>
      <c r="C234" s="30">
        <f>$C$228</f>
        <v>64.397770610557629</v>
      </c>
      <c r="D234" s="29">
        <f>$C$207</f>
        <v>106.90275167272316</v>
      </c>
      <c r="E234" s="16"/>
      <c r="F234" s="33"/>
      <c r="G234" s="33"/>
      <c r="H234" s="33"/>
      <c r="I234" s="33"/>
      <c r="J234" s="33"/>
      <c r="K234" s="33"/>
    </row>
    <row r="235" spans="1:11" x14ac:dyDescent="0.25">
      <c r="A235" s="26" t="s">
        <v>54</v>
      </c>
      <c r="B235" s="30">
        <f>$C$228</f>
        <v>64.397770610557629</v>
      </c>
      <c r="C235" s="29">
        <f>SQRT(($B$7-$B$7)^2+($C$7-$C$7)^2)</f>
        <v>0</v>
      </c>
      <c r="D235" s="30">
        <f>$C$229</f>
        <v>212.64946052499172</v>
      </c>
      <c r="E235" s="16"/>
      <c r="F235" s="33"/>
      <c r="G235" s="33"/>
      <c r="H235" s="33"/>
      <c r="I235" s="33"/>
      <c r="J235" s="33"/>
      <c r="K235" s="33"/>
    </row>
    <row r="236" spans="1:11" x14ac:dyDescent="0.25">
      <c r="A236" s="10" t="s">
        <v>24</v>
      </c>
      <c r="B236" s="29">
        <f>$C$207</f>
        <v>106.90275167272316</v>
      </c>
      <c r="C236" s="30">
        <f>$C$229</f>
        <v>212.64946052499172</v>
      </c>
      <c r="D236" s="14">
        <f>SQRT(($B$10-$B$10)^2+($C$10-$C$10)^2)</f>
        <v>0</v>
      </c>
      <c r="E236" s="16"/>
      <c r="F236" s="33"/>
      <c r="G236" s="33"/>
      <c r="H236" s="33"/>
      <c r="I236" s="33"/>
      <c r="J236" s="33"/>
      <c r="K236" s="33"/>
    </row>
    <row r="237" spans="1:1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 spans="1:1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x14ac:dyDescent="0.25">
      <c r="A239" s="47" t="s">
        <v>58</v>
      </c>
      <c r="B239" s="47"/>
      <c r="C239" s="47"/>
      <c r="D239" s="33"/>
      <c r="E239" s="33"/>
      <c r="F239" s="33"/>
      <c r="G239" s="33"/>
      <c r="H239" s="33"/>
      <c r="I239" s="33"/>
      <c r="J239" s="33"/>
      <c r="K239" s="33"/>
    </row>
    <row r="240" spans="1:11" ht="21" x14ac:dyDescent="0.25">
      <c r="A240" s="1"/>
      <c r="B240" s="28" t="s">
        <v>49</v>
      </c>
      <c r="C240" s="26" t="s">
        <v>54</v>
      </c>
      <c r="D240" s="10" t="s">
        <v>24</v>
      </c>
      <c r="E240" s="33"/>
      <c r="F240" s="33"/>
      <c r="G240" s="33"/>
      <c r="H240" s="33"/>
      <c r="I240" s="33"/>
      <c r="J240" s="33"/>
      <c r="K240" s="33"/>
    </row>
    <row r="241" spans="1:11" ht="21" x14ac:dyDescent="0.25">
      <c r="A241" s="28" t="s">
        <v>49</v>
      </c>
      <c r="B241" s="29">
        <f>SQRT(($B$2-$B$2)^2+($C$2-$C$2)^2)</f>
        <v>0</v>
      </c>
      <c r="C241" s="31">
        <f>$C$228</f>
        <v>64.397770610557629</v>
      </c>
      <c r="D241" s="30">
        <f>$C$207</f>
        <v>106.90275167272316</v>
      </c>
      <c r="E241" s="33"/>
      <c r="F241" s="33"/>
      <c r="G241" s="33"/>
      <c r="H241" s="33"/>
      <c r="I241" s="33"/>
      <c r="J241" s="33"/>
      <c r="K241" s="33"/>
    </row>
    <row r="242" spans="1:11" x14ac:dyDescent="0.25">
      <c r="A242" s="26" t="s">
        <v>54</v>
      </c>
      <c r="B242" s="31">
        <f>$C$228</f>
        <v>64.397770610557629</v>
      </c>
      <c r="C242" s="29">
        <f>SQRT(($B$7-$B$7)^2+($C$7-$C$7)^2)</f>
        <v>0</v>
      </c>
      <c r="D242" s="30">
        <f>$C$229</f>
        <v>212.64946052499172</v>
      </c>
      <c r="E242" s="33"/>
      <c r="F242" s="33"/>
      <c r="G242" s="33"/>
      <c r="H242" s="33"/>
      <c r="I242" s="33"/>
      <c r="J242" s="33"/>
      <c r="K242" s="33"/>
    </row>
    <row r="243" spans="1:11" x14ac:dyDescent="0.25">
      <c r="A243" s="10" t="s">
        <v>24</v>
      </c>
      <c r="B243" s="30">
        <f>$C$207</f>
        <v>106.90275167272316</v>
      </c>
      <c r="C243" s="30">
        <f>$C$229</f>
        <v>212.64946052499172</v>
      </c>
      <c r="D243" s="14">
        <f>SQRT(($B$10-$B$10)^2+($C$10-$C$10)^2)</f>
        <v>0</v>
      </c>
      <c r="E243" s="33"/>
      <c r="F243" s="33"/>
      <c r="G243" s="33"/>
      <c r="H243" s="33"/>
      <c r="I243" s="33"/>
      <c r="J243" s="33"/>
      <c r="K243" s="33"/>
    </row>
    <row r="244" spans="1:1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 spans="1:11" ht="30" x14ac:dyDescent="0.25">
      <c r="A245" s="33"/>
      <c r="B245" s="17" t="s">
        <v>59</v>
      </c>
      <c r="C245" s="25">
        <f>MIN(C241,D241:D242)</f>
        <v>64.397770610557629</v>
      </c>
      <c r="D245" s="33"/>
      <c r="E245" s="33"/>
      <c r="F245" s="33"/>
      <c r="G245" s="33"/>
      <c r="H245" s="33"/>
      <c r="I245" s="33"/>
      <c r="J245" s="33"/>
      <c r="K245" s="33"/>
    </row>
    <row r="246" spans="1:1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 spans="1:11" ht="29.25" customHeight="1" x14ac:dyDescent="0.25">
      <c r="A247" s="33"/>
      <c r="B247" s="49" t="s">
        <v>60</v>
      </c>
      <c r="C247" s="49"/>
      <c r="D247" s="33"/>
      <c r="E247" s="33"/>
      <c r="F247" s="33"/>
      <c r="G247" s="33"/>
      <c r="H247" s="33"/>
      <c r="I247" s="33"/>
      <c r="J247" s="33"/>
      <c r="K247" s="33"/>
    </row>
    <row r="248" spans="1:11" x14ac:dyDescent="0.25">
      <c r="A248" s="33"/>
      <c r="B248" s="10" t="s">
        <v>24</v>
      </c>
      <c r="C248" s="33">
        <f>MIN(D241:D242)</f>
        <v>106.90275167272316</v>
      </c>
      <c r="D248" s="33"/>
      <c r="E248" s="33"/>
      <c r="F248" s="33"/>
      <c r="G248" s="33"/>
      <c r="H248" s="33"/>
      <c r="I248" s="33"/>
      <c r="J248" s="33"/>
      <c r="K248" s="33"/>
    </row>
    <row r="249" spans="1:1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1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 spans="1:11" x14ac:dyDescent="0.25">
      <c r="A251" s="47" t="s">
        <v>61</v>
      </c>
      <c r="B251" s="47"/>
      <c r="C251" s="47"/>
      <c r="D251" s="33"/>
      <c r="E251" s="33"/>
      <c r="F251" s="33"/>
      <c r="G251" s="33"/>
      <c r="H251" s="33"/>
      <c r="I251" s="33"/>
      <c r="J251" s="33"/>
      <c r="K251" s="33"/>
    </row>
    <row r="252" spans="1:11" ht="24" customHeight="1" x14ac:dyDescent="0.25">
      <c r="A252" s="1"/>
      <c r="B252" s="28" t="s">
        <v>59</v>
      </c>
      <c r="C252" s="10" t="s">
        <v>24</v>
      </c>
      <c r="D252" s="15"/>
      <c r="E252" s="33"/>
      <c r="F252" s="33"/>
      <c r="G252" s="33"/>
      <c r="H252" s="33"/>
      <c r="I252" s="33"/>
      <c r="J252" s="33"/>
      <c r="K252" s="33"/>
    </row>
    <row r="253" spans="1:11" ht="31.5" x14ac:dyDescent="0.25">
      <c r="A253" s="28" t="s">
        <v>59</v>
      </c>
      <c r="B253" s="29">
        <f>SQRT(($B$2-$B$2)^2+($C$2-$C$2)^2)</f>
        <v>0</v>
      </c>
      <c r="C253" s="30">
        <f>$C$248</f>
        <v>106.90275167272316</v>
      </c>
      <c r="D253" s="16"/>
      <c r="E253" s="33"/>
      <c r="F253" s="33"/>
      <c r="G253" s="33"/>
      <c r="H253" s="33"/>
      <c r="I253" s="33"/>
      <c r="J253" s="33"/>
      <c r="K253" s="33"/>
    </row>
    <row r="254" spans="1:11" x14ac:dyDescent="0.25">
      <c r="A254" s="10" t="s">
        <v>24</v>
      </c>
      <c r="B254" s="30">
        <f>$C$248</f>
        <v>106.90275167272316</v>
      </c>
      <c r="C254" s="14">
        <f>SQRT(($B$10-$B$10)^2+($C$10-$C$10)^2)</f>
        <v>0</v>
      </c>
      <c r="D254" s="16"/>
      <c r="E254" s="33"/>
      <c r="F254" s="33"/>
      <c r="G254" s="33"/>
      <c r="H254" s="33"/>
      <c r="I254" s="33"/>
      <c r="J254" s="33"/>
      <c r="K254" s="33"/>
    </row>
  </sheetData>
  <mergeCells count="21">
    <mergeCell ref="A126:B126"/>
    <mergeCell ref="A137:B137"/>
    <mergeCell ref="B44:C44"/>
    <mergeCell ref="B82:C82"/>
    <mergeCell ref="A92:B92"/>
    <mergeCell ref="A104:B104"/>
    <mergeCell ref="B117:C117"/>
    <mergeCell ref="A194:B194"/>
    <mergeCell ref="B204:C204"/>
    <mergeCell ref="A210:B210"/>
    <mergeCell ref="A218:B218"/>
    <mergeCell ref="B149:C149"/>
    <mergeCell ref="A157:B157"/>
    <mergeCell ref="A167:B167"/>
    <mergeCell ref="B178:C178"/>
    <mergeCell ref="A185:B185"/>
    <mergeCell ref="A251:C251"/>
    <mergeCell ref="B227:C227"/>
    <mergeCell ref="A232:B232"/>
    <mergeCell ref="B247:C247"/>
    <mergeCell ref="A239:C23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"/>
  <sheetViews>
    <sheetView tabSelected="1" workbookViewId="0">
      <selection sqref="A1:XFD11"/>
    </sheetView>
  </sheetViews>
  <sheetFormatPr defaultRowHeight="15" x14ac:dyDescent="0.25"/>
  <cols>
    <col min="1" max="1" width="21.140625" style="5" bestFit="1" customWidth="1"/>
    <col min="2" max="2" width="14.28515625" bestFit="1" customWidth="1"/>
    <col min="3" max="3" width="16.42578125" customWidth="1"/>
    <col min="4" max="4" width="19.85546875" bestFit="1" customWidth="1"/>
    <col min="5" max="5" width="15.7109375" bestFit="1" customWidth="1"/>
    <col min="6" max="6" width="19.7109375" bestFit="1" customWidth="1"/>
    <col min="7" max="7" width="13.5703125" bestFit="1" customWidth="1"/>
    <col min="8" max="8" width="14.140625" customWidth="1"/>
    <col min="9" max="9" width="15.7109375" customWidth="1"/>
    <col min="10" max="10" width="19.5703125" bestFit="1" customWidth="1"/>
    <col min="11" max="11" width="14.42578125" customWidth="1"/>
  </cols>
  <sheetData>
    <row r="1" spans="1:11" x14ac:dyDescent="0.25">
      <c r="A1" s="1" t="s">
        <v>26</v>
      </c>
      <c r="B1" s="1" t="s">
        <v>10</v>
      </c>
      <c r="C1" s="1" t="s">
        <v>11</v>
      </c>
      <c r="D1" s="1" t="s">
        <v>12</v>
      </c>
      <c r="E1" s="1" t="s">
        <v>13</v>
      </c>
      <c r="F1" s="12"/>
      <c r="G1" s="12"/>
      <c r="H1" s="12"/>
      <c r="I1" s="36"/>
      <c r="J1" s="37"/>
      <c r="K1" s="12"/>
    </row>
    <row r="2" spans="1:11" x14ac:dyDescent="0.25">
      <c r="A2" s="6" t="s">
        <v>16</v>
      </c>
      <c r="B2" s="2">
        <v>111592</v>
      </c>
      <c r="C2" s="2">
        <v>4519</v>
      </c>
      <c r="D2" s="2">
        <v>67183</v>
      </c>
      <c r="E2" s="2">
        <v>39890</v>
      </c>
      <c r="F2" s="12"/>
      <c r="G2" s="46"/>
      <c r="H2" s="46"/>
      <c r="I2" s="38"/>
      <c r="J2" s="37"/>
      <c r="K2" s="12"/>
    </row>
    <row r="3" spans="1:11" x14ac:dyDescent="0.25">
      <c r="A3" s="7" t="s">
        <v>17</v>
      </c>
      <c r="B3" s="2">
        <v>132506</v>
      </c>
      <c r="C3" s="2">
        <v>2455</v>
      </c>
      <c r="D3" s="2">
        <v>129975</v>
      </c>
      <c r="E3" s="2">
        <v>76</v>
      </c>
      <c r="F3" s="12"/>
      <c r="G3" s="46"/>
      <c r="H3" s="46"/>
      <c r="I3" s="36"/>
      <c r="J3" s="37"/>
      <c r="K3" s="12"/>
    </row>
    <row r="4" spans="1:11" x14ac:dyDescent="0.25">
      <c r="A4" s="6" t="s">
        <v>18</v>
      </c>
      <c r="B4" s="2">
        <v>137772</v>
      </c>
      <c r="C4" s="2">
        <v>3678</v>
      </c>
      <c r="D4" s="2">
        <v>95878</v>
      </c>
      <c r="E4" s="2">
        <v>38216</v>
      </c>
      <c r="F4" s="12"/>
      <c r="G4" s="12"/>
      <c r="H4" s="12"/>
      <c r="I4" s="38"/>
      <c r="J4" s="37"/>
      <c r="K4" s="12"/>
    </row>
    <row r="5" spans="1:11" x14ac:dyDescent="0.25">
      <c r="A5" s="7" t="s">
        <v>19</v>
      </c>
      <c r="B5" s="2">
        <v>13882</v>
      </c>
      <c r="C5" s="2">
        <v>127</v>
      </c>
      <c r="D5" s="2">
        <v>13697</v>
      </c>
      <c r="E5" s="2">
        <v>58</v>
      </c>
      <c r="F5" s="12"/>
      <c r="G5" s="12"/>
      <c r="H5" s="12"/>
      <c r="I5" s="36"/>
      <c r="J5" s="37"/>
      <c r="K5" s="12"/>
    </row>
    <row r="6" spans="1:11" x14ac:dyDescent="0.25">
      <c r="A6" s="6" t="s">
        <v>20</v>
      </c>
      <c r="B6" s="2">
        <v>38371</v>
      </c>
      <c r="C6" s="2">
        <v>883</v>
      </c>
      <c r="D6" s="2">
        <v>32605</v>
      </c>
      <c r="E6" s="2">
        <v>4883</v>
      </c>
      <c r="F6" s="12"/>
      <c r="G6" s="12"/>
      <c r="H6" s="12"/>
      <c r="I6" s="38"/>
      <c r="J6" s="37"/>
      <c r="K6" s="12"/>
    </row>
    <row r="7" spans="1:11" x14ac:dyDescent="0.25">
      <c r="A7" s="7" t="s">
        <v>21</v>
      </c>
      <c r="B7" s="2">
        <v>1263</v>
      </c>
      <c r="C7" s="2">
        <v>42</v>
      </c>
      <c r="D7" s="2">
        <v>1221</v>
      </c>
      <c r="E7" s="2">
        <v>0</v>
      </c>
      <c r="I7" s="36"/>
      <c r="J7" s="37"/>
      <c r="K7" s="12"/>
    </row>
    <row r="8" spans="1:11" x14ac:dyDescent="0.25">
      <c r="A8" s="6" t="s">
        <v>22</v>
      </c>
      <c r="B8" s="2">
        <v>4374587</v>
      </c>
      <c r="C8" s="2">
        <v>91979</v>
      </c>
      <c r="D8" s="2">
        <v>3990289</v>
      </c>
      <c r="E8" s="2">
        <v>292319</v>
      </c>
      <c r="I8" s="38"/>
      <c r="J8" s="37"/>
      <c r="K8" s="12"/>
    </row>
    <row r="9" spans="1:11" x14ac:dyDescent="0.25">
      <c r="A9" s="7" t="s">
        <v>23</v>
      </c>
      <c r="B9" s="2">
        <v>224635</v>
      </c>
      <c r="C9" s="2">
        <v>4505</v>
      </c>
      <c r="D9" s="2">
        <v>216423</v>
      </c>
      <c r="E9" s="2">
        <v>3707</v>
      </c>
      <c r="I9" s="36"/>
      <c r="J9" s="37"/>
      <c r="K9" s="12"/>
    </row>
    <row r="10" spans="1:11" x14ac:dyDescent="0.25">
      <c r="A10" s="6" t="s">
        <v>24</v>
      </c>
      <c r="B10" s="2">
        <v>30457</v>
      </c>
      <c r="C10" s="2">
        <v>910</v>
      </c>
      <c r="D10" s="2">
        <v>23765</v>
      </c>
      <c r="E10" s="2">
        <v>5782</v>
      </c>
      <c r="I10" s="38"/>
      <c r="J10" s="37"/>
      <c r="K10" s="12"/>
    </row>
    <row r="11" spans="1:11" x14ac:dyDescent="0.25">
      <c r="A11" s="7" t="s">
        <v>25</v>
      </c>
      <c r="B11" s="2">
        <v>650016</v>
      </c>
      <c r="C11" s="2">
        <v>10700</v>
      </c>
      <c r="D11" s="2">
        <v>637051</v>
      </c>
      <c r="E11" s="2">
        <v>2265</v>
      </c>
      <c r="I11" s="12"/>
      <c r="J11" s="12"/>
      <c r="K11" s="12"/>
    </row>
    <row r="14" spans="1:11" x14ac:dyDescent="0.25">
      <c r="A14" s="32" t="s">
        <v>30</v>
      </c>
    </row>
    <row r="15" spans="1:11" x14ac:dyDescent="0.25">
      <c r="A15" s="1"/>
      <c r="B15" s="10" t="s">
        <v>16</v>
      </c>
      <c r="C15" s="11" t="s">
        <v>17</v>
      </c>
      <c r="D15" s="10" t="s">
        <v>18</v>
      </c>
      <c r="E15" s="11" t="s">
        <v>19</v>
      </c>
      <c r="F15" s="10" t="s">
        <v>20</v>
      </c>
      <c r="G15" s="11" t="s">
        <v>21</v>
      </c>
      <c r="H15" s="10" t="s">
        <v>22</v>
      </c>
      <c r="I15" s="11" t="s">
        <v>23</v>
      </c>
      <c r="J15" s="10" t="s">
        <v>24</v>
      </c>
      <c r="K15" s="11" t="s">
        <v>25</v>
      </c>
    </row>
    <row r="16" spans="1:11" x14ac:dyDescent="0.25">
      <c r="A16" s="10" t="s">
        <v>16</v>
      </c>
      <c r="B16" s="8">
        <f>SQRT(($B$2-$B$2)^2+($C$2-$C$2)^2+($D$2-$D$2)^2+($E$2-$E$2)^2)</f>
        <v>0</v>
      </c>
      <c r="C16" s="8">
        <f>SQRT(($B$2-$B$3)^2+($C$2-$C$3)^2+($D$2-$D$3)^2+($E$2-$E$3)^2)</f>
        <v>77263.480066587726</v>
      </c>
      <c r="D16" s="8">
        <f>SQRT(($B$2-$B$4)^2+($C$2-$C$4)^2+($D$2-$D$4)^2+($E$2-$E$4)^2)</f>
        <v>38888.365638067124</v>
      </c>
      <c r="E16" s="8">
        <f>SQRT(($B$2-$B$5)^2+($C$2-$C$5)^2+($D$2-$D$5)^2+($E$2-$E$5)^2)</f>
        <v>118380.21027181867</v>
      </c>
      <c r="F16" s="8">
        <f>SQRT(($B$2-$B$6)^2+($C$2-$C$6)^2+($D$2-$D$6)^2+($E$2-$E$6)^2)</f>
        <v>88293.054483351065</v>
      </c>
      <c r="G16" s="8">
        <f>SQRT(($B$2-$B$7)^2+($C$2-$C$7)^2+($D$2-$D$7)^2+($E$2-$E$7)^2)</f>
        <v>134665.24909567428</v>
      </c>
      <c r="H16" s="8">
        <f>SQRT(($B$2-$B$8)^2+($C$2-$C$8)^2+($D$2-$D$8)^2+($E$2-$E$8)^2)</f>
        <v>5799591.0811799485</v>
      </c>
      <c r="I16" s="8">
        <f>SQRT(($B$2-$B$9)^2+($C$2-$C$9)^2+($D$2-$D$9)^2+($E$2-$E$9)^2)</f>
        <v>190684.31276326851</v>
      </c>
      <c r="J16" s="8">
        <f>SQRT(($B$2-$B$10)^2+($C$2-$C$10)^2+($D$2-$D$10)^2+($E$2-$E$10)^2)</f>
        <v>98205.862829059246</v>
      </c>
      <c r="K16" s="8">
        <f>SQRT(($B$2-$B$11)^2+($C$2-$C$11)^2+($D$2-$D$11)^2+($E$2-$E$11)^2)</f>
        <v>784922.79020678205</v>
      </c>
    </row>
    <row r="17" spans="1:11" x14ac:dyDescent="0.25">
      <c r="A17" s="11" t="s">
        <v>17</v>
      </c>
      <c r="B17" s="8">
        <f>SQRT(($B$2-$B$3)^2+($C$2-$C$3)^2+($D$2-$D$3)^2+($E$2-$E$3)^2)</f>
        <v>77263.480066587726</v>
      </c>
      <c r="C17" s="8">
        <f>SQRT(($B$3-$B$3)^2+($C$3-$C$3)^2+($D$3-$D$3)^2+($E$3-$E$3)^2)</f>
        <v>0</v>
      </c>
      <c r="D17" s="8">
        <f>SQRT(($B$3-$B$4)^2+($C$3-$C$4)^2+($D$3-$D$4)^2+($E$3-$E$4)^2)</f>
        <v>51444.061795313166</v>
      </c>
      <c r="E17" s="8">
        <f>SQRT(($B$3-$B$5)^2+($C$3-$C$5)^2+($D$3-$D$5)^2+($E$3-$E$5)^2)</f>
        <v>166125.39410938954</v>
      </c>
      <c r="F17" s="8">
        <f>SQRT(($B$3-$B$6)^2+($C$3-$C$6)^2+($D$3-$D$6)^2+($E$3-$E$6)^2)</f>
        <v>135528.20207617307</v>
      </c>
      <c r="G17" s="8">
        <f>SQRT(($B$3-$B$7)^2+($C$3-$C$7)^2+($D$3-$D$7)^2+($E$3-$E$7)^2)</f>
        <v>183869.91572848451</v>
      </c>
      <c r="H17" s="8">
        <f>SQRT(($B$3-$B$8)^2+($C$3-$C$8)^2+($D$3-$D$8)^2+($E$3-$E$8)^2)</f>
        <v>5743752.7720804624</v>
      </c>
      <c r="I17" s="8">
        <f>SQRT(($B$3-$B$9)^2+($C$3-$C$9)^2+($D$3-$D$9)^2+($E$3-$E$9)^2)</f>
        <v>126405.68027584837</v>
      </c>
      <c r="J17" s="8">
        <f>SQRT(($B$3-$B$10)^2+($C$3-$C$10)^2+($D$3-$D$10)^2+($E$3-$E$10)^2)</f>
        <v>147409.32115032617</v>
      </c>
      <c r="K17" s="8">
        <f>SQRT(($B$3-$B$11)^2+($C$3-$C$11)^2+($D$3-$D$11)^2+($E$3-$E$11)^2)</f>
        <v>724579.49296264246</v>
      </c>
    </row>
    <row r="18" spans="1:11" x14ac:dyDescent="0.25">
      <c r="A18" s="10" t="s">
        <v>18</v>
      </c>
      <c r="B18" s="8">
        <f>SQRT(($B$2-$B$4)^2+($C$2-$C$4)^2+($D$2-$D$4)^2+($E$2-$E$4)^2)</f>
        <v>38888.365638067124</v>
      </c>
      <c r="C18" s="8">
        <f>SQRT(($B$3-$B$4)^2+($C$3-$C$4)^2+($D$3-$D$4)^2+($E$3-$E$4)^2)</f>
        <v>51444.061795313166</v>
      </c>
      <c r="D18" s="8">
        <f>SQRT(($B$4-$B$4)^2+($C$4-$C$4)^2+($D$4-$D$4)^2+($E$4-$E$4)^2)</f>
        <v>0</v>
      </c>
      <c r="E18" s="8">
        <f>SQRT(($B$4-$B$5)^2+($C$4-$C$5)^2+($D$4-$D$5)^2+($E$4-$E$5)^2)</f>
        <v>153528.79673207889</v>
      </c>
      <c r="F18" s="8">
        <f>SQRT(($B$4-$B$6)^2+($C$4-$C$6)^2+($D$4-$D$6)^2+($E$4-$E$6)^2)</f>
        <v>122486.45739019477</v>
      </c>
      <c r="G18" s="8">
        <f>SQRT(($B$4-$B$7)^2+($C$4-$C$7)^2+($D$4-$D$7)^2+($E$4-$E$7)^2)</f>
        <v>170494.39252362525</v>
      </c>
      <c r="H18" s="8">
        <f>SQRT(($B$4-$B$8)^2+($C$4-$C$8)^2+($D$4-$D$8)^2+($E$4-$E$8)^2)</f>
        <v>5761024.5427663298</v>
      </c>
      <c r="I18" s="8">
        <f>SQRT(($B$4-$B$9)^2+($C$4-$C$9)^2+($D$4-$D$9)^2+($E$4-$E$9)^2)</f>
        <v>152537.97167918552</v>
      </c>
      <c r="J18" s="8">
        <f>SQRT(($B$4-$B$10)^2+($C$4-$C$10)^2+($D$4-$D$10)^2+($E$4-$E$10)^2)</f>
        <v>133328.24222196886</v>
      </c>
      <c r="K18" s="8">
        <f>SQRT(($B$4-$B$11)^2+($C$4-$C$11)^2+($D$4-$D$11)^2+($E$4-$E$11)^2)</f>
        <v>746058.92150017212</v>
      </c>
    </row>
    <row r="19" spans="1:11" x14ac:dyDescent="0.25">
      <c r="A19" s="11" t="s">
        <v>19</v>
      </c>
      <c r="B19" s="8">
        <f>SQRT(($B$2-$B$5)^2+($C$2-$C$5)^2+($D$2-$D$5)^2+($E$2-$E$5)^2)</f>
        <v>118380.21027181867</v>
      </c>
      <c r="C19" s="8">
        <f>SQRT(($B$3-$B$5)^2+($C$3-$C$5)^2+($D$3-$D$5)^2+($E$3-$E$5)^2)</f>
        <v>166125.39410938954</v>
      </c>
      <c r="D19" s="8">
        <f>SQRT(($B$4-$B$5)^2+($C$4-$C$5)^2+($D$4-$D$5)^2+($E$4-$E$5)^2)</f>
        <v>153528.79673207889</v>
      </c>
      <c r="E19" s="8">
        <f>SQRT(($B$5-$B$5)^2+($C$5-$C$5)^2+($D$5-$D$5)^2+($E$5-$E$5)^2)</f>
        <v>0</v>
      </c>
      <c r="F19" s="8">
        <f>SQRT(($B$5-$B$6)^2+($C$5-$C$6)^2+($D$5-$D$6)^2+($E$5-$E$6)^2)</f>
        <v>31322.12869522121</v>
      </c>
      <c r="G19" s="8">
        <f>SQRT(($B$5-$B$7)^2+($C$5-$C$7)^2+($D$5-$D$7)^2+($E$5-$E$7)^2)</f>
        <v>17745.431130293793</v>
      </c>
      <c r="H19" s="8">
        <f>SQRT(($B$5-$B$8)^2+($C$5-$C$8)^2+($D$5-$D$8)^2+($E$5-$E$8)^2)</f>
        <v>5909558.8087025583</v>
      </c>
      <c r="I19" s="8">
        <f>SQRT(($B$5-$B$9)^2+($C$5-$C$9)^2+($D$5-$D$9)^2+($E$5-$E$9)^2)</f>
        <v>292484.42722647643</v>
      </c>
      <c r="J19" s="8">
        <f>SQRT(($B$5-$B$10)^2+($C$5-$C$10)^2+($D$5-$D$10)^2+($E$5-$E$10)^2)</f>
        <v>20235.427200827758</v>
      </c>
      <c r="K19" s="8">
        <f>SQRT(($B$5-$B$11)^2+($C$5-$C$11)^2+($D$5-$D$11)^2+($E$5-$E$11)^2)</f>
        <v>890703.84216640715</v>
      </c>
    </row>
    <row r="20" spans="1:11" x14ac:dyDescent="0.25">
      <c r="A20" s="10" t="s">
        <v>20</v>
      </c>
      <c r="B20" s="8">
        <f>SQRT(($B$2-$B$6)^2+($C$2-$C$6)^2+($D$2-$D$6)^2+($E$2-$E$6)^2)</f>
        <v>88293.054483351065</v>
      </c>
      <c r="C20" s="8">
        <f>SQRT(($B$3-$B$6)^2+($C$3-$C$6)^2+($D$3-$D$6)^2+($E$3-$E$6)^2)</f>
        <v>135528.20207617307</v>
      </c>
      <c r="D20" s="8">
        <f>SQRT(($B$4-$B$6)^2+($C$4-$C$6)^2+($D$4-$D$6)^2+($E$4-$E$6)^2)</f>
        <v>122486.45739019477</v>
      </c>
      <c r="E20" s="8">
        <f>SQRT(($B$5-$B$6)^2+($C$5-$C$6)^2+($D$5-$D$6)^2+($E$5-$E$6)^2)</f>
        <v>31322.12869522121</v>
      </c>
      <c r="F20" s="8">
        <f>SQRT(($B$6-$B$6)^2+($C$6-$C$6)^2+($D$6-$D$6)^2+($E$6-$E$6)^2)</f>
        <v>0</v>
      </c>
      <c r="G20" s="8">
        <f>SQRT(($B$6-$B$7)^2+($C$6-$C$7)^2+($D$6-$D$7)^2+($E$6-$E$7)^2)</f>
        <v>48851.920023679726</v>
      </c>
      <c r="H20" s="8">
        <f>SQRT(($B$6-$B$8)^2+($C$6-$C$8)^2+($D$6-$D$8)^2+($E$6-$E$8)^2)</f>
        <v>5878515.950290856</v>
      </c>
      <c r="I20" s="8">
        <f>SQRT(($B$6-$B$9)^2+($C$6-$C$9)^2+($D$6-$D$9)^2+($E$6-$E$9)^2)</f>
        <v>261720.91372299616</v>
      </c>
      <c r="J20" s="8">
        <f>SQRT(($B$6-$B$10)^2+($C$6-$C$10)^2+($D$6-$D$10)^2+($E$6-$E$10)^2)</f>
        <v>11898.988444401482</v>
      </c>
      <c r="K20" s="8">
        <f>SQRT(($B$6-$B$11)^2+($C$6-$C$11)^2+($D$6-$D$11)^2+($E$6-$E$11)^2)</f>
        <v>859981.27907181799</v>
      </c>
    </row>
    <row r="21" spans="1:11" x14ac:dyDescent="0.25">
      <c r="A21" s="11" t="s">
        <v>21</v>
      </c>
      <c r="B21" s="8">
        <f>SQRT(($B$2-$B$7)^2+($C$2-$C$7)^2+($D$2-$D$7)^2+($E$2-$E$7)^2)</f>
        <v>134665.24909567428</v>
      </c>
      <c r="C21" s="8">
        <f>SQRT(($B$3-$B$7)^2+($C$3-$C$7)^2+($D$3-$D$7)^2+($E$3-$E$7)^2)</f>
        <v>183869.91572848451</v>
      </c>
      <c r="D21" s="8">
        <f>SQRT(($B$4-$B$7)^2+($C$4-$C$7)^2+($D$4-$D$7)^2+($E$4-$E$7)^2)</f>
        <v>170494.39252362525</v>
      </c>
      <c r="E21" s="8">
        <f>SQRT(($B$5-$B$7)^2+($C$5-$C$7)^2+($D$5-$D$7)^2+($E$5-$E$7)^2)</f>
        <v>17745.431130293793</v>
      </c>
      <c r="F21" s="8">
        <f>SQRT(($B$6-$B$7)^2+($C$6-$C$7)^2+($D$6-$D$7)^2+($E$6-$E$7)^2)</f>
        <v>48851.920023679726</v>
      </c>
      <c r="G21" s="8">
        <f>SQRT(($B$7-$B$7)^2+($C$7-$C$7)^2+($D$7-$D$7)^2+($E$7-$E$7)^2)</f>
        <v>0</v>
      </c>
      <c r="H21" s="8">
        <f>SQRT(($B$7-$B$8)^2+($C$7-$C$8)^2+($D$7-$D$8)^2+($E$7-$E$8)^2)</f>
        <v>5927269.9556650864</v>
      </c>
      <c r="I21" s="8">
        <f>SQRT(($B$7-$B$9)^2+($C$7-$C$9)^2+($D$7-$D$9)^2+($E$7-$E$9)^2)</f>
        <v>310226.70969147707</v>
      </c>
      <c r="J21" s="8">
        <f>SQRT(($B$7-$B$10)^2+($C$7-$C$10)^2+($D$7-$D$10)^2+($E$7-$E$10)^2)</f>
        <v>37345.769773831147</v>
      </c>
      <c r="K21" s="8">
        <f>SQRT(($B$7-$B$11)^2+($C$7-$C$11)^2+($D$7-$D$11)^2+($E$7-$E$11)^2)</f>
        <v>908448.65958291781</v>
      </c>
    </row>
    <row r="22" spans="1:11" x14ac:dyDescent="0.25">
      <c r="A22" s="10" t="s">
        <v>22</v>
      </c>
      <c r="B22" s="8">
        <f>SQRT(($B$2-$B$8)^2+($C$2-$C$8)^2+($D$2-$D$8)^2+($E$2-$E$8)^2)</f>
        <v>5799591.0811799485</v>
      </c>
      <c r="C22" s="8">
        <f>SQRT(($B$3-$B$8)^2+($C$3-$C$8)^2+($D$3-$D$8)^2+($E$3-$E$8)^2)</f>
        <v>5743752.7720804624</v>
      </c>
      <c r="D22" s="8">
        <f>SQRT(($B$4-$B$8)^2+($C$4-$C$8)^2+($D$4-$D$8)^2+($E$4-$E$8)^2)</f>
        <v>5761024.5427663298</v>
      </c>
      <c r="E22" s="8">
        <f>SQRT(($B$5-$B$8)^2+($C$5-$C$8)^2+($D$5-$D$8)^2+($E$5-$E$8)^2)</f>
        <v>5909558.8087025583</v>
      </c>
      <c r="F22" s="8">
        <f>SQRT(($B$6-$B$8)^2+($C$6-$C$8)^2+($D$6-$D$8)^2+($E$6-$E$8)^2)</f>
        <v>5878515.950290856</v>
      </c>
      <c r="G22" s="8">
        <f>SQRT(($B$7-$B$8)^2+($C$7-$C$8)^2+($D$7-$D$8)^2+($E$7-$E$8)^2)</f>
        <v>5927269.9556650864</v>
      </c>
      <c r="H22" s="8">
        <f>SQRT(($B$8-$B$8)^2+($C$8-$C$8)^2+($D$8-$D$8)^2+($E$8-$E$8)^2)</f>
        <v>0</v>
      </c>
      <c r="I22" s="8">
        <f>SQRT(($B$8-$B$9)^2+($C$8-$C$9)^2+($D$8-$D$9)^2+($E$8-$E$9)^2)</f>
        <v>5617393.948752393</v>
      </c>
      <c r="J22" s="8">
        <f>SQRT(($B$8-$B$10)^2+($C$8-$C$10)^2+($D$8-$D$10)^2+($E$8-$E$10)^2)</f>
        <v>5890261.0395979909</v>
      </c>
      <c r="K22" s="8">
        <f>SQRT(($B$8-$B$11)^2+($C$8-$C$11)^2+($D$8-$D$11)^2+($E$8-$E$11)^2)</f>
        <v>5020694.356106733</v>
      </c>
    </row>
    <row r="23" spans="1:11" x14ac:dyDescent="0.25">
      <c r="A23" s="11" t="s">
        <v>23</v>
      </c>
      <c r="B23" s="8">
        <f>SQRT(($B$2-$B$9)^2+($C$2-$C$9)^2+($D$2-$D$9)^2+($E$2-$E$9)^2)</f>
        <v>190684.31276326851</v>
      </c>
      <c r="C23" s="8">
        <f>SQRT(($B$3-$B$9)^2+($C$3-$C$9)^2+($D$3-$D$9)^2+($E$3-$E$9)^2)</f>
        <v>126405.68027584837</v>
      </c>
      <c r="D23" s="8">
        <f>SQRT(($B$4-$B$9)^2+($C$4-$C$9)^2+($D$4-$D$9)^2+($E$4-$E$9)^2)</f>
        <v>152537.97167918552</v>
      </c>
      <c r="E23" s="8">
        <f>SQRT(($B$5-$B$9)^2+($C$5-$C$9)^2+($D$5-$D$9)^2+($E$5-$E$9)^2)</f>
        <v>292484.42722647643</v>
      </c>
      <c r="F23" s="8">
        <f>SQRT(($B$6-$B$9)^2+($C$6-$C$9)^2+($D$6-$D$9)^2+($E$6-$E$9)^2)</f>
        <v>261720.91372299616</v>
      </c>
      <c r="G23" s="8">
        <f>SQRT(($B$7-$B$9)^2+($C$7-$C$9)^2+($D$7-$D$9)^2+($E$7-$E$9)^2)</f>
        <v>310226.70969147707</v>
      </c>
      <c r="H23" s="8">
        <f>SQRT(($B$8-$B$9)^2+($C$8-$C$9)^2+($D$8-$D$9)^2+($E$8-$E$9)^2)</f>
        <v>5617393.948752393</v>
      </c>
      <c r="I23" s="8">
        <f>SQRT(($B$9-$B$9)^2+($C$9-$C$9)^2+($D$9-$D$9)^2+($E$9-$E$9)^2)</f>
        <v>0</v>
      </c>
      <c r="J23" s="8">
        <f>SQRT(($B$9-$B$10)^2+($C$9-$C$10)^2+($D$9-$D$10)^2+($E$9-$E$10)^2)</f>
        <v>273567.96285018465</v>
      </c>
      <c r="K23" s="8">
        <f>SQRT(($B$9-$B$11)^2+($C$9-$C$11)^2+($D$9-$D$11)^2+($E$9-$E$11)^2)</f>
        <v>598261.95511163841</v>
      </c>
    </row>
    <row r="24" spans="1:11" x14ac:dyDescent="0.25">
      <c r="A24" s="10" t="s">
        <v>24</v>
      </c>
      <c r="B24" s="8">
        <f>SQRT(($B$2-$B$10)^2+($C$2-$C$10)^2+($D$2-$D$10)^2+($E$2-$E$10)^2)</f>
        <v>98205.862829059246</v>
      </c>
      <c r="C24" s="8">
        <f>SQRT(($B$3-$B$10)^2+($C$3-$C$10)^2+($D$3-$D$10)^2+($E$3-$E$10)^2)</f>
        <v>147409.32115032617</v>
      </c>
      <c r="D24" s="8">
        <f>SQRT(($B$4-$B$10)^2+($C$4-$C$10)^2+($D$4-$D$10)^2+($E$4-$E$10)^2)</f>
        <v>133328.24222196886</v>
      </c>
      <c r="E24" s="8">
        <f>SQRT(($B$5-$B$10)^2+($C$5-$C$10)^2+($D$5-$D$10)^2+($E$5-$E$10)^2)</f>
        <v>20235.427200827758</v>
      </c>
      <c r="F24" s="8">
        <f>SQRT(($B$6-$B$10)^2+($C$6-$C$10)^2+($D$6-$D$10)^2+($E$6-$E$10)^2)</f>
        <v>11898.988444401482</v>
      </c>
      <c r="G24" s="8">
        <f>SQRT(($B$7-$B$10)^2+($C$7-$C$10)^2+($D$7-$D$10)^2+($E$7-$E$10)^2)</f>
        <v>37345.769773831147</v>
      </c>
      <c r="H24" s="8">
        <f>SQRT(($B$8-$B$10)^2+($C$8-$C$10)^2+($D$8-$D$10)^2+($E$8-$E$10)^2)</f>
        <v>5890261.0395979909</v>
      </c>
      <c r="I24" s="8">
        <f>SQRT(($B$9-$B$10)^2+($C$9-$C$10)^2+($D$9-$D$10)^2+($E$9-$E$10)^2)</f>
        <v>273567.96285018465</v>
      </c>
      <c r="J24" s="8">
        <f>SQRT(($B$10-$B$10)^2+($C$10-$C$10)^2+($D$10-$D$10)^2+($E$10-$E$10)^2)</f>
        <v>0</v>
      </c>
      <c r="K24" s="8">
        <f>SQRT(($B$10-$B$11)^2+($C$10-$C$11)^2+($D$10-$D$11)^2+($E$10-$E$11)^2)</f>
        <v>871826.40798842523</v>
      </c>
    </row>
    <row r="25" spans="1:11" x14ac:dyDescent="0.25">
      <c r="A25" s="11" t="s">
        <v>25</v>
      </c>
      <c r="B25" s="8">
        <f>SQRT(($B$2-$B$11)^2+($C$2-$C$11)^2+($D$2-$D$11)^2+($E$2-$E$11)^2)</f>
        <v>784922.79020678205</v>
      </c>
      <c r="C25" s="8">
        <f>SQRT(($B$3-$B$11)^2+($C$3-$C$11)^2+($D$3-$D$11)^2+($E$3-$E$11)^2)</f>
        <v>724579.49296264246</v>
      </c>
      <c r="D25" s="8">
        <f>SQRT(($B$4-$B$11)^2+($C$4-$C$11)^2+($D$4-$D$11)^2+($E$4-$E$11)^2)</f>
        <v>746058.92150017212</v>
      </c>
      <c r="E25" s="8">
        <f>SQRT(($B$5-$B$11)^2+($C$5-$C$11)^2+($D$5-$D$11)^2+($E$5-$E$11)^2)</f>
        <v>890703.84216640715</v>
      </c>
      <c r="F25" s="8">
        <f>SQRT(($B$6-$B$11)^2+($C$6-$C$11)^2+($D$6-$D$11)^2+($E$6-$E$11)^2)</f>
        <v>859981.27907181799</v>
      </c>
      <c r="G25" s="8">
        <f>SQRT(($B$7-$B$11)^2+($C$7-$C$11)^2+($D$7-$D$11)^2+($E$7-$E$11)^2)</f>
        <v>908448.65958291781</v>
      </c>
      <c r="H25" s="8">
        <f>SQRT(($B$8-$B$11)^2+($C$8-$C$11)^2+($D$8-$D$11)^2+($E$8-$E$11)^2)</f>
        <v>5020694.356106733</v>
      </c>
      <c r="I25" s="8">
        <f>SQRT(($B$9-$B$11)^2+($C$9-$C$11)^2+($D$9-$D$11)^2+($E$9-$E$11)^2)</f>
        <v>598261.95511163841</v>
      </c>
      <c r="J25" s="8">
        <f>SQRT(($B$10-$B$11)^2+($C$10-$C$11)^2+($D$10-$D$11)^2+($E$10-$E$11)^2)</f>
        <v>871826.40798842523</v>
      </c>
      <c r="K25" s="8">
        <f>SQRT(($B$11-$B$11)^2+($C$11-$C$11)^2+($D$11-$D$11)^2+($E$11-$E$11)^2)</f>
        <v>0</v>
      </c>
    </row>
    <row r="29" spans="1:11" x14ac:dyDescent="0.25">
      <c r="A29" s="32" t="s">
        <v>63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x14ac:dyDescent="0.25">
      <c r="A30" s="1"/>
      <c r="B30" s="10" t="s">
        <v>16</v>
      </c>
      <c r="C30" s="10" t="s">
        <v>17</v>
      </c>
      <c r="D30" s="10" t="s">
        <v>18</v>
      </c>
      <c r="E30" s="10" t="s">
        <v>19</v>
      </c>
      <c r="F30" s="26" t="s">
        <v>20</v>
      </c>
      <c r="G30" s="10" t="s">
        <v>21</v>
      </c>
      <c r="H30" s="10" t="s">
        <v>22</v>
      </c>
      <c r="I30" s="10" t="s">
        <v>23</v>
      </c>
      <c r="J30" s="26" t="s">
        <v>24</v>
      </c>
      <c r="K30" s="10" t="s">
        <v>25</v>
      </c>
    </row>
    <row r="31" spans="1:11" x14ac:dyDescent="0.25">
      <c r="A31" s="10" t="s">
        <v>16</v>
      </c>
      <c r="B31" s="14">
        <f>SQRT(($B$2-$B$2)^2+($C$2-$C$2)^2+($D$2-$D$2)^2+($E$2-$E$2)^2)</f>
        <v>0</v>
      </c>
      <c r="C31" s="14">
        <f>SQRT(($B$2-$B$3)^2+($C$2-$C$3)^2+($D$2-$D$3)^2+($E$2-$E$3)^2)</f>
        <v>77263.480066587726</v>
      </c>
      <c r="D31" s="14">
        <f>SQRT(($B$2-$B$4)^2+($C$2-$C$4)^2+($D$2-$D$4)^2+($E$2-$E$4)^2)</f>
        <v>38888.365638067124</v>
      </c>
      <c r="E31" s="14">
        <f>SQRT(($B$2-$B$5)^2+($C$2-$C$5)^2+($D$2-$D$5)^2+($E$2-$E$5)^2)</f>
        <v>118380.21027181867</v>
      </c>
      <c r="F31" s="30">
        <f>SQRT(($B$2-$B$6)^2+($C$2-$C$6)^2+($D$2-$D$6)^2+($E$2-$E$6)^2)</f>
        <v>88293.054483351065</v>
      </c>
      <c r="G31" s="14">
        <f>SQRT(($B$2-$B$7)^2+($C$2-$C$7)^2+($D$2-$D$7)^2+($E$2-$E$7)^2)</f>
        <v>134665.24909567428</v>
      </c>
      <c r="H31" s="14">
        <f>SQRT(($B$2-$B$8)^2+($C$2-$C$8)^2+($D$2-$D$8)^2+($E$2-$E$8)^2)</f>
        <v>5799591.0811799485</v>
      </c>
      <c r="I31" s="14">
        <f>SQRT(($B$2-$B$9)^2+($C$2-$C$9)^2+($D$2-$D$9)^2+($E$2-$E$9)^2)</f>
        <v>190684.31276326851</v>
      </c>
      <c r="J31" s="30">
        <f>SQRT(($B$2-$B$10)^2+($C$2-$C$10)^2+($D$2-$D$10)^2+($E$2-$E$10)^2)</f>
        <v>98205.862829059246</v>
      </c>
      <c r="K31" s="14">
        <f>SQRT(($B$2-$B$11)^2+($C$2-$C$11)^2+($D$2-$D$11)^2+($E$2-$E$11)^2)</f>
        <v>784922.79020678205</v>
      </c>
    </row>
    <row r="32" spans="1:11" x14ac:dyDescent="0.25">
      <c r="A32" s="10" t="s">
        <v>17</v>
      </c>
      <c r="B32" s="14">
        <f>SQRT(($B$2-$B$3)^2+($C$2-$C$3)^2+($D$2-$D$3)^2+($E$2-$E$3)^2)</f>
        <v>77263.480066587726</v>
      </c>
      <c r="C32" s="14">
        <f>SQRT(($B$3-$B$3)^2+($C$3-$C$3)^2+($D$3-$D$3)^2+($E$3-$E$3)^2)</f>
        <v>0</v>
      </c>
      <c r="D32" s="14">
        <f>SQRT(($B$3-$B$4)^2+($C$3-$C$4)^2+($D$3-$D$4)^2+($E$3-$E$4)^2)</f>
        <v>51444.061795313166</v>
      </c>
      <c r="E32" s="14">
        <f>SQRT(($B$3-$B$5)^2+($C$3-$C$5)^2+($D$3-$D$5)^2+($E$3-$E$5)^2)</f>
        <v>166125.39410938954</v>
      </c>
      <c r="F32" s="30">
        <f>SQRT(($B$3-$B$6)^2+($C$3-$C$6)^2+($D$3-$D$6)^2+($E$3-$E$6)^2)</f>
        <v>135528.20207617307</v>
      </c>
      <c r="G32" s="14">
        <f>SQRT(($B$3-$B$7)^2+($C$3-$C$7)^2+($D$3-$D$7)^2+($E$3-$E$7)^2)</f>
        <v>183869.91572848451</v>
      </c>
      <c r="H32" s="14">
        <f>SQRT(($B$3-$B$8)^2+($C$3-$C$8)^2+($D$3-$D$8)^2+($E$3-$E$8)^2)</f>
        <v>5743752.7720804624</v>
      </c>
      <c r="I32" s="14">
        <f>SQRT(($B$3-$B$9)^2+($C$3-$C$9)^2+($D$3-$D$9)^2+($E$3-$E$9)^2)</f>
        <v>126405.68027584837</v>
      </c>
      <c r="J32" s="30">
        <f>SQRT(($B$3-$B$10)^2+($C$3-$C$10)^2+($D$3-$D$10)^2+($E$3-$E$10)^2)</f>
        <v>147409.32115032617</v>
      </c>
      <c r="K32" s="14">
        <f>SQRT(($B$3-$B$11)^2+($C$3-$C$11)^2+($D$3-$D$11)^2+($E$3-$E$11)^2)</f>
        <v>724579.49296264246</v>
      </c>
    </row>
    <row r="33" spans="1:11" x14ac:dyDescent="0.25">
      <c r="A33" s="10" t="s">
        <v>18</v>
      </c>
      <c r="B33" s="14">
        <f>SQRT(($B$2-$B$4)^2+($C$2-$C$4)^2+($D$2-$D$4)^2+($E$2-$E$4)^2)</f>
        <v>38888.365638067124</v>
      </c>
      <c r="C33" s="14">
        <f>SQRT(($B$3-$B$4)^2+($C$3-$C$4)^2+($D$3-$D$4)^2+($E$3-$E$4)^2)</f>
        <v>51444.061795313166</v>
      </c>
      <c r="D33" s="14">
        <f>SQRT(($B$4-$B$4)^2+($C$4-$C$4)^2+($D$4-$D$4)^2+($E$4-$E$4)^2)</f>
        <v>0</v>
      </c>
      <c r="E33" s="14">
        <f>SQRT(($B$4-$B$5)^2+($C$4-$C$5)^2+($D$4-$D$5)^2+($E$4-$E$5)^2)</f>
        <v>153528.79673207889</v>
      </c>
      <c r="F33" s="30">
        <f>SQRT(($B$4-$B$6)^2+($C$4-$C$6)^2+($D$4-$D$6)^2+($E$4-$E$6)^2)</f>
        <v>122486.45739019477</v>
      </c>
      <c r="G33" s="14">
        <f>SQRT(($B$4-$B$7)^2+($C$4-$C$7)^2+($D$4-$D$7)^2+($E$4-$E$7)^2)</f>
        <v>170494.39252362525</v>
      </c>
      <c r="H33" s="14">
        <f>SQRT(($B$4-$B$8)^2+($C$4-$C$8)^2+($D$4-$D$8)^2+($E$4-$E$8)^2)</f>
        <v>5761024.5427663298</v>
      </c>
      <c r="I33" s="14">
        <f>SQRT(($B$4-$B$9)^2+($C$4-$C$9)^2+($D$4-$D$9)^2+($E$4-$E$9)^2)</f>
        <v>152537.97167918552</v>
      </c>
      <c r="J33" s="30">
        <f>SQRT(($B$4-$B$10)^2+($C$4-$C$10)^2+($D$4-$D$10)^2+($E$4-$E$10)^2)</f>
        <v>133328.24222196886</v>
      </c>
      <c r="K33" s="14">
        <f>SQRT(($B$4-$B$11)^2+($C$4-$C$11)^2+($D$4-$D$11)^2+($E$4-$E$11)^2)</f>
        <v>746058.92150017212</v>
      </c>
    </row>
    <row r="34" spans="1:11" x14ac:dyDescent="0.25">
      <c r="A34" s="10" t="s">
        <v>19</v>
      </c>
      <c r="B34" s="14">
        <f>SQRT(($B$2-$B$5)^2+($C$2-$C$5)^2+($D$2-$D$5)^2+($E$2-$E$5)^2)</f>
        <v>118380.21027181867</v>
      </c>
      <c r="C34" s="14">
        <f>SQRT(($B$3-$B$5)^2+($C$3-$C$5)^2+($D$3-$D$5)^2+($E$3-$E$5)^2)</f>
        <v>166125.39410938954</v>
      </c>
      <c r="D34" s="14">
        <f>SQRT(($B$4-$B$5)^2+($C$4-$C$5)^2+($D$4-$D$5)^2+($E$4-$E$5)^2)</f>
        <v>153528.79673207889</v>
      </c>
      <c r="E34" s="14">
        <f>SQRT(($B$5-$B$5)^2+($C$5-$C$5)^2+($D$5-$D$5)^2+($E$5-$E$5)^2)</f>
        <v>0</v>
      </c>
      <c r="F34" s="30">
        <f>SQRT(($B$5-$B$6)^2+($C$5-$C$6)^2+($D$5-$D$6)^2+($E$5-$E$6)^2)</f>
        <v>31322.12869522121</v>
      </c>
      <c r="G34" s="14">
        <f>SQRT(($B$5-$B$7)^2+($C$5-$C$7)^2+($D$5-$D$7)^2+($E$5-$E$7)^2)</f>
        <v>17745.431130293793</v>
      </c>
      <c r="H34" s="14">
        <f>SQRT(($B$5-$B$8)^2+($C$5-$C$8)^2+($D$5-$D$8)^2+($E$5-$E$8)^2)</f>
        <v>5909558.8087025583</v>
      </c>
      <c r="I34" s="14">
        <f>SQRT(($B$5-$B$9)^2+($C$5-$C$9)^2+($D$5-$D$9)^2+($E$5-$E$9)^2)</f>
        <v>292484.42722647643</v>
      </c>
      <c r="J34" s="30">
        <f>SQRT(($B$5-$B$10)^2+($C$5-$C$10)^2+($D$5-$D$10)^2+($E$5-$E$10)^2)</f>
        <v>20235.427200827758</v>
      </c>
      <c r="K34" s="14">
        <f>SQRT(($B$5-$B$11)^2+($C$5-$C$11)^2+($D$5-$D$11)^2+($E$5-$E$11)^2)</f>
        <v>890703.84216640715</v>
      </c>
    </row>
    <row r="35" spans="1:11" x14ac:dyDescent="0.25">
      <c r="A35" s="26" t="s">
        <v>20</v>
      </c>
      <c r="B35" s="30">
        <f>SQRT(($B$2-$B$6)^2+($C$2-$C$6)^2+($D$2-$D$6)^2+($E$2-$E$6)^2)</f>
        <v>88293.054483351065</v>
      </c>
      <c r="C35" s="30">
        <f>SQRT(($B$3-$B$6)^2+($C$3-$C$6)^2+($D$3-$D$6)^2+($E$3-$E$6)^2)</f>
        <v>135528.20207617307</v>
      </c>
      <c r="D35" s="30">
        <f>SQRT(($B$4-$B$6)^2+($C$4-$C$6)^2+($D$4-$D$6)^2+($E$4-$E$6)^2)</f>
        <v>122486.45739019477</v>
      </c>
      <c r="E35" s="30">
        <f>SQRT(($B$5-$B$6)^2+($C$5-$C$6)^2+($D$5-$D$6)^2+($E$5-$E$6)^2)</f>
        <v>31322.12869522121</v>
      </c>
      <c r="F35" s="29">
        <f>SQRT(($B$6-$B$6)^2+($C$6-$C$6)^2+($D$6-$D$6)^2+($E$6-$E$6)^2)</f>
        <v>0</v>
      </c>
      <c r="G35" s="30">
        <f>SQRT(($B$6-$B$7)^2+($C$6-$C$7)^2+($D$6-$D$7)^2+($E$6-$E$7)^2)</f>
        <v>48851.920023679726</v>
      </c>
      <c r="H35" s="30">
        <f>SQRT(($B$6-$B$8)^2+($C$6-$C$8)^2+($D$6-$D$8)^2+($E$6-$E$8)^2)</f>
        <v>5878515.950290856</v>
      </c>
      <c r="I35" s="30">
        <f>SQRT(($B$6-$B$9)^2+($C$6-$C$9)^2+($D$6-$D$9)^2+($E$6-$E$9)^2)</f>
        <v>261720.91372299616</v>
      </c>
      <c r="J35" s="31">
        <f>SQRT(($B$6-$B$10)^2+($C$6-$C$10)^2+($D$6-$D$10)^2+($E$6-$E$10)^2)</f>
        <v>11898.988444401482</v>
      </c>
      <c r="K35" s="30">
        <f>SQRT(($B$6-$B$11)^2+($C$6-$C$11)^2+($D$6-$D$11)^2+($E$6-$E$11)^2)</f>
        <v>859981.27907181799</v>
      </c>
    </row>
    <row r="36" spans="1:11" x14ac:dyDescent="0.25">
      <c r="A36" s="10" t="s">
        <v>21</v>
      </c>
      <c r="B36" s="14">
        <f>SQRT(($B$2-$B$7)^2+($C$2-$C$7)^2+($D$2-$D$7)^2+($E$2-$E$7)^2)</f>
        <v>134665.24909567428</v>
      </c>
      <c r="C36" s="14">
        <f>SQRT(($B$3-$B$7)^2+($C$3-$C$7)^2+($D$3-$D$7)^2+($E$3-$E$7)^2)</f>
        <v>183869.91572848451</v>
      </c>
      <c r="D36" s="14">
        <f>SQRT(($B$4-$B$7)^2+($C$4-$C$7)^2+($D$4-$D$7)^2+($E$4-$E$7)^2)</f>
        <v>170494.39252362525</v>
      </c>
      <c r="E36" s="14">
        <f>SQRT(($B$5-$B$7)^2+($C$5-$C$7)^2+($D$5-$D$7)^2+($E$5-$E$7)^2)</f>
        <v>17745.431130293793</v>
      </c>
      <c r="F36" s="30">
        <f>SQRT(($B$6-$B$7)^2+($C$6-$C$7)^2+($D$6-$D$7)^2+($E$6-$E$7)^2)</f>
        <v>48851.920023679726</v>
      </c>
      <c r="G36" s="14">
        <f>SQRT(($B$7-$B$7)^2+($C$7-$C$7)^2+($D$7-$D$7)^2+($E$7-$E$7)^2)</f>
        <v>0</v>
      </c>
      <c r="H36" s="14">
        <f>SQRT(($B$7-$B$8)^2+($C$7-$C$8)^2+($D$7-$D$8)^2+($E$7-$E$8)^2)</f>
        <v>5927269.9556650864</v>
      </c>
      <c r="I36" s="14">
        <f>SQRT(($B$7-$B$9)^2+($C$7-$C$9)^2+($D$7-$D$9)^2+($E$7-$E$9)^2)</f>
        <v>310226.70969147707</v>
      </c>
      <c r="J36" s="30">
        <f>SQRT(($B$7-$B$10)^2+($C$7-$C$10)^2+($D$7-$D$10)^2+($E$7-$E$10)^2)</f>
        <v>37345.769773831147</v>
      </c>
      <c r="K36" s="14">
        <f>SQRT(($B$7-$B$11)^2+($C$7-$C$11)^2+($D$7-$D$11)^2+($E$7-$E$11)^2)</f>
        <v>908448.65958291781</v>
      </c>
    </row>
    <row r="37" spans="1:11" x14ac:dyDescent="0.25">
      <c r="A37" s="10" t="s">
        <v>22</v>
      </c>
      <c r="B37" s="14">
        <f>SQRT(($B$2-$B$8)^2+($C$2-$C$8)^2+($D$2-$D$8)^2+($E$2-$E$8)^2)</f>
        <v>5799591.0811799485</v>
      </c>
      <c r="C37" s="14">
        <f>SQRT(($B$3-$B$8)^2+($C$3-$C$8)^2+($D$3-$D$8)^2+($E$3-$E$8)^2)</f>
        <v>5743752.7720804624</v>
      </c>
      <c r="D37" s="14">
        <f>SQRT(($B$4-$B$8)^2+($C$4-$C$8)^2+($D$4-$D$8)^2+($E$4-$E$8)^2)</f>
        <v>5761024.5427663298</v>
      </c>
      <c r="E37" s="14">
        <f>SQRT(($B$5-$B$8)^2+($C$5-$C$8)^2+($D$5-$D$8)^2+($E$5-$E$8)^2)</f>
        <v>5909558.8087025583</v>
      </c>
      <c r="F37" s="30">
        <f>SQRT(($B$6-$B$8)^2+($C$6-$C$8)^2+($D$6-$D$8)^2+($E$6-$E$8)^2)</f>
        <v>5878515.950290856</v>
      </c>
      <c r="G37" s="14">
        <f>SQRT(($B$7-$B$8)^2+($C$7-$C$8)^2+($D$7-$D$8)^2+($E$7-$E$8)^2)</f>
        <v>5927269.9556650864</v>
      </c>
      <c r="H37" s="14">
        <f>SQRT(($B$8-$B$8)^2+($C$8-$C$8)^2+($D$8-$D$8)^2+($E$8-$E$8)^2)</f>
        <v>0</v>
      </c>
      <c r="I37" s="14">
        <f>SQRT(($B$8-$B$9)^2+($C$8-$C$9)^2+($D$8-$D$9)^2+($E$8-$E$9)^2)</f>
        <v>5617393.948752393</v>
      </c>
      <c r="J37" s="30">
        <f>SQRT(($B$8-$B$10)^2+($C$8-$C$10)^2+($D$8-$D$10)^2+($E$8-$E$10)^2)</f>
        <v>5890261.0395979909</v>
      </c>
      <c r="K37" s="14">
        <f>SQRT(($B$8-$B$11)^2+($C$8-$C$11)^2+($D$8-$D$11)^2+($E$8-$E$11)^2)</f>
        <v>5020694.356106733</v>
      </c>
    </row>
    <row r="38" spans="1:11" x14ac:dyDescent="0.25">
      <c r="A38" s="10" t="s">
        <v>23</v>
      </c>
      <c r="B38" s="14">
        <f>SQRT(($B$2-$B$9)^2+($C$2-$C$9)^2+($D$2-$D$9)^2+($E$2-$E$9)^2)</f>
        <v>190684.31276326851</v>
      </c>
      <c r="C38" s="14">
        <f>SQRT(($B$3-$B$9)^2+($C$3-$C$9)^2+($D$3-$D$9)^2+($E$3-$E$9)^2)</f>
        <v>126405.68027584837</v>
      </c>
      <c r="D38" s="14">
        <f>SQRT(($B$4-$B$9)^2+($C$4-$C$9)^2+($D$4-$D$9)^2+($E$4-$E$9)^2)</f>
        <v>152537.97167918552</v>
      </c>
      <c r="E38" s="14">
        <f>SQRT(($B$5-$B$9)^2+($C$5-$C$9)^2+($D$5-$D$9)^2+($E$5-$E$9)^2)</f>
        <v>292484.42722647643</v>
      </c>
      <c r="F38" s="30">
        <f>SQRT(($B$6-$B$9)^2+($C$6-$C$9)^2+($D$6-$D$9)^2+($E$6-$E$9)^2)</f>
        <v>261720.91372299616</v>
      </c>
      <c r="G38" s="14">
        <f>SQRT(($B$7-$B$9)^2+($C$7-$C$9)^2+($D$7-$D$9)^2+($E$7-$E$9)^2)</f>
        <v>310226.70969147707</v>
      </c>
      <c r="H38" s="14">
        <f>SQRT(($B$8-$B$9)^2+($C$8-$C$9)^2+($D$8-$D$9)^2+($E$8-$E$9)^2)</f>
        <v>5617393.948752393</v>
      </c>
      <c r="I38" s="14">
        <f>SQRT(($B$9-$B$9)^2+($C$9-$C$9)^2+($D$9-$D$9)^2+($E$9-$E$9)^2)</f>
        <v>0</v>
      </c>
      <c r="J38" s="30">
        <f>SQRT(($B$9-$B$10)^2+($C$9-$C$10)^2+($D$9-$D$10)^2+($E$9-$E$10)^2)</f>
        <v>273567.96285018465</v>
      </c>
      <c r="K38" s="14">
        <f>SQRT(($B$9-$B$11)^2+($C$9-$C$11)^2+($D$9-$D$11)^2+($E$9-$E$11)^2)</f>
        <v>598261.95511163841</v>
      </c>
    </row>
    <row r="39" spans="1:11" x14ac:dyDescent="0.25">
      <c r="A39" s="26" t="s">
        <v>24</v>
      </c>
      <c r="B39" s="30">
        <f>SQRT(($B$2-$B$10)^2+($C$2-$C$10)^2+($D$2-$D$10)^2+($E$2-$E$10)^2)</f>
        <v>98205.862829059246</v>
      </c>
      <c r="C39" s="30">
        <f>SQRT(($B$3-$B$10)^2+($C$3-$C$10)^2+($D$3-$D$10)^2+($E$3-$E$10)^2)</f>
        <v>147409.32115032617</v>
      </c>
      <c r="D39" s="30">
        <f>SQRT(($B$4-$B$10)^2+($C$4-$C$10)^2+($D$4-$D$10)^2+($E$4-$E$10)^2)</f>
        <v>133328.24222196886</v>
      </c>
      <c r="E39" s="30">
        <f>SQRT(($B$5-$B$10)^2+($C$5-$C$10)^2+($D$5-$D$10)^2+($E$5-$E$10)^2)</f>
        <v>20235.427200827758</v>
      </c>
      <c r="F39" s="31">
        <f>SQRT(($B$6-$B$10)^2+($C$6-$C$10)^2+($D$6-$D$10)^2+($E$6-$E$10)^2)</f>
        <v>11898.988444401482</v>
      </c>
      <c r="G39" s="30">
        <f>SQRT(($B$7-$B$10)^2+($C$7-$C$10)^2+($D$7-$D$10)^2+($E$7-$E$10)^2)</f>
        <v>37345.769773831147</v>
      </c>
      <c r="H39" s="30">
        <f>SQRT(($B$8-$B$10)^2+($C$8-$C$10)^2+($D$8-$D$10)^2+($E$8-$E$10)^2)</f>
        <v>5890261.0395979909</v>
      </c>
      <c r="I39" s="30">
        <f>SQRT(($B$9-$B$10)^2+($C$9-$C$10)^2+($D$9-$D$10)^2+($E$9-$E$10)^2)</f>
        <v>273567.96285018465</v>
      </c>
      <c r="J39" s="29">
        <f>SQRT(($B$10-$B$10)^2+($C$10-$C$10)^2+($D$10-$D$10)^2+($E$10-$E$10)^2)</f>
        <v>0</v>
      </c>
      <c r="K39" s="30">
        <f>SQRT(($B$10-$B$11)^2+($C$10-$C$11)^2+($D$10-$D$11)^2+($E$10-$E$11)^2)</f>
        <v>871826.40798842523</v>
      </c>
    </row>
    <row r="40" spans="1:11" x14ac:dyDescent="0.25">
      <c r="A40" s="10" t="s">
        <v>25</v>
      </c>
      <c r="B40" s="14">
        <f>SQRT(($B$2-$B$11)^2+($C$2-$C$11)^2+($D$2-$D$11)^2+($E$2-$E$11)^2)</f>
        <v>784922.79020678205</v>
      </c>
      <c r="C40" s="14">
        <f>SQRT(($B$3-$B$11)^2+($C$3-$C$11)^2+($D$3-$D$11)^2+($E$3-$E$11)^2)</f>
        <v>724579.49296264246</v>
      </c>
      <c r="D40" s="14">
        <f>SQRT(($B$4-$B$11)^2+($C$4-$C$11)^2+($D$4-$D$11)^2+($E$4-$E$11)^2)</f>
        <v>746058.92150017212</v>
      </c>
      <c r="E40" s="14">
        <f>SQRT(($B$5-$B$11)^2+($C$5-$C$11)^2+($D$5-$D$11)^2+($E$5-$E$11)^2)</f>
        <v>890703.84216640715</v>
      </c>
      <c r="F40" s="30">
        <f>SQRT(($B$6-$B$11)^2+($C$6-$C$11)^2+($D$6-$D$11)^2+($E$6-$E$11)^2)</f>
        <v>859981.27907181799</v>
      </c>
      <c r="G40" s="14">
        <f>SQRT(($B$7-$B$11)^2+($C$7-$C$11)^2+($D$7-$D$11)^2+($E$7-$E$11)^2)</f>
        <v>908448.65958291781</v>
      </c>
      <c r="H40" s="14">
        <f>SQRT(($B$8-$B$11)^2+($C$8-$C$11)^2+($D$8-$D$11)^2+($E$8-$E$11)^2)</f>
        <v>5020694.356106733</v>
      </c>
      <c r="I40" s="14">
        <f>SQRT(($B$9-$B$11)^2+($C$9-$C$11)^2+($D$9-$D$11)^2+($E$9-$E$11)^2)</f>
        <v>598261.95511163841</v>
      </c>
      <c r="J40" s="30">
        <f>SQRT(($B$10-$B$11)^2+($C$10-$C$11)^2+($D$10-$D$11)^2+($E$10-$E$11)^2)</f>
        <v>871826.40798842523</v>
      </c>
      <c r="K40" s="14">
        <f>SQRT(($B$11-$B$11)^2+($C$11-$C$11)^2+($D$11-$D$11)^2+($E$11-$E$11)^2)</f>
        <v>0</v>
      </c>
    </row>
    <row r="42" spans="1:11" x14ac:dyDescent="0.25">
      <c r="B42" s="21" t="s">
        <v>28</v>
      </c>
      <c r="C42" s="39">
        <f>MIN(C31,D31:D32,E31:E33,F31:F34,G31:G35,H31:H36,I31:I37,J31:J38,K31:K39)</f>
        <v>11898.988444401482</v>
      </c>
    </row>
    <row r="43" spans="1:11" x14ac:dyDescent="0.25">
      <c r="B43" s="33"/>
      <c r="C43" s="33"/>
    </row>
    <row r="44" spans="1:11" x14ac:dyDescent="0.25">
      <c r="B44" s="48" t="s">
        <v>64</v>
      </c>
      <c r="C44" s="48"/>
    </row>
    <row r="45" spans="1:11" x14ac:dyDescent="0.25">
      <c r="B45" s="10" t="s">
        <v>16</v>
      </c>
      <c r="C45" s="41">
        <f>MIN(B35,B39)</f>
        <v>88293.054483351065</v>
      </c>
    </row>
    <row r="46" spans="1:11" x14ac:dyDescent="0.25">
      <c r="B46" s="10" t="s">
        <v>17</v>
      </c>
      <c r="C46" s="33">
        <f>MIN(C35,C39)</f>
        <v>135528.20207617307</v>
      </c>
    </row>
    <row r="47" spans="1:11" x14ac:dyDescent="0.25">
      <c r="B47" s="10" t="s">
        <v>18</v>
      </c>
      <c r="C47" s="33">
        <f>MIN(D35,D39)</f>
        <v>122486.45739019477</v>
      </c>
    </row>
    <row r="48" spans="1:11" x14ac:dyDescent="0.25">
      <c r="B48" s="10" t="s">
        <v>19</v>
      </c>
      <c r="C48" s="33">
        <f>MIN(E35,E39)</f>
        <v>20235.427200827758</v>
      </c>
    </row>
    <row r="49" spans="1:11" x14ac:dyDescent="0.25">
      <c r="B49" s="10" t="s">
        <v>21</v>
      </c>
      <c r="C49" s="33">
        <f>MIN(G35,G39)</f>
        <v>37345.769773831147</v>
      </c>
    </row>
    <row r="50" spans="1:11" x14ac:dyDescent="0.25">
      <c r="B50" s="10" t="s">
        <v>22</v>
      </c>
      <c r="C50" s="33">
        <f>MIN(H35,H39)</f>
        <v>5878515.950290856</v>
      </c>
    </row>
    <row r="51" spans="1:11" x14ac:dyDescent="0.25">
      <c r="B51" s="10" t="s">
        <v>23</v>
      </c>
      <c r="C51" s="33">
        <f>MIN(I35,I39)</f>
        <v>261720.91372299616</v>
      </c>
    </row>
    <row r="52" spans="1:11" x14ac:dyDescent="0.25">
      <c r="B52" s="10" t="s">
        <v>25</v>
      </c>
      <c r="C52" s="33">
        <f>MIN(K35,K39)</f>
        <v>859981.27907181799</v>
      </c>
    </row>
    <row r="55" spans="1:11" x14ac:dyDescent="0.25">
      <c r="A55" s="32" t="s">
        <v>66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5">
      <c r="A56" s="1"/>
      <c r="B56" s="10" t="s">
        <v>16</v>
      </c>
      <c r="C56" s="10" t="s">
        <v>17</v>
      </c>
      <c r="D56" s="10" t="s">
        <v>18</v>
      </c>
      <c r="E56" s="10" t="s">
        <v>19</v>
      </c>
      <c r="F56" s="26" t="s">
        <v>67</v>
      </c>
      <c r="G56" s="10" t="s">
        <v>21</v>
      </c>
      <c r="H56" s="10" t="s">
        <v>22</v>
      </c>
      <c r="I56" s="10" t="s">
        <v>23</v>
      </c>
      <c r="J56" s="10" t="s">
        <v>25</v>
      </c>
    </row>
    <row r="57" spans="1:11" x14ac:dyDescent="0.25">
      <c r="A57" s="10" t="s">
        <v>16</v>
      </c>
      <c r="B57" s="14">
        <f>SQRT(($B$2-$B$2)^2+($C$2-$C$2)^2+($D$2-$D$2)^2+($E$2-$E$2)^2)</f>
        <v>0</v>
      </c>
      <c r="C57" s="14">
        <f>SQRT(($B$2-$B$3)^2+($C$2-$C$3)^2+($D$2-$D$3)^2+($E$2-$E$3)^2)</f>
        <v>77263.480066587726</v>
      </c>
      <c r="D57" s="14">
        <f>SQRT(($B$2-$B$4)^2+($C$2-$C$4)^2+($D$2-$D$4)^2+($E$2-$E$4)^2)</f>
        <v>38888.365638067124</v>
      </c>
      <c r="E57" s="14">
        <f>SQRT(($B$2-$B$5)^2+($C$2-$C$5)^2+($D$2-$D$5)^2+($E$2-$E$5)^2)</f>
        <v>118380.21027181867</v>
      </c>
      <c r="F57" s="42">
        <f>$C$45</f>
        <v>88293.054483351065</v>
      </c>
      <c r="G57" s="14">
        <f>SQRT(($B$2-$B$7)^2+($C$2-$C$7)^2+($D$2-$D$7)^2+($E$2-$E$7)^2)</f>
        <v>134665.24909567428</v>
      </c>
      <c r="H57" s="14">
        <f>SQRT(($B$2-$B$8)^2+($C$2-$C$8)^2+($D$2-$D$8)^2+($E$2-$E$8)^2)</f>
        <v>5799591.0811799485</v>
      </c>
      <c r="I57" s="14">
        <f>SQRT(($B$2-$B$9)^2+($C$2-$C$9)^2+($D$2-$D$9)^2+($E$2-$E$9)^2)</f>
        <v>190684.31276326851</v>
      </c>
      <c r="J57" s="14">
        <f>SQRT(($B$2-$B$11)^2+($C$2-$C$11)^2+($D$2-$D$11)^2+($E$2-$E$11)^2)</f>
        <v>784922.79020678205</v>
      </c>
    </row>
    <row r="58" spans="1:11" x14ac:dyDescent="0.25">
      <c r="A58" s="10" t="s">
        <v>17</v>
      </c>
      <c r="B58" s="14">
        <f>SQRT(($B$2-$B$3)^2+($C$2-$C$3)^2+($D$2-$D$3)^2+($E$2-$E$3)^2)</f>
        <v>77263.480066587726</v>
      </c>
      <c r="C58" s="14">
        <f>SQRT(($B$3-$B$3)^2+($C$3-$C$3)^2+($D$3-$D$3)^2+($E$3-$E$3)^2)</f>
        <v>0</v>
      </c>
      <c r="D58" s="14">
        <f>SQRT(($B$3-$B$4)^2+($C$3-$C$4)^2+($D$3-$D$4)^2+($E$3-$E$4)^2)</f>
        <v>51444.061795313166</v>
      </c>
      <c r="E58" s="14">
        <f>SQRT(($B$3-$B$5)^2+($C$3-$C$5)^2+($D$3-$D$5)^2+($E$3-$E$5)^2)</f>
        <v>166125.39410938954</v>
      </c>
      <c r="F58" s="30">
        <f>$C$46</f>
        <v>135528.20207617307</v>
      </c>
      <c r="G58" s="14">
        <f>SQRT(($B$3-$B$7)^2+($C$3-$C$7)^2+($D$3-$D$7)^2+($E$3-$E$7)^2)</f>
        <v>183869.91572848451</v>
      </c>
      <c r="H58" s="14">
        <f>SQRT(($B$3-$B$8)^2+($C$3-$C$8)^2+($D$3-$D$8)^2+($E$3-$E$8)^2)</f>
        <v>5743752.7720804624</v>
      </c>
      <c r="I58" s="14">
        <f>SQRT(($B$3-$B$9)^2+($C$3-$C$9)^2+($D$3-$D$9)^2+($E$3-$E$9)^2)</f>
        <v>126405.68027584837</v>
      </c>
      <c r="J58" s="14">
        <f>SQRT(($B$3-$B$11)^2+($C$3-$C$11)^2+($D$3-$D$11)^2+($E$3-$E$11)^2)</f>
        <v>724579.49296264246</v>
      </c>
    </row>
    <row r="59" spans="1:11" x14ac:dyDescent="0.25">
      <c r="A59" s="10" t="s">
        <v>18</v>
      </c>
      <c r="B59" s="14">
        <f>SQRT(($B$2-$B$4)^2+($C$2-$C$4)^2+($D$2-$D$4)^2+($E$2-$E$4)^2)</f>
        <v>38888.365638067124</v>
      </c>
      <c r="C59" s="14">
        <f>SQRT(($B$3-$B$4)^2+($C$3-$C$4)^2+($D$3-$D$4)^2+($E$3-$E$4)^2)</f>
        <v>51444.061795313166</v>
      </c>
      <c r="D59" s="14">
        <f>SQRT(($B$4-$B$4)^2+($C$4-$C$4)^2+($D$4-$D$4)^2+($E$4-$E$4)^2)</f>
        <v>0</v>
      </c>
      <c r="E59" s="14">
        <f>SQRT(($B$4-$B$5)^2+($C$4-$C$5)^2+($D$4-$D$5)^2+($E$4-$E$5)^2)</f>
        <v>153528.79673207889</v>
      </c>
      <c r="F59" s="30">
        <f>$C$47</f>
        <v>122486.45739019477</v>
      </c>
      <c r="G59" s="14">
        <f>SQRT(($B$4-$B$7)^2+($C$4-$C$7)^2+($D$4-$D$7)^2+($E$4-$E$7)^2)</f>
        <v>170494.39252362525</v>
      </c>
      <c r="H59" s="14">
        <f>SQRT(($B$4-$B$8)^2+($C$4-$C$8)^2+($D$4-$D$8)^2+($E$4-$E$8)^2)</f>
        <v>5761024.5427663298</v>
      </c>
      <c r="I59" s="14">
        <f>SQRT(($B$4-$B$9)^2+($C$4-$C$9)^2+($D$4-$D$9)^2+($E$4-$E$9)^2)</f>
        <v>152537.97167918552</v>
      </c>
      <c r="J59" s="14">
        <f>SQRT(($B$4-$B$11)^2+($C$4-$C$11)^2+($D$4-$D$11)^2+($E$4-$E$11)^2)</f>
        <v>746058.92150017212</v>
      </c>
    </row>
    <row r="60" spans="1:11" x14ac:dyDescent="0.25">
      <c r="A60" s="10" t="s">
        <v>19</v>
      </c>
      <c r="B60" s="14">
        <f>SQRT(($B$2-$B$5)^2+($C$2-$C$5)^2+($D$2-$D$5)^2+($E$2-$E$5)^2)</f>
        <v>118380.21027181867</v>
      </c>
      <c r="C60" s="14">
        <f>SQRT(($B$3-$B$5)^2+($C$3-$C$5)^2+($D$3-$D$5)^2+($E$3-$E$5)^2)</f>
        <v>166125.39410938954</v>
      </c>
      <c r="D60" s="14">
        <f>SQRT(($B$4-$B$5)^2+($C$4-$C$5)^2+($D$4-$D$5)^2+($E$4-$E$5)^2)</f>
        <v>153528.79673207889</v>
      </c>
      <c r="E60" s="14">
        <f>SQRT(($B$5-$B$5)^2+($C$5-$C$5)^2+($D$5-$D$5)^2+($E$5-$E$5)^2)</f>
        <v>0</v>
      </c>
      <c r="F60" s="30">
        <f>$C$48</f>
        <v>20235.427200827758</v>
      </c>
      <c r="G60" s="14">
        <f>SQRT(($B$5-$B$7)^2+($C$5-$C$7)^2+($D$5-$D$7)^2+($E$5-$E$7)^2)</f>
        <v>17745.431130293793</v>
      </c>
      <c r="H60" s="14">
        <f>SQRT(($B$5-$B$8)^2+($C$5-$C$8)^2+($D$5-$D$8)^2+($E$5-$E$8)^2)</f>
        <v>5909558.8087025583</v>
      </c>
      <c r="I60" s="14">
        <f>SQRT(($B$5-$B$9)^2+($C$5-$C$9)^2+($D$5-$D$9)^2+($E$5-$E$9)^2)</f>
        <v>292484.42722647643</v>
      </c>
      <c r="J60" s="14">
        <f>SQRT(($B$5-$B$11)^2+($C$5-$C$11)^2+($D$5-$D$11)^2+($E$5-$E$11)^2)</f>
        <v>890703.84216640715</v>
      </c>
    </row>
    <row r="61" spans="1:11" x14ac:dyDescent="0.25">
      <c r="A61" s="26" t="s">
        <v>67</v>
      </c>
      <c r="B61" s="42">
        <f>$C$45</f>
        <v>88293.054483351065</v>
      </c>
      <c r="C61" s="30">
        <f>$C$46</f>
        <v>135528.20207617307</v>
      </c>
      <c r="D61" s="30">
        <f>$C$47</f>
        <v>122486.45739019477</v>
      </c>
      <c r="E61" s="30">
        <f>$C$48</f>
        <v>20235.427200827758</v>
      </c>
      <c r="F61" s="29">
        <f>SQRT(($B$6-$B$6)^2+($C$6-$C$6)^2+($D$6-$D$6)^2+($E$6-$E$6)^2)</f>
        <v>0</v>
      </c>
      <c r="G61" s="30">
        <f>$C$49</f>
        <v>37345.769773831147</v>
      </c>
      <c r="H61" s="30">
        <f>$C$50</f>
        <v>5878515.950290856</v>
      </c>
      <c r="I61" s="30">
        <f>$C$51</f>
        <v>261720.91372299616</v>
      </c>
      <c r="J61" s="30">
        <f>$C$52</f>
        <v>859981.27907181799</v>
      </c>
    </row>
    <row r="62" spans="1:11" x14ac:dyDescent="0.25">
      <c r="A62" s="10" t="s">
        <v>21</v>
      </c>
      <c r="B62" s="14">
        <f>SQRT(($B$2-$B$7)^2+($C$2-$C$7)^2+($D$2-$D$7)^2+($E$2-$E$7)^2)</f>
        <v>134665.24909567428</v>
      </c>
      <c r="C62" s="14">
        <f>SQRT(($B$3-$B$7)^2+($C$3-$C$7)^2+($D$3-$D$7)^2+($E$3-$E$7)^2)</f>
        <v>183869.91572848451</v>
      </c>
      <c r="D62" s="14">
        <f>SQRT(($B$4-$B$7)^2+($C$4-$C$7)^2+($D$4-$D$7)^2+($E$4-$E$7)^2)</f>
        <v>170494.39252362525</v>
      </c>
      <c r="E62" s="14">
        <f>SQRT(($B$5-$B$7)^2+($C$5-$C$7)^2+($D$5-$D$7)^2+($E$5-$E$7)^2)</f>
        <v>17745.431130293793</v>
      </c>
      <c r="F62" s="30">
        <f>$C$49</f>
        <v>37345.769773831147</v>
      </c>
      <c r="G62" s="14">
        <f>SQRT(($B$7-$B$7)^2+($C$7-$C$7)^2+($D$7-$D$7)^2+($E$7-$E$7)^2)</f>
        <v>0</v>
      </c>
      <c r="H62" s="14">
        <f>SQRT(($B$7-$B$8)^2+($C$7-$C$8)^2+($D$7-$D$8)^2+($E$7-$E$8)^2)</f>
        <v>5927269.9556650864</v>
      </c>
      <c r="I62" s="14">
        <f>SQRT(($B$7-$B$9)^2+($C$7-$C$9)^2+($D$7-$D$9)^2+($E$7-$E$9)^2)</f>
        <v>310226.70969147707</v>
      </c>
      <c r="J62" s="14">
        <f>SQRT(($B$7-$B$11)^2+($C$7-$C$11)^2+($D$7-$D$11)^2+($E$7-$E$11)^2)</f>
        <v>908448.65958291781</v>
      </c>
    </row>
    <row r="63" spans="1:11" x14ac:dyDescent="0.25">
      <c r="A63" s="10" t="s">
        <v>22</v>
      </c>
      <c r="B63" s="14">
        <f>SQRT(($B$2-$B$8)^2+($C$2-$C$8)^2+($D$2-$D$8)^2+($E$2-$E$8)^2)</f>
        <v>5799591.0811799485</v>
      </c>
      <c r="C63" s="14">
        <f>SQRT(($B$3-$B$8)^2+($C$3-$C$8)^2+($D$3-$D$8)^2+($E$3-$E$8)^2)</f>
        <v>5743752.7720804624</v>
      </c>
      <c r="D63" s="14">
        <f>SQRT(($B$4-$B$8)^2+($C$4-$C$8)^2+($D$4-$D$8)^2+($E$4-$E$8)^2)</f>
        <v>5761024.5427663298</v>
      </c>
      <c r="E63" s="14">
        <f>SQRT(($B$5-$B$8)^2+($C$5-$C$8)^2+($D$5-$D$8)^2+($E$5-$E$8)^2)</f>
        <v>5909558.8087025583</v>
      </c>
      <c r="F63" s="30">
        <f>$C$50</f>
        <v>5878515.950290856</v>
      </c>
      <c r="G63" s="14">
        <f>SQRT(($B$7-$B$8)^2+($C$7-$C$8)^2+($D$7-$D$8)^2+($E$7-$E$8)^2)</f>
        <v>5927269.9556650864</v>
      </c>
      <c r="H63" s="14">
        <f>SQRT(($B$8-$B$8)^2+($C$8-$C$8)^2+($D$8-$D$8)^2+($E$8-$E$8)^2)</f>
        <v>0</v>
      </c>
      <c r="I63" s="14">
        <f>SQRT(($B$8-$B$9)^2+($C$8-$C$9)^2+($D$8-$D$9)^2+($E$8-$E$9)^2)</f>
        <v>5617393.948752393</v>
      </c>
      <c r="J63" s="14">
        <f>SQRT(($B$8-$B$11)^2+($C$8-$C$11)^2+($D$8-$D$11)^2+($E$8-$E$11)^2)</f>
        <v>5020694.356106733</v>
      </c>
    </row>
    <row r="64" spans="1:11" x14ac:dyDescent="0.25">
      <c r="A64" s="10" t="s">
        <v>23</v>
      </c>
      <c r="B64" s="14">
        <f>SQRT(($B$2-$B$9)^2+($C$2-$C$9)^2+($D$2-$D$9)^2+($E$2-$E$9)^2)</f>
        <v>190684.31276326851</v>
      </c>
      <c r="C64" s="14">
        <f>SQRT(($B$3-$B$9)^2+($C$3-$C$9)^2+($D$3-$D$9)^2+($E$3-$E$9)^2)</f>
        <v>126405.68027584837</v>
      </c>
      <c r="D64" s="14">
        <f>SQRT(($B$4-$B$9)^2+($C$4-$C$9)^2+($D$4-$D$9)^2+($E$4-$E$9)^2)</f>
        <v>152537.97167918552</v>
      </c>
      <c r="E64" s="14">
        <f>SQRT(($B$5-$B$9)^2+($C$5-$C$9)^2+($D$5-$D$9)^2+($E$5-$E$9)^2)</f>
        <v>292484.42722647643</v>
      </c>
      <c r="F64" s="30">
        <f>$C$51</f>
        <v>261720.91372299616</v>
      </c>
      <c r="G64" s="14">
        <f>SQRT(($B$7-$B$9)^2+($C$7-$C$9)^2+($D$7-$D$9)^2+($E$7-$E$9)^2)</f>
        <v>310226.70969147707</v>
      </c>
      <c r="H64" s="14">
        <f>SQRT(($B$8-$B$9)^2+($C$8-$C$9)^2+($D$8-$D$9)^2+($E$8-$E$9)^2)</f>
        <v>5617393.948752393</v>
      </c>
      <c r="I64" s="14">
        <f>SQRT(($B$9-$B$9)^2+($C$9-$C$9)^2+($D$9-$D$9)^2+($E$9-$E$9)^2)</f>
        <v>0</v>
      </c>
      <c r="J64" s="14">
        <f>SQRT(($B$9-$B$11)^2+($C$9-$C$11)^2+($D$9-$D$11)^2+($E$9-$E$11)^2)</f>
        <v>598261.95511163841</v>
      </c>
    </row>
    <row r="65" spans="1:10" x14ac:dyDescent="0.25">
      <c r="A65" s="10" t="s">
        <v>25</v>
      </c>
      <c r="B65" s="14">
        <f>SQRT(($B$2-$B$11)^2+($C$2-$C$11)^2+($D$2-$D$11)^2+($E$2-$E$11)^2)</f>
        <v>784922.79020678205</v>
      </c>
      <c r="C65" s="14">
        <f>SQRT(($B$3-$B$11)^2+($C$3-$C$11)^2+($D$3-$D$11)^2+($E$3-$E$11)^2)</f>
        <v>724579.49296264246</v>
      </c>
      <c r="D65" s="14">
        <f>SQRT(($B$4-$B$11)^2+($C$4-$C$11)^2+($D$4-$D$11)^2+($E$4-$E$11)^2)</f>
        <v>746058.92150017212</v>
      </c>
      <c r="E65" s="14">
        <f>SQRT(($B$5-$B$11)^2+($C$5-$C$11)^2+($D$5-$D$11)^2+($E$5-$E$11)^2)</f>
        <v>890703.84216640715</v>
      </c>
      <c r="F65" s="30">
        <f>$C$52</f>
        <v>859981.27907181799</v>
      </c>
      <c r="G65" s="14">
        <f>SQRT(($B$7-$B$11)^2+($C$7-$C$11)^2+($D$7-$D$11)^2+($E$7-$E$11)^2)</f>
        <v>908448.65958291781</v>
      </c>
      <c r="H65" s="14">
        <f>SQRT(($B$8-$B$11)^2+($C$8-$C$11)^2+($D$8-$D$11)^2+($E$8-$E$11)^2)</f>
        <v>5020694.356106733</v>
      </c>
      <c r="I65" s="14">
        <f>SQRT(($B$9-$B$11)^2+($C$9-$C$11)^2+($D$9-$D$11)^2+($E$9-$E$11)^2)</f>
        <v>598261.95511163841</v>
      </c>
      <c r="J65" s="14">
        <f>SQRT(($B$11-$B$11)^2+($C$11-$C$11)^2+($D$11-$D$11)^2+($E$11-$E$11)^2)</f>
        <v>0</v>
      </c>
    </row>
    <row r="68" spans="1:10" x14ac:dyDescent="0.25">
      <c r="A68" s="32" t="s">
        <v>68</v>
      </c>
      <c r="B68" s="33"/>
      <c r="C68" s="33"/>
      <c r="D68" s="33"/>
      <c r="E68" s="33"/>
      <c r="F68" s="33"/>
      <c r="G68" s="33"/>
      <c r="H68" s="33"/>
      <c r="I68" s="33"/>
      <c r="J68" s="33"/>
    </row>
    <row r="69" spans="1:10" x14ac:dyDescent="0.25">
      <c r="A69" s="1"/>
      <c r="B69" s="10" t="s">
        <v>16</v>
      </c>
      <c r="C69" s="10" t="s">
        <v>17</v>
      </c>
      <c r="D69" s="10" t="s">
        <v>18</v>
      </c>
      <c r="E69" s="26" t="s">
        <v>19</v>
      </c>
      <c r="F69" s="10" t="s">
        <v>67</v>
      </c>
      <c r="G69" s="26" t="s">
        <v>21</v>
      </c>
      <c r="H69" s="10" t="s">
        <v>22</v>
      </c>
      <c r="I69" s="10" t="s">
        <v>23</v>
      </c>
      <c r="J69" s="10" t="s">
        <v>25</v>
      </c>
    </row>
    <row r="70" spans="1:10" x14ac:dyDescent="0.25">
      <c r="A70" s="10" t="s">
        <v>16</v>
      </c>
      <c r="B70" s="14">
        <f>SQRT(($B$2-$B$2)^2+($C$2-$C$2)^2+($D$2-$D$2)^2+($E$2-$E$2)^2)</f>
        <v>0</v>
      </c>
      <c r="C70" s="14">
        <f>SQRT(($B$2-$B$3)^2+($C$2-$C$3)^2+($D$2-$D$3)^2+($E$2-$E$3)^2)</f>
        <v>77263.480066587726</v>
      </c>
      <c r="D70" s="14">
        <f>SQRT(($B$2-$B$4)^2+($C$2-$C$4)^2+($D$2-$D$4)^2+($E$2-$E$4)^2)</f>
        <v>38888.365638067124</v>
      </c>
      <c r="E70" s="30">
        <f>SQRT(($B$2-$B$5)^2+($C$2-$C$5)^2+($D$2-$D$5)^2+($E$2-$E$5)^2)</f>
        <v>118380.21027181867</v>
      </c>
      <c r="F70" s="43">
        <f>$C$45</f>
        <v>88293.054483351065</v>
      </c>
      <c r="G70" s="30">
        <f>SQRT(($B$2-$B$7)^2+($C$2-$C$7)^2+($D$2-$D$7)^2+($E$2-$E$7)^2)</f>
        <v>134665.24909567428</v>
      </c>
      <c r="H70" s="14">
        <f>SQRT(($B$2-$B$8)^2+($C$2-$C$8)^2+($D$2-$D$8)^2+($E$2-$E$8)^2)</f>
        <v>5799591.0811799485</v>
      </c>
      <c r="I70" s="14">
        <f>SQRT(($B$2-$B$9)^2+($C$2-$C$9)^2+($D$2-$D$9)^2+($E$2-$E$9)^2)</f>
        <v>190684.31276326851</v>
      </c>
      <c r="J70" s="14">
        <f>SQRT(($B$2-$B$11)^2+($C$2-$C$11)^2+($D$2-$D$11)^2+($E$2-$E$11)^2)</f>
        <v>784922.79020678205</v>
      </c>
    </row>
    <row r="71" spans="1:10" x14ac:dyDescent="0.25">
      <c r="A71" s="10" t="s">
        <v>17</v>
      </c>
      <c r="B71" s="14">
        <f>SQRT(($B$2-$B$3)^2+($C$2-$C$3)^2+($D$2-$D$3)^2+($E$2-$E$3)^2)</f>
        <v>77263.480066587726</v>
      </c>
      <c r="C71" s="14">
        <f>SQRT(($B$3-$B$3)^2+($C$3-$C$3)^2+($D$3-$D$3)^2+($E$3-$E$3)^2)</f>
        <v>0</v>
      </c>
      <c r="D71" s="14">
        <f>SQRT(($B$3-$B$4)^2+($C$3-$C$4)^2+($D$3-$D$4)^2+($E$3-$E$4)^2)</f>
        <v>51444.061795313166</v>
      </c>
      <c r="E71" s="30">
        <f>SQRT(($B$3-$B$5)^2+($C$3-$C$5)^2+($D$3-$D$5)^2+($E$3-$E$5)^2)</f>
        <v>166125.39410938954</v>
      </c>
      <c r="F71" s="29">
        <f>$C$46</f>
        <v>135528.20207617307</v>
      </c>
      <c r="G71" s="30">
        <f>SQRT(($B$3-$B$7)^2+($C$3-$C$7)^2+($D$3-$D$7)^2+($E$3-$E$7)^2)</f>
        <v>183869.91572848451</v>
      </c>
      <c r="H71" s="14">
        <f>SQRT(($B$3-$B$8)^2+($C$3-$C$8)^2+($D$3-$D$8)^2+($E$3-$E$8)^2)</f>
        <v>5743752.7720804624</v>
      </c>
      <c r="I71" s="14">
        <f>SQRT(($B$3-$B$9)^2+($C$3-$C$9)^2+($D$3-$D$9)^2+($E$3-$E$9)^2)</f>
        <v>126405.68027584837</v>
      </c>
      <c r="J71" s="14">
        <f>SQRT(($B$3-$B$11)^2+($C$3-$C$11)^2+($D$3-$D$11)^2+($E$3-$E$11)^2)</f>
        <v>724579.49296264246</v>
      </c>
    </row>
    <row r="72" spans="1:10" x14ac:dyDescent="0.25">
      <c r="A72" s="10" t="s">
        <v>18</v>
      </c>
      <c r="B72" s="14">
        <f>SQRT(($B$2-$B$4)^2+($C$2-$C$4)^2+($D$2-$D$4)^2+($E$2-$E$4)^2)</f>
        <v>38888.365638067124</v>
      </c>
      <c r="C72" s="14">
        <f>SQRT(($B$3-$B$4)^2+($C$3-$C$4)^2+($D$3-$D$4)^2+($E$3-$E$4)^2)</f>
        <v>51444.061795313166</v>
      </c>
      <c r="D72" s="14">
        <f>SQRT(($B$4-$B$4)^2+($C$4-$C$4)^2+($D$4-$D$4)^2+($E$4-$E$4)^2)</f>
        <v>0</v>
      </c>
      <c r="E72" s="30">
        <f>SQRT(($B$4-$B$5)^2+($C$4-$C$5)^2+($D$4-$D$5)^2+($E$4-$E$5)^2)</f>
        <v>153528.79673207889</v>
      </c>
      <c r="F72" s="29">
        <f>$C$47</f>
        <v>122486.45739019477</v>
      </c>
      <c r="G72" s="30">
        <f>SQRT(($B$4-$B$7)^2+($C$4-$C$7)^2+($D$4-$D$7)^2+($E$4-$E$7)^2)</f>
        <v>170494.39252362525</v>
      </c>
      <c r="H72" s="14">
        <f>SQRT(($B$4-$B$8)^2+($C$4-$C$8)^2+($D$4-$D$8)^2+($E$4-$E$8)^2)</f>
        <v>5761024.5427663298</v>
      </c>
      <c r="I72" s="14">
        <f>SQRT(($B$4-$B$9)^2+($C$4-$C$9)^2+($D$4-$D$9)^2+($E$4-$E$9)^2)</f>
        <v>152537.97167918552</v>
      </c>
      <c r="J72" s="14">
        <f>SQRT(($B$4-$B$11)^2+($C$4-$C$11)^2+($D$4-$D$11)^2+($E$4-$E$11)^2)</f>
        <v>746058.92150017212</v>
      </c>
    </row>
    <row r="73" spans="1:10" x14ac:dyDescent="0.25">
      <c r="A73" s="26" t="s">
        <v>19</v>
      </c>
      <c r="B73" s="30">
        <f>SQRT(($B$2-$B$5)^2+($C$2-$C$5)^2+($D$2-$D$5)^2+($E$2-$E$5)^2)</f>
        <v>118380.21027181867</v>
      </c>
      <c r="C73" s="30">
        <f>SQRT(($B$3-$B$5)^2+($C$3-$C$5)^2+($D$3-$D$5)^2+($E$3-$E$5)^2)</f>
        <v>166125.39410938954</v>
      </c>
      <c r="D73" s="30">
        <f>SQRT(($B$4-$B$5)^2+($C$4-$C$5)^2+($D$4-$D$5)^2+($E$4-$E$5)^2)</f>
        <v>153528.79673207889</v>
      </c>
      <c r="E73" s="14">
        <f>SQRT(($B$5-$B$5)^2+($C$5-$C$5)^2+($D$5-$D$5)^2+($E$5-$E$5)^2)</f>
        <v>0</v>
      </c>
      <c r="F73" s="30">
        <f>$C$48</f>
        <v>20235.427200827758</v>
      </c>
      <c r="G73" s="31">
        <f>SQRT(($B$5-$B$7)^2+($C$5-$C$7)^2+($D$5-$D$7)^2+($E$5-$E$7)^2)</f>
        <v>17745.431130293793</v>
      </c>
      <c r="H73" s="30">
        <f>SQRT(($B$5-$B$8)^2+($C$5-$C$8)^2+($D$5-$D$8)^2+($E$5-$E$8)^2)</f>
        <v>5909558.8087025583</v>
      </c>
      <c r="I73" s="30">
        <f>SQRT(($B$5-$B$9)^2+($C$5-$C$9)^2+($D$5-$D$9)^2+($E$5-$E$9)^2)</f>
        <v>292484.42722647643</v>
      </c>
      <c r="J73" s="30">
        <f>SQRT(($B$5-$B$11)^2+($C$5-$C$11)^2+($D$5-$D$11)^2+($E$5-$E$11)^2)</f>
        <v>890703.84216640715</v>
      </c>
    </row>
    <row r="74" spans="1:10" x14ac:dyDescent="0.25">
      <c r="A74" s="10" t="s">
        <v>67</v>
      </c>
      <c r="B74" s="43">
        <f>$C$45</f>
        <v>88293.054483351065</v>
      </c>
      <c r="C74" s="29">
        <f>$C$46</f>
        <v>135528.20207617307</v>
      </c>
      <c r="D74" s="29">
        <f>$C$47</f>
        <v>122486.45739019477</v>
      </c>
      <c r="E74" s="30">
        <f>$C$48</f>
        <v>20235.427200827758</v>
      </c>
      <c r="F74" s="29">
        <f>SQRT(($B$6-$B$6)^2+($C$6-$C$6)^2+($D$6-$D$6)^2+($E$6-$E$6)^2)</f>
        <v>0</v>
      </c>
      <c r="G74" s="30">
        <f>$C$49</f>
        <v>37345.769773831147</v>
      </c>
      <c r="H74" s="29">
        <f>$C$50</f>
        <v>5878515.950290856</v>
      </c>
      <c r="I74" s="29">
        <f>$C$51</f>
        <v>261720.91372299616</v>
      </c>
      <c r="J74" s="29">
        <f>$C$52</f>
        <v>859981.27907181799</v>
      </c>
    </row>
    <row r="75" spans="1:10" x14ac:dyDescent="0.25">
      <c r="A75" s="26" t="s">
        <v>21</v>
      </c>
      <c r="B75" s="30">
        <f>SQRT(($B$2-$B$7)^2+($C$2-$C$7)^2+($D$2-$D$7)^2+($E$2-$E$7)^2)</f>
        <v>134665.24909567428</v>
      </c>
      <c r="C75" s="30">
        <f>SQRT(($B$3-$B$7)^2+($C$3-$C$7)^2+($D$3-$D$7)^2+($E$3-$E$7)^2)</f>
        <v>183869.91572848451</v>
      </c>
      <c r="D75" s="30">
        <f>SQRT(($B$4-$B$7)^2+($C$4-$C$7)^2+($D$4-$D$7)^2+($E$4-$E$7)^2)</f>
        <v>170494.39252362525</v>
      </c>
      <c r="E75" s="31">
        <f>SQRT(($B$5-$B$7)^2+($C$5-$C$7)^2+($D$5-$D$7)^2+($E$5-$E$7)^2)</f>
        <v>17745.431130293793</v>
      </c>
      <c r="F75" s="30">
        <f>$C$49</f>
        <v>37345.769773831147</v>
      </c>
      <c r="G75" s="14">
        <f>SQRT(($B$7-$B$7)^2+($C$7-$C$7)^2+($D$7-$D$7)^2+($E$7-$E$7)^2)</f>
        <v>0</v>
      </c>
      <c r="H75" s="30">
        <f>SQRT(($B$7-$B$8)^2+($C$7-$C$8)^2+($D$7-$D$8)^2+($E$7-$E$8)^2)</f>
        <v>5927269.9556650864</v>
      </c>
      <c r="I75" s="30">
        <f>SQRT(($B$7-$B$9)^2+($C$7-$C$9)^2+($D$7-$D$9)^2+($E$7-$E$9)^2)</f>
        <v>310226.70969147707</v>
      </c>
      <c r="J75" s="30">
        <f>SQRT(($B$7-$B$11)^2+($C$7-$C$11)^2+($D$7-$D$11)^2+($E$7-$E$11)^2)</f>
        <v>908448.65958291781</v>
      </c>
    </row>
    <row r="76" spans="1:10" x14ac:dyDescent="0.25">
      <c r="A76" s="10" t="s">
        <v>22</v>
      </c>
      <c r="B76" s="14">
        <f>SQRT(($B$2-$B$8)^2+($C$2-$C$8)^2+($D$2-$D$8)^2+($E$2-$E$8)^2)</f>
        <v>5799591.0811799485</v>
      </c>
      <c r="C76" s="14">
        <f>SQRT(($B$3-$B$8)^2+($C$3-$C$8)^2+($D$3-$D$8)^2+($E$3-$E$8)^2)</f>
        <v>5743752.7720804624</v>
      </c>
      <c r="D76" s="14">
        <f>SQRT(($B$4-$B$8)^2+($C$4-$C$8)^2+($D$4-$D$8)^2+($E$4-$E$8)^2)</f>
        <v>5761024.5427663298</v>
      </c>
      <c r="E76" s="30">
        <f>SQRT(($B$5-$B$8)^2+($C$5-$C$8)^2+($D$5-$D$8)^2+($E$5-$E$8)^2)</f>
        <v>5909558.8087025583</v>
      </c>
      <c r="F76" s="29">
        <f>$C$50</f>
        <v>5878515.950290856</v>
      </c>
      <c r="G76" s="30">
        <f>SQRT(($B$7-$B$8)^2+($C$7-$C$8)^2+($D$7-$D$8)^2+($E$7-$E$8)^2)</f>
        <v>5927269.9556650864</v>
      </c>
      <c r="H76" s="14">
        <f>SQRT(($B$8-$B$8)^2+($C$8-$C$8)^2+($D$8-$D$8)^2+($E$8-$E$8)^2)</f>
        <v>0</v>
      </c>
      <c r="I76" s="14">
        <f>SQRT(($B$8-$B$9)^2+($C$8-$C$9)^2+($D$8-$D$9)^2+($E$8-$E$9)^2)</f>
        <v>5617393.948752393</v>
      </c>
      <c r="J76" s="14">
        <f>SQRT(($B$8-$B$11)^2+($C$8-$C$11)^2+($D$8-$D$11)^2+($E$8-$E$11)^2)</f>
        <v>5020694.356106733</v>
      </c>
    </row>
    <row r="77" spans="1:10" x14ac:dyDescent="0.25">
      <c r="A77" s="10" t="s">
        <v>23</v>
      </c>
      <c r="B77" s="14">
        <f>SQRT(($B$2-$B$9)^2+($C$2-$C$9)^2+($D$2-$D$9)^2+($E$2-$E$9)^2)</f>
        <v>190684.31276326851</v>
      </c>
      <c r="C77" s="14">
        <f>SQRT(($B$3-$B$9)^2+($C$3-$C$9)^2+($D$3-$D$9)^2+($E$3-$E$9)^2)</f>
        <v>126405.68027584837</v>
      </c>
      <c r="D77" s="14">
        <f>SQRT(($B$4-$B$9)^2+($C$4-$C$9)^2+($D$4-$D$9)^2+($E$4-$E$9)^2)</f>
        <v>152537.97167918552</v>
      </c>
      <c r="E77" s="30">
        <f>SQRT(($B$5-$B$9)^2+($C$5-$C$9)^2+($D$5-$D$9)^2+($E$5-$E$9)^2)</f>
        <v>292484.42722647643</v>
      </c>
      <c r="F77" s="29">
        <f>$C$51</f>
        <v>261720.91372299616</v>
      </c>
      <c r="G77" s="30">
        <f>SQRT(($B$7-$B$9)^2+($C$7-$C$9)^2+($D$7-$D$9)^2+($E$7-$E$9)^2)</f>
        <v>310226.70969147707</v>
      </c>
      <c r="H77" s="14">
        <f>SQRT(($B$8-$B$9)^2+($C$8-$C$9)^2+($D$8-$D$9)^2+($E$8-$E$9)^2)</f>
        <v>5617393.948752393</v>
      </c>
      <c r="I77" s="14">
        <f>SQRT(($B$9-$B$9)^2+($C$9-$C$9)^2+($D$9-$D$9)^2+($E$9-$E$9)^2)</f>
        <v>0</v>
      </c>
      <c r="J77" s="14">
        <f>SQRT(($B$9-$B$11)^2+($C$9-$C$11)^2+($D$9-$D$11)^2+($E$9-$E$11)^2)</f>
        <v>598261.95511163841</v>
      </c>
    </row>
    <row r="78" spans="1:10" x14ac:dyDescent="0.25">
      <c r="A78" s="10" t="s">
        <v>25</v>
      </c>
      <c r="B78" s="14">
        <f>SQRT(($B$2-$B$11)^2+($C$2-$C$11)^2+($D$2-$D$11)^2+($E$2-$E$11)^2)</f>
        <v>784922.79020678205</v>
      </c>
      <c r="C78" s="14">
        <f>SQRT(($B$3-$B$11)^2+($C$3-$C$11)^2+($D$3-$D$11)^2+($E$3-$E$11)^2)</f>
        <v>724579.49296264246</v>
      </c>
      <c r="D78" s="14">
        <f>SQRT(($B$4-$B$11)^2+($C$4-$C$11)^2+($D$4-$D$11)^2+($E$4-$E$11)^2)</f>
        <v>746058.92150017212</v>
      </c>
      <c r="E78" s="30">
        <f>SQRT(($B$5-$B$11)^2+($C$5-$C$11)^2+($D$5-$D$11)^2+($E$5-$E$11)^2)</f>
        <v>890703.84216640715</v>
      </c>
      <c r="F78" s="29">
        <f>$C$52</f>
        <v>859981.27907181799</v>
      </c>
      <c r="G78" s="30">
        <f>SQRT(($B$7-$B$11)^2+($C$7-$C$11)^2+($D$7-$D$11)^2+($E$7-$E$11)^2)</f>
        <v>908448.65958291781</v>
      </c>
      <c r="H78" s="14">
        <f>SQRT(($B$8-$B$11)^2+($C$8-$C$11)^2+($D$8-$D$11)^2+($E$8-$E$11)^2)</f>
        <v>5020694.356106733</v>
      </c>
      <c r="I78" s="14">
        <f>SQRT(($B$9-$B$11)^2+($C$9-$C$11)^2+($D$9-$D$11)^2+($E$9-$E$11)^2)</f>
        <v>598261.95511163841</v>
      </c>
      <c r="J78" s="14">
        <f>SQRT(($B$11-$B$11)^2+($C$11-$C$11)^2+($D$11-$D$11)^2+($E$11-$E$11)^2)</f>
        <v>0</v>
      </c>
    </row>
    <row r="80" spans="1:10" x14ac:dyDescent="0.25">
      <c r="B80" s="21" t="s">
        <v>69</v>
      </c>
      <c r="C80" s="39">
        <f>MIN(C70,D70:D71,E70:E72,F70:F73,G70:G74,H70:H75,I70:I76,J70:J77)</f>
        <v>17745.431130293793</v>
      </c>
    </row>
    <row r="81" spans="1:10" x14ac:dyDescent="0.25">
      <c r="B81" s="33"/>
      <c r="C81" s="33"/>
    </row>
    <row r="82" spans="1:10" x14ac:dyDescent="0.25">
      <c r="B82" s="48" t="s">
        <v>70</v>
      </c>
      <c r="C82" s="48"/>
    </row>
    <row r="83" spans="1:10" x14ac:dyDescent="0.25">
      <c r="B83" s="10" t="s">
        <v>16</v>
      </c>
      <c r="C83" s="41">
        <f>MIN(B73,B75)</f>
        <v>118380.21027181867</v>
      </c>
    </row>
    <row r="84" spans="1:10" x14ac:dyDescent="0.25">
      <c r="B84" s="10" t="s">
        <v>17</v>
      </c>
      <c r="C84" s="33">
        <f>MIN(C73,C75)</f>
        <v>166125.39410938954</v>
      </c>
    </row>
    <row r="85" spans="1:10" x14ac:dyDescent="0.25">
      <c r="B85" s="10" t="s">
        <v>18</v>
      </c>
      <c r="C85" s="33">
        <f>MIN(D73,D75)</f>
        <v>153528.79673207889</v>
      </c>
    </row>
    <row r="86" spans="1:10" x14ac:dyDescent="0.25">
      <c r="B86" s="10" t="s">
        <v>67</v>
      </c>
      <c r="C86" s="33">
        <f>MIN(F73,F75)</f>
        <v>20235.427200827758</v>
      </c>
    </row>
    <row r="87" spans="1:10" x14ac:dyDescent="0.25">
      <c r="B87" s="10" t="s">
        <v>22</v>
      </c>
      <c r="C87" s="33">
        <f>MIN(H73,H75)</f>
        <v>5909558.8087025583</v>
      </c>
    </row>
    <row r="88" spans="1:10" x14ac:dyDescent="0.25">
      <c r="B88" s="10" t="s">
        <v>23</v>
      </c>
      <c r="C88" s="33">
        <f>MIN(I73,I75)</f>
        <v>292484.42722647643</v>
      </c>
    </row>
    <row r="89" spans="1:10" x14ac:dyDescent="0.25">
      <c r="B89" s="10" t="s">
        <v>25</v>
      </c>
      <c r="C89" s="33">
        <f>MIN(J73,J75)</f>
        <v>890703.84216640715</v>
      </c>
    </row>
    <row r="92" spans="1:10" x14ac:dyDescent="0.25">
      <c r="A92" s="32" t="s">
        <v>71</v>
      </c>
      <c r="B92" s="33"/>
      <c r="C92" s="33"/>
      <c r="D92" s="33"/>
      <c r="E92" s="33"/>
      <c r="F92" s="33"/>
      <c r="G92" s="33"/>
      <c r="H92" s="33"/>
      <c r="I92" s="33"/>
      <c r="J92" s="33"/>
    </row>
    <row r="93" spans="1:10" x14ac:dyDescent="0.25">
      <c r="A93" s="1"/>
      <c r="B93" s="10" t="s">
        <v>16</v>
      </c>
      <c r="C93" s="10" t="s">
        <v>17</v>
      </c>
      <c r="D93" s="10" t="s">
        <v>18</v>
      </c>
      <c r="E93" s="26" t="s">
        <v>69</v>
      </c>
      <c r="F93" s="10" t="s">
        <v>67</v>
      </c>
      <c r="G93" s="10" t="s">
        <v>22</v>
      </c>
      <c r="H93" s="10" t="s">
        <v>23</v>
      </c>
      <c r="I93" s="10" t="s">
        <v>25</v>
      </c>
    </row>
    <row r="94" spans="1:10" x14ac:dyDescent="0.25">
      <c r="A94" s="10" t="s">
        <v>16</v>
      </c>
      <c r="B94" s="14">
        <f>SQRT(($B$2-$B$2)^2+($C$2-$C$2)^2+($D$2-$D$2)^2+($E$2-$E$2)^2)</f>
        <v>0</v>
      </c>
      <c r="C94" s="14">
        <f>SQRT(($B$2-$B$3)^2+($C$2-$C$3)^2+($D$2-$D$3)^2+($E$2-$E$3)^2)</f>
        <v>77263.480066587726</v>
      </c>
      <c r="D94" s="14">
        <f>SQRT(($B$2-$B$4)^2+($C$2-$C$4)^2+($D$2-$D$4)^2+($E$2-$E$4)^2)</f>
        <v>38888.365638067124</v>
      </c>
      <c r="E94" s="42">
        <f>$C$83</f>
        <v>118380.21027181867</v>
      </c>
      <c r="F94" s="43">
        <f>$C$45</f>
        <v>88293.054483351065</v>
      </c>
      <c r="G94" s="14">
        <f>SQRT(($B$2-$B$8)^2+($C$2-$C$8)^2+($D$2-$D$8)^2+($E$2-$E$8)^2)</f>
        <v>5799591.0811799485</v>
      </c>
      <c r="H94" s="14">
        <f>SQRT(($B$2-$B$9)^2+($C$2-$C$9)^2+($D$2-$D$9)^2+($E$2-$E$9)^2)</f>
        <v>190684.31276326851</v>
      </c>
      <c r="I94" s="14">
        <f>SQRT(($B$2-$B$11)^2+($C$2-$C$11)^2+($D$2-$D$11)^2+($E$2-$E$11)^2)</f>
        <v>784922.79020678205</v>
      </c>
    </row>
    <row r="95" spans="1:10" x14ac:dyDescent="0.25">
      <c r="A95" s="10" t="s">
        <v>17</v>
      </c>
      <c r="B95" s="14">
        <f>SQRT(($B$2-$B$3)^2+($C$2-$C$3)^2+($D$2-$D$3)^2+($E$2-$E$3)^2)</f>
        <v>77263.480066587726</v>
      </c>
      <c r="C95" s="14">
        <f>SQRT(($B$3-$B$3)^2+($C$3-$C$3)^2+($D$3-$D$3)^2+($E$3-$E$3)^2)</f>
        <v>0</v>
      </c>
      <c r="D95" s="14">
        <f>SQRT(($B$3-$B$4)^2+($C$3-$C$4)^2+($D$3-$D$4)^2+($E$3-$E$4)^2)</f>
        <v>51444.061795313166</v>
      </c>
      <c r="E95" s="30">
        <f>$C$84</f>
        <v>166125.39410938954</v>
      </c>
      <c r="F95" s="29">
        <f>$C$46</f>
        <v>135528.20207617307</v>
      </c>
      <c r="G95" s="14">
        <f>SQRT(($B$3-$B$8)^2+($C$3-$C$8)^2+($D$3-$D$8)^2+($E$3-$E$8)^2)</f>
        <v>5743752.7720804624</v>
      </c>
      <c r="H95" s="14">
        <f>SQRT(($B$3-$B$9)^2+($C$3-$C$9)^2+($D$3-$D$9)^2+($E$3-$E$9)^2)</f>
        <v>126405.68027584837</v>
      </c>
      <c r="I95" s="14">
        <f>SQRT(($B$3-$B$11)^2+($C$3-$C$11)^2+($D$3-$D$11)^2+($E$3-$E$11)^2)</f>
        <v>724579.49296264246</v>
      </c>
    </row>
    <row r="96" spans="1:10" x14ac:dyDescent="0.25">
      <c r="A96" s="10" t="s">
        <v>18</v>
      </c>
      <c r="B96" s="14">
        <f>SQRT(($B$2-$B$4)^2+($C$2-$C$4)^2+($D$2-$D$4)^2+($E$2-$E$4)^2)</f>
        <v>38888.365638067124</v>
      </c>
      <c r="C96" s="14">
        <f>SQRT(($B$3-$B$4)^2+($C$3-$C$4)^2+($D$3-$D$4)^2+($E$3-$E$4)^2)</f>
        <v>51444.061795313166</v>
      </c>
      <c r="D96" s="14">
        <f>SQRT(($B$4-$B$4)^2+($C$4-$C$4)^2+($D$4-$D$4)^2+($E$4-$E$4)^2)</f>
        <v>0</v>
      </c>
      <c r="E96" s="30">
        <f>$C$85</f>
        <v>153528.79673207889</v>
      </c>
      <c r="F96" s="29">
        <f>$C$47</f>
        <v>122486.45739019477</v>
      </c>
      <c r="G96" s="14">
        <f>SQRT(($B$4-$B$8)^2+($C$4-$C$8)^2+($D$4-$D$8)^2+($E$4-$E$8)^2)</f>
        <v>5761024.5427663298</v>
      </c>
      <c r="H96" s="14">
        <f>SQRT(($B$4-$B$9)^2+($C$4-$C$9)^2+($D$4-$D$9)^2+($E$4-$E$9)^2)</f>
        <v>152537.97167918552</v>
      </c>
      <c r="I96" s="14">
        <f>SQRT(($B$4-$B$11)^2+($C$4-$C$11)^2+($D$4-$D$11)^2+($E$4-$E$11)^2)</f>
        <v>746058.92150017212</v>
      </c>
    </row>
    <row r="97" spans="1:9" x14ac:dyDescent="0.25">
      <c r="A97" s="26" t="s">
        <v>69</v>
      </c>
      <c r="B97" s="42">
        <f>$C$83</f>
        <v>118380.21027181867</v>
      </c>
      <c r="C97" s="30">
        <f>$C$84</f>
        <v>166125.39410938954</v>
      </c>
      <c r="D97" s="30">
        <f>$C$85</f>
        <v>153528.79673207889</v>
      </c>
      <c r="E97" s="14">
        <f>SQRT(($B$5-$B$5)^2+($C$5-$C$5)^2+($D$5-$D$5)^2+($E$5-$E$5)^2)</f>
        <v>0</v>
      </c>
      <c r="F97" s="30">
        <f>$C$86</f>
        <v>20235.427200827758</v>
      </c>
      <c r="G97" s="30">
        <f>$C$87</f>
        <v>5909558.8087025583</v>
      </c>
      <c r="H97" s="30">
        <f>$C$88</f>
        <v>292484.42722647643</v>
      </c>
      <c r="I97" s="30">
        <f>$C$89</f>
        <v>890703.84216640715</v>
      </c>
    </row>
    <row r="98" spans="1:9" x14ac:dyDescent="0.25">
      <c r="A98" s="10" t="s">
        <v>67</v>
      </c>
      <c r="B98" s="43">
        <f>$C$45</f>
        <v>88293.054483351065</v>
      </c>
      <c r="C98" s="29">
        <f>$C$46</f>
        <v>135528.20207617307</v>
      </c>
      <c r="D98" s="29">
        <f>$C$47</f>
        <v>122486.45739019477</v>
      </c>
      <c r="E98" s="30">
        <f>$C$86</f>
        <v>20235.427200827758</v>
      </c>
      <c r="F98" s="29">
        <f>SQRT(($B$6-$B$6)^2+($C$6-$C$6)^2+($D$6-$D$6)^2+($E$6-$E$6)^2)</f>
        <v>0</v>
      </c>
      <c r="G98" s="29">
        <f>$C$50</f>
        <v>5878515.950290856</v>
      </c>
      <c r="H98" s="29">
        <f>$C$51</f>
        <v>261720.91372299616</v>
      </c>
      <c r="I98" s="29">
        <f>$C$52</f>
        <v>859981.27907181799</v>
      </c>
    </row>
    <row r="99" spans="1:9" x14ac:dyDescent="0.25">
      <c r="A99" s="10" t="s">
        <v>22</v>
      </c>
      <c r="B99" s="14">
        <f>SQRT(($B$2-$B$8)^2+($C$2-$C$8)^2+($D$2-$D$8)^2+($E$2-$E$8)^2)</f>
        <v>5799591.0811799485</v>
      </c>
      <c r="C99" s="14">
        <f>SQRT(($B$3-$B$8)^2+($C$3-$C$8)^2+($D$3-$D$8)^2+($E$3-$E$8)^2)</f>
        <v>5743752.7720804624</v>
      </c>
      <c r="D99" s="14">
        <f>SQRT(($B$4-$B$8)^2+($C$4-$C$8)^2+($D$4-$D$8)^2+($E$4-$E$8)^2)</f>
        <v>5761024.5427663298</v>
      </c>
      <c r="E99" s="30">
        <f>$C$87</f>
        <v>5909558.8087025583</v>
      </c>
      <c r="F99" s="29">
        <f>$C$50</f>
        <v>5878515.950290856</v>
      </c>
      <c r="G99" s="14">
        <f>SQRT(($B$8-$B$8)^2+($C$8-$C$8)^2+($D$8-$D$8)^2+($E$8-$E$8)^2)</f>
        <v>0</v>
      </c>
      <c r="H99" s="14">
        <f>SQRT(($B$8-$B$9)^2+($C$8-$C$9)^2+($D$8-$D$9)^2+($E$8-$E$9)^2)</f>
        <v>5617393.948752393</v>
      </c>
      <c r="I99" s="14">
        <f>SQRT(($B$8-$B$11)^2+($C$8-$C$11)^2+($D$8-$D$11)^2+($E$8-$E$11)^2)</f>
        <v>5020694.356106733</v>
      </c>
    </row>
    <row r="100" spans="1:9" x14ac:dyDescent="0.25">
      <c r="A100" s="10" t="s">
        <v>23</v>
      </c>
      <c r="B100" s="14">
        <f>SQRT(($B$2-$B$9)^2+($C$2-$C$9)^2+($D$2-$D$9)^2+($E$2-$E$9)^2)</f>
        <v>190684.31276326851</v>
      </c>
      <c r="C100" s="14">
        <f>SQRT(($B$3-$B$9)^2+($C$3-$C$9)^2+($D$3-$D$9)^2+($E$3-$E$9)^2)</f>
        <v>126405.68027584837</v>
      </c>
      <c r="D100" s="14">
        <f>SQRT(($B$4-$B$9)^2+($C$4-$C$9)^2+($D$4-$D$9)^2+($E$4-$E$9)^2)</f>
        <v>152537.97167918552</v>
      </c>
      <c r="E100" s="30">
        <f>$C$88</f>
        <v>292484.42722647643</v>
      </c>
      <c r="F100" s="29">
        <f>$C$51</f>
        <v>261720.91372299616</v>
      </c>
      <c r="G100" s="14">
        <f>SQRT(($B$8-$B$9)^2+($C$8-$C$9)^2+($D$8-$D$9)^2+($E$8-$E$9)^2)</f>
        <v>5617393.948752393</v>
      </c>
      <c r="H100" s="14">
        <f>SQRT(($B$9-$B$9)^2+($C$9-$C$9)^2+($D$9-$D$9)^2+($E$9-$E$9)^2)</f>
        <v>0</v>
      </c>
      <c r="I100" s="14">
        <f>SQRT(($B$9-$B$11)^2+($C$9-$C$11)^2+($D$9-$D$11)^2+($E$9-$E$11)^2)</f>
        <v>598261.95511163841</v>
      </c>
    </row>
    <row r="101" spans="1:9" x14ac:dyDescent="0.25">
      <c r="A101" s="10" t="s">
        <v>25</v>
      </c>
      <c r="B101" s="14">
        <f>SQRT(($B$2-$B$11)^2+($C$2-$C$11)^2+($D$2-$D$11)^2+($E$2-$E$11)^2)</f>
        <v>784922.79020678205</v>
      </c>
      <c r="C101" s="14">
        <f>SQRT(($B$3-$B$11)^2+($C$3-$C$11)^2+($D$3-$D$11)^2+($E$3-$E$11)^2)</f>
        <v>724579.49296264246</v>
      </c>
      <c r="D101" s="14">
        <f>SQRT(($B$4-$B$11)^2+($C$4-$C$11)^2+($D$4-$D$11)^2+($E$4-$E$11)^2)</f>
        <v>746058.92150017212</v>
      </c>
      <c r="E101" s="30">
        <f>$C$89</f>
        <v>890703.84216640715</v>
      </c>
      <c r="F101" s="29">
        <f>$C$52</f>
        <v>859981.27907181799</v>
      </c>
      <c r="G101" s="14">
        <f>SQRT(($B$8-$B$11)^2+($C$8-$C$11)^2+($D$8-$D$11)^2+($E$8-$E$11)^2)</f>
        <v>5020694.356106733</v>
      </c>
      <c r="H101" s="14">
        <f>SQRT(($B$9-$B$11)^2+($C$9-$C$11)^2+($D$9-$D$11)^2+($E$9-$E$11)^2)</f>
        <v>598261.95511163841</v>
      </c>
      <c r="I101" s="14">
        <f>SQRT(($B$11-$B$11)^2+($C$11-$C$11)^2+($D$11-$D$11)^2+($E$11-$E$11)^2)</f>
        <v>0</v>
      </c>
    </row>
    <row r="104" spans="1:9" x14ac:dyDescent="0.25">
      <c r="A104" s="32" t="s">
        <v>73</v>
      </c>
      <c r="B104" s="33"/>
      <c r="C104" s="33"/>
      <c r="D104" s="33"/>
      <c r="E104" s="33"/>
      <c r="F104" s="33"/>
      <c r="G104" s="33"/>
      <c r="H104" s="33"/>
      <c r="I104" s="33"/>
    </row>
    <row r="105" spans="1:9" x14ac:dyDescent="0.25">
      <c r="A105" s="1"/>
      <c r="B105" s="10" t="s">
        <v>16</v>
      </c>
      <c r="C105" s="10" t="s">
        <v>17</v>
      </c>
      <c r="D105" s="10" t="s">
        <v>18</v>
      </c>
      <c r="E105" s="26" t="s">
        <v>69</v>
      </c>
      <c r="F105" s="26" t="s">
        <v>67</v>
      </c>
      <c r="G105" s="10" t="s">
        <v>22</v>
      </c>
      <c r="H105" s="10" t="s">
        <v>23</v>
      </c>
      <c r="I105" s="10" t="s">
        <v>25</v>
      </c>
    </row>
    <row r="106" spans="1:9" x14ac:dyDescent="0.25">
      <c r="A106" s="10" t="s">
        <v>16</v>
      </c>
      <c r="B106" s="14">
        <f>SQRT(($B$2-$B$2)^2+($C$2-$C$2)^2+($D$2-$D$2)^2+($E$2-$E$2)^2)</f>
        <v>0</v>
      </c>
      <c r="C106" s="14">
        <f>SQRT(($B$2-$B$3)^2+($C$2-$C$3)^2+($D$2-$D$3)^2+($E$2-$E$3)^2)</f>
        <v>77263.480066587726</v>
      </c>
      <c r="D106" s="14">
        <f>SQRT(($B$2-$B$4)^2+($C$2-$C$4)^2+($D$2-$D$4)^2+($E$2-$E$4)^2)</f>
        <v>38888.365638067124</v>
      </c>
      <c r="E106" s="42">
        <f>$C$83</f>
        <v>118380.21027181867</v>
      </c>
      <c r="F106" s="42">
        <f>$C$45</f>
        <v>88293.054483351065</v>
      </c>
      <c r="G106" s="14">
        <f>SQRT(($B$2-$B$8)^2+($C$2-$C$8)^2+($D$2-$D$8)^2+($E$2-$E$8)^2)</f>
        <v>5799591.0811799485</v>
      </c>
      <c r="H106" s="14">
        <f>SQRT(($B$2-$B$9)^2+($C$2-$C$9)^2+($D$2-$D$9)^2+($E$2-$E$9)^2)</f>
        <v>190684.31276326851</v>
      </c>
      <c r="I106" s="14">
        <f>SQRT(($B$2-$B$11)^2+($C$2-$C$11)^2+($D$2-$D$11)^2+($E$2-$E$11)^2)</f>
        <v>784922.79020678205</v>
      </c>
    </row>
    <row r="107" spans="1:9" x14ac:dyDescent="0.25">
      <c r="A107" s="10" t="s">
        <v>17</v>
      </c>
      <c r="B107" s="14">
        <f>SQRT(($B$2-$B$3)^2+($C$2-$C$3)^2+($D$2-$D$3)^2+($E$2-$E$3)^2)</f>
        <v>77263.480066587726</v>
      </c>
      <c r="C107" s="14">
        <f>SQRT(($B$3-$B$3)^2+($C$3-$C$3)^2+($D$3-$D$3)^2+($E$3-$E$3)^2)</f>
        <v>0</v>
      </c>
      <c r="D107" s="14">
        <f>SQRT(($B$3-$B$4)^2+($C$3-$C$4)^2+($D$3-$D$4)^2+($E$3-$E$4)^2)</f>
        <v>51444.061795313166</v>
      </c>
      <c r="E107" s="30">
        <f>$C$84</f>
        <v>166125.39410938954</v>
      </c>
      <c r="F107" s="30">
        <f>$C$46</f>
        <v>135528.20207617307</v>
      </c>
      <c r="G107" s="14">
        <f>SQRT(($B$3-$B$8)^2+($C$3-$C$8)^2+($D$3-$D$8)^2+($E$3-$E$8)^2)</f>
        <v>5743752.7720804624</v>
      </c>
      <c r="H107" s="14">
        <f>SQRT(($B$3-$B$9)^2+($C$3-$C$9)^2+($D$3-$D$9)^2+($E$3-$E$9)^2)</f>
        <v>126405.68027584837</v>
      </c>
      <c r="I107" s="14">
        <f>SQRT(($B$3-$B$11)^2+($C$3-$C$11)^2+($D$3-$D$11)^2+($E$3-$E$11)^2)</f>
        <v>724579.49296264246</v>
      </c>
    </row>
    <row r="108" spans="1:9" x14ac:dyDescent="0.25">
      <c r="A108" s="10" t="s">
        <v>18</v>
      </c>
      <c r="B108" s="14">
        <f>SQRT(($B$2-$B$4)^2+($C$2-$C$4)^2+($D$2-$D$4)^2+($E$2-$E$4)^2)</f>
        <v>38888.365638067124</v>
      </c>
      <c r="C108" s="14">
        <f>SQRT(($B$3-$B$4)^2+($C$3-$C$4)^2+($D$3-$D$4)^2+($E$3-$E$4)^2)</f>
        <v>51444.061795313166</v>
      </c>
      <c r="D108" s="14">
        <f>SQRT(($B$4-$B$4)^2+($C$4-$C$4)^2+($D$4-$D$4)^2+($E$4-$E$4)^2)</f>
        <v>0</v>
      </c>
      <c r="E108" s="30">
        <f>$C$85</f>
        <v>153528.79673207889</v>
      </c>
      <c r="F108" s="30">
        <f>$C$47</f>
        <v>122486.45739019477</v>
      </c>
      <c r="G108" s="14">
        <f>SQRT(($B$4-$B$8)^2+($C$4-$C$8)^2+($D$4-$D$8)^2+($E$4-$E$8)^2)</f>
        <v>5761024.5427663298</v>
      </c>
      <c r="H108" s="14">
        <f>SQRT(($B$4-$B$9)^2+($C$4-$C$9)^2+($D$4-$D$9)^2+($E$4-$E$9)^2)</f>
        <v>152537.97167918552</v>
      </c>
      <c r="I108" s="14">
        <f>SQRT(($B$4-$B$11)^2+($C$4-$C$11)^2+($D$4-$D$11)^2+($E$4-$E$11)^2)</f>
        <v>746058.92150017212</v>
      </c>
    </row>
    <row r="109" spans="1:9" x14ac:dyDescent="0.25">
      <c r="A109" s="26" t="s">
        <v>69</v>
      </c>
      <c r="B109" s="42">
        <f>$C$83</f>
        <v>118380.21027181867</v>
      </c>
      <c r="C109" s="30">
        <f>$C$84</f>
        <v>166125.39410938954</v>
      </c>
      <c r="D109" s="30">
        <f>$C$85</f>
        <v>153528.79673207889</v>
      </c>
      <c r="E109" s="14">
        <f>SQRT(($B$5-$B$5)^2+($C$5-$C$5)^2+($D$5-$D$5)^2+($E$5-$E$5)^2)</f>
        <v>0</v>
      </c>
      <c r="F109" s="31">
        <f>$C$86</f>
        <v>20235.427200827758</v>
      </c>
      <c r="G109" s="30">
        <f>$C$87</f>
        <v>5909558.8087025583</v>
      </c>
      <c r="H109" s="30">
        <f>$C$88</f>
        <v>292484.42722647643</v>
      </c>
      <c r="I109" s="30">
        <f>$C$89</f>
        <v>890703.84216640715</v>
      </c>
    </row>
    <row r="110" spans="1:9" x14ac:dyDescent="0.25">
      <c r="A110" s="26" t="s">
        <v>67</v>
      </c>
      <c r="B110" s="42">
        <f>$C$45</f>
        <v>88293.054483351065</v>
      </c>
      <c r="C110" s="30">
        <f>$C$46</f>
        <v>135528.20207617307</v>
      </c>
      <c r="D110" s="30">
        <f>$C$47</f>
        <v>122486.45739019477</v>
      </c>
      <c r="E110" s="31">
        <f>$C$86</f>
        <v>20235.427200827758</v>
      </c>
      <c r="F110" s="29">
        <f>SQRT(($B$6-$B$6)^2+($C$6-$C$6)^2+($D$6-$D$6)^2+($E$6-$E$6)^2)</f>
        <v>0</v>
      </c>
      <c r="G110" s="30">
        <f>$C$50</f>
        <v>5878515.950290856</v>
      </c>
      <c r="H110" s="30">
        <f>$C$51</f>
        <v>261720.91372299616</v>
      </c>
      <c r="I110" s="30">
        <f>$C$52</f>
        <v>859981.27907181799</v>
      </c>
    </row>
    <row r="111" spans="1:9" x14ac:dyDescent="0.25">
      <c r="A111" s="10" t="s">
        <v>22</v>
      </c>
      <c r="B111" s="14">
        <f>SQRT(($B$2-$B$8)^2+($C$2-$C$8)^2+($D$2-$D$8)^2+($E$2-$E$8)^2)</f>
        <v>5799591.0811799485</v>
      </c>
      <c r="C111" s="14">
        <f>SQRT(($B$3-$B$8)^2+($C$3-$C$8)^2+($D$3-$D$8)^2+($E$3-$E$8)^2)</f>
        <v>5743752.7720804624</v>
      </c>
      <c r="D111" s="14">
        <f>SQRT(($B$4-$B$8)^2+($C$4-$C$8)^2+($D$4-$D$8)^2+($E$4-$E$8)^2)</f>
        <v>5761024.5427663298</v>
      </c>
      <c r="E111" s="30">
        <f>$C$87</f>
        <v>5909558.8087025583</v>
      </c>
      <c r="F111" s="30">
        <f>$C$50</f>
        <v>5878515.950290856</v>
      </c>
      <c r="G111" s="14">
        <f>SQRT(($B$8-$B$8)^2+($C$8-$C$8)^2+($D$8-$D$8)^2+($E$8-$E$8)^2)</f>
        <v>0</v>
      </c>
      <c r="H111" s="14">
        <f>SQRT(($B$8-$B$9)^2+($C$8-$C$9)^2+($D$8-$D$9)^2+($E$8-$E$9)^2)</f>
        <v>5617393.948752393</v>
      </c>
      <c r="I111" s="14">
        <f>SQRT(($B$8-$B$11)^2+($C$8-$C$11)^2+($D$8-$D$11)^2+($E$8-$E$11)^2)</f>
        <v>5020694.356106733</v>
      </c>
    </row>
    <row r="112" spans="1:9" x14ac:dyDescent="0.25">
      <c r="A112" s="10" t="s">
        <v>23</v>
      </c>
      <c r="B112" s="14">
        <f>SQRT(($B$2-$B$9)^2+($C$2-$C$9)^2+($D$2-$D$9)^2+($E$2-$E$9)^2)</f>
        <v>190684.31276326851</v>
      </c>
      <c r="C112" s="14">
        <f>SQRT(($B$3-$B$9)^2+($C$3-$C$9)^2+($D$3-$D$9)^2+($E$3-$E$9)^2)</f>
        <v>126405.68027584837</v>
      </c>
      <c r="D112" s="14">
        <f>SQRT(($B$4-$B$9)^2+($C$4-$C$9)^2+($D$4-$D$9)^2+($E$4-$E$9)^2)</f>
        <v>152537.97167918552</v>
      </c>
      <c r="E112" s="30">
        <f>$C$88</f>
        <v>292484.42722647643</v>
      </c>
      <c r="F112" s="30">
        <f>$C$51</f>
        <v>261720.91372299616</v>
      </c>
      <c r="G112" s="14">
        <f>SQRT(($B$8-$B$9)^2+($C$8-$C$9)^2+($D$8-$D$9)^2+($E$8-$E$9)^2)</f>
        <v>5617393.948752393</v>
      </c>
      <c r="H112" s="14">
        <f>SQRT(($B$9-$B$9)^2+($C$9-$C$9)^2+($D$9-$D$9)^2+($E$9-$E$9)^2)</f>
        <v>0</v>
      </c>
      <c r="I112" s="14">
        <f>SQRT(($B$9-$B$11)^2+($C$9-$C$11)^2+($D$9-$D$11)^2+($E$9-$E$11)^2)</f>
        <v>598261.95511163841</v>
      </c>
    </row>
    <row r="113" spans="1:9" x14ac:dyDescent="0.25">
      <c r="A113" s="10" t="s">
        <v>25</v>
      </c>
      <c r="B113" s="14">
        <f>SQRT(($B$2-$B$11)^2+($C$2-$C$11)^2+($D$2-$D$11)^2+($E$2-$E$11)^2)</f>
        <v>784922.79020678205</v>
      </c>
      <c r="C113" s="14">
        <f>SQRT(($B$3-$B$11)^2+($C$3-$C$11)^2+($D$3-$D$11)^2+($E$3-$E$11)^2)</f>
        <v>724579.49296264246</v>
      </c>
      <c r="D113" s="14">
        <f>SQRT(($B$4-$B$11)^2+($C$4-$C$11)^2+($D$4-$D$11)^2+($E$4-$E$11)^2)</f>
        <v>746058.92150017212</v>
      </c>
      <c r="E113" s="30">
        <f>$C$89</f>
        <v>890703.84216640715</v>
      </c>
      <c r="F113" s="30">
        <f>$C$52</f>
        <v>859981.27907181799</v>
      </c>
      <c r="G113" s="14">
        <f>SQRT(($B$8-$B$11)^2+($C$8-$C$11)^2+($D$8-$D$11)^2+($E$8-$E$11)^2)</f>
        <v>5020694.356106733</v>
      </c>
      <c r="H113" s="14">
        <f>SQRT(($B$9-$B$11)^2+($C$9-$C$11)^2+($D$9-$D$11)^2+($E$9-$E$11)^2)</f>
        <v>598261.95511163841</v>
      </c>
      <c r="I113" s="14">
        <f>SQRT(($B$11-$B$11)^2+($C$11-$C$11)^2+($D$11-$D$11)^2+($E$11-$E$11)^2)</f>
        <v>0</v>
      </c>
    </row>
    <row r="115" spans="1:9" x14ac:dyDescent="0.25">
      <c r="B115" s="21" t="s">
        <v>72</v>
      </c>
      <c r="C115" s="40">
        <f>MIN(C106,D106:D107,E106:E108,F106:F109,G106:G110,H106:H111,I106:I112)</f>
        <v>20235.427200827758</v>
      </c>
      <c r="D115" s="44"/>
    </row>
    <row r="116" spans="1:9" x14ac:dyDescent="0.25">
      <c r="B116" s="33"/>
      <c r="C116" s="33"/>
    </row>
    <row r="117" spans="1:9" x14ac:dyDescent="0.25">
      <c r="B117" s="48" t="s">
        <v>74</v>
      </c>
      <c r="C117" s="48"/>
    </row>
    <row r="118" spans="1:9" x14ac:dyDescent="0.25">
      <c r="B118" s="10" t="s">
        <v>16</v>
      </c>
      <c r="C118" s="41">
        <f>MIN(B109:B110)</f>
        <v>88293.054483351065</v>
      </c>
    </row>
    <row r="119" spans="1:9" x14ac:dyDescent="0.25">
      <c r="B119" s="10" t="s">
        <v>17</v>
      </c>
      <c r="C119" s="33">
        <f>MIN(C109:C110)</f>
        <v>135528.20207617307</v>
      </c>
    </row>
    <row r="120" spans="1:9" x14ac:dyDescent="0.25">
      <c r="B120" s="10" t="s">
        <v>18</v>
      </c>
      <c r="C120" s="33">
        <f>MIN(D109:D110)</f>
        <v>122486.45739019477</v>
      </c>
    </row>
    <row r="121" spans="1:9" x14ac:dyDescent="0.25">
      <c r="B121" s="10" t="s">
        <v>22</v>
      </c>
      <c r="C121" s="33">
        <f>MIN(G109:G110)</f>
        <v>5878515.950290856</v>
      </c>
    </row>
    <row r="122" spans="1:9" x14ac:dyDescent="0.25">
      <c r="B122" s="10" t="s">
        <v>23</v>
      </c>
      <c r="C122" s="33">
        <f>MIN(H109:H110)</f>
        <v>261720.91372299616</v>
      </c>
    </row>
    <row r="123" spans="1:9" x14ac:dyDescent="0.25">
      <c r="B123" s="10" t="s">
        <v>25</v>
      </c>
      <c r="C123" s="33">
        <f>MIN(I109:I110)</f>
        <v>859981.27907181799</v>
      </c>
    </row>
    <row r="126" spans="1:9" x14ac:dyDescent="0.25">
      <c r="A126" s="47" t="s">
        <v>75</v>
      </c>
      <c r="B126" s="47"/>
      <c r="C126" s="33"/>
      <c r="D126" s="33"/>
      <c r="E126" s="33"/>
      <c r="F126" s="33"/>
      <c r="G126" s="33"/>
      <c r="H126" s="33"/>
      <c r="I126" s="33"/>
    </row>
    <row r="127" spans="1:9" x14ac:dyDescent="0.25">
      <c r="A127" s="1"/>
      <c r="B127" s="10" t="s">
        <v>16</v>
      </c>
      <c r="C127" s="10" t="s">
        <v>17</v>
      </c>
      <c r="D127" s="10" t="s">
        <v>18</v>
      </c>
      <c r="E127" s="26" t="s">
        <v>72</v>
      </c>
      <c r="F127" s="10" t="s">
        <v>22</v>
      </c>
      <c r="G127" s="10" t="s">
        <v>23</v>
      </c>
      <c r="H127" s="10" t="s">
        <v>25</v>
      </c>
    </row>
    <row r="128" spans="1:9" x14ac:dyDescent="0.25">
      <c r="A128" s="10" t="s">
        <v>16</v>
      </c>
      <c r="B128" s="14">
        <f>SQRT(($B$2-$B$2)^2+($C$2-$C$2)^2+($D$2-$D$2)^2+($E$2-$E$2)^2)</f>
        <v>0</v>
      </c>
      <c r="C128" s="14">
        <f>SQRT(($B$2-$B$3)^2+($C$2-$C$3)^2+($D$2-$D$3)^2+($E$2-$E$3)^2)</f>
        <v>77263.480066587726</v>
      </c>
      <c r="D128" s="14">
        <f>SQRT(($B$2-$B$4)^2+($C$2-$C$4)^2+($D$2-$D$4)^2+($E$2-$E$4)^2)</f>
        <v>38888.365638067124</v>
      </c>
      <c r="E128" s="42">
        <f>$C$118</f>
        <v>88293.054483351065</v>
      </c>
      <c r="F128" s="14">
        <f>SQRT(($B$2-$B$8)^2+($C$2-$C$8)^2+($D$2-$D$8)^2+($E$2-$E$8)^2)</f>
        <v>5799591.0811799485</v>
      </c>
      <c r="G128" s="14">
        <f>SQRT(($B$2-$B$9)^2+($C$2-$C$9)^2+($D$2-$D$9)^2+($E$2-$E$9)^2)</f>
        <v>190684.31276326851</v>
      </c>
      <c r="H128" s="14">
        <f>SQRT(($B$2-$B$11)^2+($C$2-$C$11)^2+($D$2-$D$11)^2+($E$2-$E$11)^2)</f>
        <v>784922.79020678205</v>
      </c>
    </row>
    <row r="129" spans="1:8" x14ac:dyDescent="0.25">
      <c r="A129" s="10" t="s">
        <v>17</v>
      </c>
      <c r="B129" s="14">
        <f>SQRT(($B$2-$B$3)^2+($C$2-$C$3)^2+($D$2-$D$3)^2+($E$2-$E$3)^2)</f>
        <v>77263.480066587726</v>
      </c>
      <c r="C129" s="14">
        <f>SQRT(($B$3-$B$3)^2+($C$3-$C$3)^2+($D$3-$D$3)^2+($E$3-$E$3)^2)</f>
        <v>0</v>
      </c>
      <c r="D129" s="14">
        <f>SQRT(($B$3-$B$4)^2+($C$3-$C$4)^2+($D$3-$D$4)^2+($E$3-$E$4)^2)</f>
        <v>51444.061795313166</v>
      </c>
      <c r="E129" s="30">
        <f>$C$119</f>
        <v>135528.20207617307</v>
      </c>
      <c r="F129" s="14">
        <f>SQRT(($B$3-$B$8)^2+($C$3-$C$8)^2+($D$3-$D$8)^2+($E$3-$E$8)^2)</f>
        <v>5743752.7720804624</v>
      </c>
      <c r="G129" s="14">
        <f>SQRT(($B$3-$B$9)^2+($C$3-$C$9)^2+($D$3-$D$9)^2+($E$3-$E$9)^2)</f>
        <v>126405.68027584837</v>
      </c>
      <c r="H129" s="14">
        <f>SQRT(($B$3-$B$11)^2+($C$3-$C$11)^2+($D$3-$D$11)^2+($E$3-$E$11)^2)</f>
        <v>724579.49296264246</v>
      </c>
    </row>
    <row r="130" spans="1:8" x14ac:dyDescent="0.25">
      <c r="A130" s="10" t="s">
        <v>18</v>
      </c>
      <c r="B130" s="14">
        <f>SQRT(($B$2-$B$4)^2+($C$2-$C$4)^2+($D$2-$D$4)^2+($E$2-$E$4)^2)</f>
        <v>38888.365638067124</v>
      </c>
      <c r="C130" s="14">
        <f>SQRT(($B$3-$B$4)^2+($C$3-$C$4)^2+($D$3-$D$4)^2+($E$3-$E$4)^2)</f>
        <v>51444.061795313166</v>
      </c>
      <c r="D130" s="14">
        <f>SQRT(($B$4-$B$4)^2+($C$4-$C$4)^2+($D$4-$D$4)^2+($E$4-$E$4)^2)</f>
        <v>0</v>
      </c>
      <c r="E130" s="30">
        <f>$C$120</f>
        <v>122486.45739019477</v>
      </c>
      <c r="F130" s="14">
        <f>SQRT(($B$4-$B$8)^2+($C$4-$C$8)^2+($D$4-$D$8)^2+($E$4-$E$8)^2)</f>
        <v>5761024.5427663298</v>
      </c>
      <c r="G130" s="14">
        <f>SQRT(($B$4-$B$9)^2+($C$4-$C$9)^2+($D$4-$D$9)^2+($E$4-$E$9)^2)</f>
        <v>152537.97167918552</v>
      </c>
      <c r="H130" s="14">
        <f>SQRT(($B$4-$B$11)^2+($C$4-$C$11)^2+($D$4-$D$11)^2+($E$4-$E$11)^2)</f>
        <v>746058.92150017212</v>
      </c>
    </row>
    <row r="131" spans="1:8" x14ac:dyDescent="0.25">
      <c r="A131" s="26" t="s">
        <v>72</v>
      </c>
      <c r="B131" s="42">
        <f>$C$118</f>
        <v>88293.054483351065</v>
      </c>
      <c r="C131" s="30">
        <f>$C$119</f>
        <v>135528.20207617307</v>
      </c>
      <c r="D131" s="30">
        <f>$C$120</f>
        <v>122486.45739019477</v>
      </c>
      <c r="E131" s="14">
        <f>SQRT(($B$5-$B$5)^2+($C$5-$C$5)^2+($D$5-$D$5)^2+($E$5-$E$5)^2)</f>
        <v>0</v>
      </c>
      <c r="F131" s="30">
        <f>$C$121</f>
        <v>5878515.950290856</v>
      </c>
      <c r="G131" s="30">
        <f>$C$122</f>
        <v>261720.91372299616</v>
      </c>
      <c r="H131" s="30">
        <f>$C$123</f>
        <v>859981.27907181799</v>
      </c>
    </row>
    <row r="132" spans="1:8" x14ac:dyDescent="0.25">
      <c r="A132" s="10" t="s">
        <v>22</v>
      </c>
      <c r="B132" s="14">
        <f>SQRT(($B$2-$B$8)^2+($C$2-$C$8)^2+($D$2-$D$8)^2+($E$2-$E$8)^2)</f>
        <v>5799591.0811799485</v>
      </c>
      <c r="C132" s="14">
        <f>SQRT(($B$3-$B$8)^2+($C$3-$C$8)^2+($D$3-$D$8)^2+($E$3-$E$8)^2)</f>
        <v>5743752.7720804624</v>
      </c>
      <c r="D132" s="14">
        <f>SQRT(($B$4-$B$8)^2+($C$4-$C$8)^2+($D$4-$D$8)^2+($E$4-$E$8)^2)</f>
        <v>5761024.5427663298</v>
      </c>
      <c r="E132" s="30">
        <f>$C$121</f>
        <v>5878515.950290856</v>
      </c>
      <c r="F132" s="14">
        <f>SQRT(($B$8-$B$8)^2+($C$8-$C$8)^2+($D$8-$D$8)^2+($E$8-$E$8)^2)</f>
        <v>0</v>
      </c>
      <c r="G132" s="14">
        <f>SQRT(($B$8-$B$9)^2+($C$8-$C$9)^2+($D$8-$D$9)^2+($E$8-$E$9)^2)</f>
        <v>5617393.948752393</v>
      </c>
      <c r="H132" s="14">
        <f>SQRT(($B$8-$B$11)^2+($C$8-$C$11)^2+($D$8-$D$11)^2+($E$8-$E$11)^2)</f>
        <v>5020694.356106733</v>
      </c>
    </row>
    <row r="133" spans="1:8" x14ac:dyDescent="0.25">
      <c r="A133" s="10" t="s">
        <v>23</v>
      </c>
      <c r="B133" s="14">
        <f>SQRT(($B$2-$B$9)^2+($C$2-$C$9)^2+($D$2-$D$9)^2+($E$2-$E$9)^2)</f>
        <v>190684.31276326851</v>
      </c>
      <c r="C133" s="14">
        <f>SQRT(($B$3-$B$9)^2+($C$3-$C$9)^2+($D$3-$D$9)^2+($E$3-$E$9)^2)</f>
        <v>126405.68027584837</v>
      </c>
      <c r="D133" s="14">
        <f>SQRT(($B$4-$B$9)^2+($C$4-$C$9)^2+($D$4-$D$9)^2+($E$4-$E$9)^2)</f>
        <v>152537.97167918552</v>
      </c>
      <c r="E133" s="30">
        <f>$C$122</f>
        <v>261720.91372299616</v>
      </c>
      <c r="F133" s="14">
        <f>SQRT(($B$8-$B$9)^2+($C$8-$C$9)^2+($D$8-$D$9)^2+($E$8-$E$9)^2)</f>
        <v>5617393.948752393</v>
      </c>
      <c r="G133" s="14">
        <f>SQRT(($B$9-$B$9)^2+($C$9-$C$9)^2+($D$9-$D$9)^2+($E$9-$E$9)^2)</f>
        <v>0</v>
      </c>
      <c r="H133" s="14">
        <f>SQRT(($B$9-$B$11)^2+($C$9-$C$11)^2+($D$9-$D$11)^2+($E$9-$E$11)^2)</f>
        <v>598261.95511163841</v>
      </c>
    </row>
    <row r="134" spans="1:8" x14ac:dyDescent="0.25">
      <c r="A134" s="10" t="s">
        <v>25</v>
      </c>
      <c r="B134" s="14">
        <f>SQRT(($B$2-$B$11)^2+($C$2-$C$11)^2+($D$2-$D$11)^2+($E$2-$E$11)^2)</f>
        <v>784922.79020678205</v>
      </c>
      <c r="C134" s="14">
        <f>SQRT(($B$3-$B$11)^2+($C$3-$C$11)^2+($D$3-$D$11)^2+($E$3-$E$11)^2)</f>
        <v>724579.49296264246</v>
      </c>
      <c r="D134" s="14">
        <f>SQRT(($B$4-$B$11)^2+($C$4-$C$11)^2+($D$4-$D$11)^2+($E$4-$E$11)^2)</f>
        <v>746058.92150017212</v>
      </c>
      <c r="E134" s="30">
        <f>$C$123</f>
        <v>859981.27907181799</v>
      </c>
      <c r="F134" s="14">
        <f>SQRT(($B$8-$B$11)^2+($C$8-$C$11)^2+($D$8-$D$11)^2+($E$8-$E$11)^2)</f>
        <v>5020694.356106733</v>
      </c>
      <c r="G134" s="14">
        <f>SQRT(($B$9-$B$11)^2+($C$9-$C$11)^2+($D$9-$D$11)^2+($E$9-$E$11)^2)</f>
        <v>598261.95511163841</v>
      </c>
      <c r="H134" s="14">
        <f>SQRT(($B$11-$B$11)^2+($C$11-$C$11)^2+($D$11-$D$11)^2+($E$11-$E$11)^2)</f>
        <v>0</v>
      </c>
    </row>
    <row r="137" spans="1:8" x14ac:dyDescent="0.25">
      <c r="A137" s="47" t="s">
        <v>78</v>
      </c>
      <c r="B137" s="47"/>
      <c r="C137" s="33"/>
      <c r="D137" s="33"/>
      <c r="E137" s="33"/>
      <c r="F137" s="33"/>
      <c r="G137" s="33"/>
      <c r="H137" s="33"/>
    </row>
    <row r="138" spans="1:8" x14ac:dyDescent="0.25">
      <c r="A138" s="1"/>
      <c r="B138" s="26" t="s">
        <v>16</v>
      </c>
      <c r="C138" s="10" t="s">
        <v>17</v>
      </c>
      <c r="D138" s="26" t="s">
        <v>18</v>
      </c>
      <c r="E138" s="10" t="s">
        <v>72</v>
      </c>
      <c r="F138" s="10" t="s">
        <v>22</v>
      </c>
      <c r="G138" s="10" t="s">
        <v>23</v>
      </c>
      <c r="H138" s="10" t="s">
        <v>25</v>
      </c>
    </row>
    <row r="139" spans="1:8" x14ac:dyDescent="0.25">
      <c r="A139" s="26" t="s">
        <v>16</v>
      </c>
      <c r="B139" s="14">
        <f>SQRT(($B$2-$B$2)^2+($C$2-$C$2)^2+($D$2-$D$2)^2+($E$2-$E$2)^2)</f>
        <v>0</v>
      </c>
      <c r="C139" s="30">
        <f>SQRT(($B$2-$B$3)^2+($C$2-$C$3)^2+($D$2-$D$3)^2+($E$2-$E$3)^2)</f>
        <v>77263.480066587726</v>
      </c>
      <c r="D139" s="31">
        <f>SQRT(($B$2-$B$4)^2+($C$2-$C$4)^2+($D$2-$D$4)^2+($E$2-$E$4)^2)</f>
        <v>38888.365638067124</v>
      </c>
      <c r="E139" s="42">
        <f>$C$118</f>
        <v>88293.054483351065</v>
      </c>
      <c r="F139" s="30">
        <f>SQRT(($B$2-$B$8)^2+($C$2-$C$8)^2+($D$2-$D$8)^2+($E$2-$E$8)^2)</f>
        <v>5799591.0811799485</v>
      </c>
      <c r="G139" s="30">
        <f>SQRT(($B$2-$B$9)^2+($C$2-$C$9)^2+($D$2-$D$9)^2+($E$2-$E$9)^2)</f>
        <v>190684.31276326851</v>
      </c>
      <c r="H139" s="30">
        <f>SQRT(($B$2-$B$11)^2+($C$2-$C$11)^2+($D$2-$D$11)^2+($E$2-$E$11)^2)</f>
        <v>784922.79020678205</v>
      </c>
    </row>
    <row r="140" spans="1:8" x14ac:dyDescent="0.25">
      <c r="A140" s="10" t="s">
        <v>17</v>
      </c>
      <c r="B140" s="30">
        <f>SQRT(($B$2-$B$3)^2+($C$2-$C$3)^2+($D$2-$D$3)^2+($E$2-$E$3)^2)</f>
        <v>77263.480066587726</v>
      </c>
      <c r="C140" s="14">
        <f>SQRT(($B$3-$B$3)^2+($C$3-$C$3)^2+($D$3-$D$3)^2+($E$3-$E$3)^2)</f>
        <v>0</v>
      </c>
      <c r="D140" s="30">
        <f>SQRT(($B$3-$B$4)^2+($C$3-$C$4)^2+($D$3-$D$4)^2+($E$3-$E$4)^2)</f>
        <v>51444.061795313166</v>
      </c>
      <c r="E140" s="29">
        <f>$C$119</f>
        <v>135528.20207617307</v>
      </c>
      <c r="F140" s="14">
        <f>SQRT(($B$3-$B$8)^2+($C$3-$C$8)^2+($D$3-$D$8)^2+($E$3-$E$8)^2)</f>
        <v>5743752.7720804624</v>
      </c>
      <c r="G140" s="14">
        <f>SQRT(($B$3-$B$9)^2+($C$3-$C$9)^2+($D$3-$D$9)^2+($E$3-$E$9)^2)</f>
        <v>126405.68027584837</v>
      </c>
      <c r="H140" s="14">
        <f>SQRT(($B$3-$B$11)^2+($C$3-$C$11)^2+($D$3-$D$11)^2+($E$3-$E$11)^2)</f>
        <v>724579.49296264246</v>
      </c>
    </row>
    <row r="141" spans="1:8" x14ac:dyDescent="0.25">
      <c r="A141" s="26" t="s">
        <v>18</v>
      </c>
      <c r="B141" s="31">
        <f>SQRT(($B$2-$B$4)^2+($C$2-$C$4)^2+($D$2-$D$4)^2+($E$2-$E$4)^2)</f>
        <v>38888.365638067124</v>
      </c>
      <c r="C141" s="30">
        <f>SQRT(($B$3-$B$4)^2+($C$3-$C$4)^2+($D$3-$D$4)^2+($E$3-$E$4)^2)</f>
        <v>51444.061795313166</v>
      </c>
      <c r="D141" s="14">
        <f>SQRT(($B$4-$B$4)^2+($C$4-$C$4)^2+($D$4-$D$4)^2+($E$4-$E$4)^2)</f>
        <v>0</v>
      </c>
      <c r="E141" s="30">
        <f>$C$120</f>
        <v>122486.45739019477</v>
      </c>
      <c r="F141" s="30">
        <f>SQRT(($B$4-$B$8)^2+($C$4-$C$8)^2+($D$4-$D$8)^2+($E$4-$E$8)^2)</f>
        <v>5761024.5427663298</v>
      </c>
      <c r="G141" s="30">
        <f>SQRT(($B$4-$B$9)^2+($C$4-$C$9)^2+($D$4-$D$9)^2+($E$4-$E$9)^2)</f>
        <v>152537.97167918552</v>
      </c>
      <c r="H141" s="30">
        <f>SQRT(($B$4-$B$11)^2+($C$4-$C$11)^2+($D$4-$D$11)^2+($E$4-$E$11)^2)</f>
        <v>746058.92150017212</v>
      </c>
    </row>
    <row r="142" spans="1:8" x14ac:dyDescent="0.25">
      <c r="A142" s="10" t="s">
        <v>72</v>
      </c>
      <c r="B142" s="42">
        <f>$C$118</f>
        <v>88293.054483351065</v>
      </c>
      <c r="C142" s="29">
        <f>$C$119</f>
        <v>135528.20207617307</v>
      </c>
      <c r="D142" s="30">
        <f>$C$120</f>
        <v>122486.45739019477</v>
      </c>
      <c r="E142" s="29">
        <f>SQRT(($B$5-$B$5)^2+($C$5-$C$5)^2+($D$5-$D$5)^2+($E$5-$E$5)^2)</f>
        <v>0</v>
      </c>
      <c r="F142" s="29">
        <f>$C$121</f>
        <v>5878515.950290856</v>
      </c>
      <c r="G142" s="29">
        <f>$C$122</f>
        <v>261720.91372299616</v>
      </c>
      <c r="H142" s="29">
        <f>$C$123</f>
        <v>859981.27907181799</v>
      </c>
    </row>
    <row r="143" spans="1:8" x14ac:dyDescent="0.25">
      <c r="A143" s="10" t="s">
        <v>22</v>
      </c>
      <c r="B143" s="30">
        <f>SQRT(($B$2-$B$8)^2+($C$2-$C$8)^2+($D$2-$D$8)^2+($E$2-$E$8)^2)</f>
        <v>5799591.0811799485</v>
      </c>
      <c r="C143" s="14">
        <f>SQRT(($B$3-$B$8)^2+($C$3-$C$8)^2+($D$3-$D$8)^2+($E$3-$E$8)^2)</f>
        <v>5743752.7720804624</v>
      </c>
      <c r="D143" s="30">
        <f>SQRT(($B$4-$B$8)^2+($C$4-$C$8)^2+($D$4-$D$8)^2+($E$4-$E$8)^2)</f>
        <v>5761024.5427663298</v>
      </c>
      <c r="E143" s="29">
        <f>$C$121</f>
        <v>5878515.950290856</v>
      </c>
      <c r="F143" s="14">
        <f>SQRT(($B$8-$B$8)^2+($C$8-$C$8)^2+($D$8-$D$8)^2+($E$8-$E$8)^2)</f>
        <v>0</v>
      </c>
      <c r="G143" s="14">
        <f>SQRT(($B$8-$B$9)^2+($C$8-$C$9)^2+($D$8-$D$9)^2+($E$8-$E$9)^2)</f>
        <v>5617393.948752393</v>
      </c>
      <c r="H143" s="14">
        <f>SQRT(($B$8-$B$11)^2+($C$8-$C$11)^2+($D$8-$D$11)^2+($E$8-$E$11)^2)</f>
        <v>5020694.356106733</v>
      </c>
    </row>
    <row r="144" spans="1:8" x14ac:dyDescent="0.25">
      <c r="A144" s="10" t="s">
        <v>23</v>
      </c>
      <c r="B144" s="30">
        <f>SQRT(($B$2-$B$9)^2+($C$2-$C$9)^2+($D$2-$D$9)^2+($E$2-$E$9)^2)</f>
        <v>190684.31276326851</v>
      </c>
      <c r="C144" s="14">
        <f>SQRT(($B$3-$B$9)^2+($C$3-$C$9)^2+($D$3-$D$9)^2+($E$3-$E$9)^2)</f>
        <v>126405.68027584837</v>
      </c>
      <c r="D144" s="30">
        <f>SQRT(($B$4-$B$9)^2+($C$4-$C$9)^2+($D$4-$D$9)^2+($E$4-$E$9)^2)</f>
        <v>152537.97167918552</v>
      </c>
      <c r="E144" s="29">
        <f>$C$122</f>
        <v>261720.91372299616</v>
      </c>
      <c r="F144" s="14">
        <f>SQRT(($B$8-$B$9)^2+($C$8-$C$9)^2+($D$8-$D$9)^2+($E$8-$E$9)^2)</f>
        <v>5617393.948752393</v>
      </c>
      <c r="G144" s="14">
        <f>SQRT(($B$9-$B$9)^2+($C$9-$C$9)^2+($D$9-$D$9)^2+($E$9-$E$9)^2)</f>
        <v>0</v>
      </c>
      <c r="H144" s="14">
        <f>SQRT(($B$9-$B$11)^2+($C$9-$C$11)^2+($D$9-$D$11)^2+($E$9-$E$11)^2)</f>
        <v>598261.95511163841</v>
      </c>
    </row>
    <row r="145" spans="1:8" x14ac:dyDescent="0.25">
      <c r="A145" s="10" t="s">
        <v>25</v>
      </c>
      <c r="B145" s="30">
        <f>SQRT(($B$2-$B$11)^2+($C$2-$C$11)^2+($D$2-$D$11)^2+($E$2-$E$11)^2)</f>
        <v>784922.79020678205</v>
      </c>
      <c r="C145" s="14">
        <f>SQRT(($B$3-$B$11)^2+($C$3-$C$11)^2+($D$3-$D$11)^2+($E$3-$E$11)^2)</f>
        <v>724579.49296264246</v>
      </c>
      <c r="D145" s="30">
        <f>SQRT(($B$4-$B$11)^2+($C$4-$C$11)^2+($D$4-$D$11)^2+($E$4-$E$11)^2)</f>
        <v>746058.92150017212</v>
      </c>
      <c r="E145" s="29">
        <f>$C$123</f>
        <v>859981.27907181799</v>
      </c>
      <c r="F145" s="14">
        <f>SQRT(($B$8-$B$11)^2+($C$8-$C$11)^2+($D$8-$D$11)^2+($E$8-$E$11)^2)</f>
        <v>5020694.356106733</v>
      </c>
      <c r="G145" s="14">
        <f>SQRT(($B$9-$B$11)^2+($C$9-$C$11)^2+($D$9-$D$11)^2+($E$9-$E$11)^2)</f>
        <v>598261.95511163841</v>
      </c>
      <c r="H145" s="14">
        <f>SQRT(($B$11-$B$11)^2+($C$11-$C$11)^2+($D$11-$D$11)^2+($E$11-$E$11)^2)</f>
        <v>0</v>
      </c>
    </row>
    <row r="147" spans="1:8" x14ac:dyDescent="0.25">
      <c r="B147" s="21" t="s">
        <v>76</v>
      </c>
      <c r="C147" s="39">
        <f>MIN(C139,D139:D140,E139:E141,F139:F142,G139:G143,H139:H144)</f>
        <v>38888.365638067124</v>
      </c>
    </row>
    <row r="148" spans="1:8" x14ac:dyDescent="0.25">
      <c r="B148" s="33"/>
      <c r="C148" s="33"/>
    </row>
    <row r="149" spans="1:8" x14ac:dyDescent="0.25">
      <c r="B149" s="48" t="s">
        <v>79</v>
      </c>
      <c r="C149" s="48"/>
    </row>
    <row r="150" spans="1:8" x14ac:dyDescent="0.25">
      <c r="B150" s="10" t="s">
        <v>17</v>
      </c>
      <c r="C150" s="33">
        <f>MIN(C139,C141)</f>
        <v>51444.061795313166</v>
      </c>
    </row>
    <row r="151" spans="1:8" x14ac:dyDescent="0.25">
      <c r="B151" s="10" t="s">
        <v>72</v>
      </c>
      <c r="C151" s="41">
        <f>MIN(E139,E141)</f>
        <v>88293.054483351065</v>
      </c>
    </row>
    <row r="152" spans="1:8" x14ac:dyDescent="0.25">
      <c r="B152" s="10" t="s">
        <v>22</v>
      </c>
      <c r="C152" s="33">
        <f>MIN(F139,F141)</f>
        <v>5761024.5427663298</v>
      </c>
    </row>
    <row r="153" spans="1:8" x14ac:dyDescent="0.25">
      <c r="B153" s="10" t="s">
        <v>23</v>
      </c>
      <c r="C153" s="33">
        <f>MIN(G139,G141)</f>
        <v>152537.97167918552</v>
      </c>
    </row>
    <row r="154" spans="1:8" x14ac:dyDescent="0.25">
      <c r="B154" s="10" t="s">
        <v>25</v>
      </c>
      <c r="C154" s="33">
        <f>MIN(H139,H141)</f>
        <v>746058.92150017212</v>
      </c>
    </row>
    <row r="157" spans="1:8" x14ac:dyDescent="0.25">
      <c r="A157" s="47" t="s">
        <v>77</v>
      </c>
      <c r="B157" s="47"/>
      <c r="C157" s="33"/>
      <c r="D157" s="33"/>
      <c r="E157" s="33"/>
      <c r="F157" s="33"/>
      <c r="G157" s="33"/>
      <c r="H157" s="33"/>
    </row>
    <row r="158" spans="1:8" x14ac:dyDescent="0.25">
      <c r="A158" s="1"/>
      <c r="B158" s="26" t="s">
        <v>76</v>
      </c>
      <c r="C158" s="10" t="s">
        <v>17</v>
      </c>
      <c r="D158" s="10" t="s">
        <v>72</v>
      </c>
      <c r="E158" s="10" t="s">
        <v>22</v>
      </c>
      <c r="F158" s="10" t="s">
        <v>23</v>
      </c>
      <c r="G158" s="10" t="s">
        <v>25</v>
      </c>
    </row>
    <row r="159" spans="1:8" x14ac:dyDescent="0.25">
      <c r="A159" s="26" t="s">
        <v>76</v>
      </c>
      <c r="B159" s="14">
        <f>SQRT(($B$2-$B$2)^2+($C$2-$C$2)^2+($D$2-$D$2)^2+($E$2-$E$2)^2)</f>
        <v>0</v>
      </c>
      <c r="C159" s="30">
        <f>$C$150</f>
        <v>51444.061795313166</v>
      </c>
      <c r="D159" s="42">
        <f>$C$151</f>
        <v>88293.054483351065</v>
      </c>
      <c r="E159" s="30">
        <f>$C$152</f>
        <v>5761024.5427663298</v>
      </c>
      <c r="F159" s="30">
        <f>$C$153</f>
        <v>152537.97167918552</v>
      </c>
      <c r="G159" s="30">
        <f>$C$154</f>
        <v>746058.92150017212</v>
      </c>
    </row>
    <row r="160" spans="1:8" x14ac:dyDescent="0.25">
      <c r="A160" s="10" t="s">
        <v>17</v>
      </c>
      <c r="B160" s="30">
        <f>$C$150</f>
        <v>51444.061795313166</v>
      </c>
      <c r="C160" s="14">
        <f>SQRT(($B$3-$B$3)^2+($C$3-$C$3)^2+($D$3-$D$3)^2+($E$3-$E$3)^2)</f>
        <v>0</v>
      </c>
      <c r="D160" s="29">
        <f>$C$119</f>
        <v>135528.20207617307</v>
      </c>
      <c r="E160" s="14">
        <f>SQRT(($B$3-$B$8)^2+($C$3-$C$8)^2+($D$3-$D$8)^2+($E$3-$E$8)^2)</f>
        <v>5743752.7720804624</v>
      </c>
      <c r="F160" s="14">
        <f>SQRT(($B$3-$B$9)^2+($C$3-$C$9)^2+($D$3-$D$9)^2+($E$3-$E$9)^2)</f>
        <v>126405.68027584837</v>
      </c>
      <c r="G160" s="14">
        <f>SQRT(($B$3-$B$11)^2+($C$3-$C$11)^2+($D$3-$D$11)^2+($E$3-$E$11)^2)</f>
        <v>724579.49296264246</v>
      </c>
    </row>
    <row r="161" spans="1:7" x14ac:dyDescent="0.25">
      <c r="A161" s="10" t="s">
        <v>72</v>
      </c>
      <c r="B161" s="42">
        <f>$C$151</f>
        <v>88293.054483351065</v>
      </c>
      <c r="C161" s="29">
        <f>$C$119</f>
        <v>135528.20207617307</v>
      </c>
      <c r="D161" s="29">
        <f>SQRT(($B$5-$B$5)^2+($C$5-$C$5)^2+($D$5-$D$5)^2+($E$5-$E$5)^2)</f>
        <v>0</v>
      </c>
      <c r="E161" s="29">
        <f>$C$121</f>
        <v>5878515.950290856</v>
      </c>
      <c r="F161" s="29">
        <f>$C$122</f>
        <v>261720.91372299616</v>
      </c>
      <c r="G161" s="29">
        <f>$C$123</f>
        <v>859981.27907181799</v>
      </c>
    </row>
    <row r="162" spans="1:7" x14ac:dyDescent="0.25">
      <c r="A162" s="10" t="s">
        <v>22</v>
      </c>
      <c r="B162" s="30">
        <f>$C$152</f>
        <v>5761024.5427663298</v>
      </c>
      <c r="C162" s="14">
        <f>SQRT(($B$3-$B$8)^2+($C$3-$C$8)^2+($D$3-$D$8)^2+($E$3-$E$8)^2)</f>
        <v>5743752.7720804624</v>
      </c>
      <c r="D162" s="29">
        <f>$C$121</f>
        <v>5878515.950290856</v>
      </c>
      <c r="E162" s="14">
        <f>SQRT(($B$8-$B$8)^2+($C$8-$C$8)^2+($D$8-$D$8)^2+($E$8-$E$8)^2)</f>
        <v>0</v>
      </c>
      <c r="F162" s="14">
        <f>SQRT(($B$8-$B$9)^2+($C$8-$C$9)^2+($D$8-$D$9)^2+($E$8-$E$9)^2)</f>
        <v>5617393.948752393</v>
      </c>
      <c r="G162" s="14">
        <f>SQRT(($B$8-$B$11)^2+($C$8-$C$11)^2+($D$8-$D$11)^2+($E$8-$E$11)^2)</f>
        <v>5020694.356106733</v>
      </c>
    </row>
    <row r="163" spans="1:7" x14ac:dyDescent="0.25">
      <c r="A163" s="10" t="s">
        <v>23</v>
      </c>
      <c r="B163" s="30">
        <f>$C$153</f>
        <v>152537.97167918552</v>
      </c>
      <c r="C163" s="14">
        <f>SQRT(($B$3-$B$9)^2+($C$3-$C$9)^2+($D$3-$D$9)^2+($E$3-$E$9)^2)</f>
        <v>126405.68027584837</v>
      </c>
      <c r="D163" s="29">
        <f>$C$122</f>
        <v>261720.91372299616</v>
      </c>
      <c r="E163" s="14">
        <f>SQRT(($B$8-$B$9)^2+($C$8-$C$9)^2+($D$8-$D$9)^2+($E$8-$E$9)^2)</f>
        <v>5617393.948752393</v>
      </c>
      <c r="F163" s="14">
        <f>SQRT(($B$9-$B$9)^2+($C$9-$C$9)^2+($D$9-$D$9)^2+($E$9-$E$9)^2)</f>
        <v>0</v>
      </c>
      <c r="G163" s="14">
        <f>SQRT(($B$9-$B$11)^2+($C$9-$C$11)^2+($D$9-$D$11)^2+($E$9-$E$11)^2)</f>
        <v>598261.95511163841</v>
      </c>
    </row>
    <row r="164" spans="1:7" x14ac:dyDescent="0.25">
      <c r="A164" s="10" t="s">
        <v>25</v>
      </c>
      <c r="B164" s="30">
        <f>$C$154</f>
        <v>746058.92150017212</v>
      </c>
      <c r="C164" s="14">
        <f>SQRT(($B$3-$B$11)^2+($C$3-$C$11)^2+($D$3-$D$11)^2+($E$3-$E$11)^2)</f>
        <v>724579.49296264246</v>
      </c>
      <c r="D164" s="29">
        <f>$C$123</f>
        <v>859981.27907181799</v>
      </c>
      <c r="E164" s="14">
        <f>SQRT(($B$8-$B$11)^2+($C$8-$C$11)^2+($D$8-$D$11)^2+($E$8-$E$11)^2)</f>
        <v>5020694.356106733</v>
      </c>
      <c r="F164" s="14">
        <f>SQRT(($B$9-$B$11)^2+($C$9-$C$11)^2+($D$9-$D$11)^2+($E$9-$E$11)^2)</f>
        <v>598261.95511163841</v>
      </c>
      <c r="G164" s="14">
        <f>SQRT(($B$11-$B$11)^2+($C$11-$C$11)^2+($D$11-$D$11)^2+($E$11-$E$11)^2)</f>
        <v>0</v>
      </c>
    </row>
    <row r="167" spans="1:7" x14ac:dyDescent="0.25">
      <c r="A167" s="47" t="s">
        <v>81</v>
      </c>
      <c r="B167" s="47"/>
      <c r="C167" s="33"/>
      <c r="D167" s="33"/>
      <c r="E167" s="33"/>
      <c r="F167" s="33"/>
      <c r="G167" s="33"/>
    </row>
    <row r="168" spans="1:7" x14ac:dyDescent="0.25">
      <c r="A168" s="1"/>
      <c r="B168" s="26" t="s">
        <v>76</v>
      </c>
      <c r="C168" s="26" t="s">
        <v>17</v>
      </c>
      <c r="D168" s="10" t="s">
        <v>72</v>
      </c>
      <c r="E168" s="10" t="s">
        <v>22</v>
      </c>
      <c r="F168" s="10" t="s">
        <v>23</v>
      </c>
      <c r="G168" s="10" t="s">
        <v>25</v>
      </c>
    </row>
    <row r="169" spans="1:7" x14ac:dyDescent="0.25">
      <c r="A169" s="26" t="s">
        <v>76</v>
      </c>
      <c r="B169" s="14">
        <f>SQRT(($B$2-$B$2)^2+($C$2-$C$2)^2+($D$2-$D$2)^2+($E$2-$E$2)^2)</f>
        <v>0</v>
      </c>
      <c r="C169" s="31">
        <f>$C$150</f>
        <v>51444.061795313166</v>
      </c>
      <c r="D169" s="42">
        <f>$C$151</f>
        <v>88293.054483351065</v>
      </c>
      <c r="E169" s="30">
        <f>$C$152</f>
        <v>5761024.5427663298</v>
      </c>
      <c r="F169" s="30">
        <f>$C$153</f>
        <v>152537.97167918552</v>
      </c>
      <c r="G169" s="30">
        <f>$C$154</f>
        <v>746058.92150017212</v>
      </c>
    </row>
    <row r="170" spans="1:7" x14ac:dyDescent="0.25">
      <c r="A170" s="26" t="s">
        <v>17</v>
      </c>
      <c r="B170" s="31">
        <f>$C$150</f>
        <v>51444.061795313166</v>
      </c>
      <c r="C170" s="14">
        <f>SQRT(($B$3-$B$3)^2+($C$3-$C$3)^2+($D$3-$D$3)^2+($E$3-$E$3)^2)</f>
        <v>0</v>
      </c>
      <c r="D170" s="30">
        <f>$C$119</f>
        <v>135528.20207617307</v>
      </c>
      <c r="E170" s="30">
        <f>SQRT(($B$3-$B$8)^2+($C$3-$C$8)^2+($D$3-$D$8)^2+($E$3-$E$8)^2)</f>
        <v>5743752.7720804624</v>
      </c>
      <c r="F170" s="30">
        <f>SQRT(($B$3-$B$9)^2+($C$3-$C$9)^2+($D$3-$D$9)^2+($E$3-$E$9)^2)</f>
        <v>126405.68027584837</v>
      </c>
      <c r="G170" s="30">
        <f>SQRT(($B$3-$B$11)^2+($C$3-$C$11)^2+($D$3-$D$11)^2+($E$3-$E$11)^2)</f>
        <v>724579.49296264246</v>
      </c>
    </row>
    <row r="171" spans="1:7" x14ac:dyDescent="0.25">
      <c r="A171" s="10" t="s">
        <v>72</v>
      </c>
      <c r="B171" s="42">
        <f>$C$151</f>
        <v>88293.054483351065</v>
      </c>
      <c r="C171" s="30">
        <f>$C$119</f>
        <v>135528.20207617307</v>
      </c>
      <c r="D171" s="29">
        <f>SQRT(($B$5-$B$5)^2+($C$5-$C$5)^2+($D$5-$D$5)^2+($E$5-$E$5)^2)</f>
        <v>0</v>
      </c>
      <c r="E171" s="29">
        <f>$C$121</f>
        <v>5878515.950290856</v>
      </c>
      <c r="F171" s="29">
        <f>$C$122</f>
        <v>261720.91372299616</v>
      </c>
      <c r="G171" s="29">
        <f>$C$123</f>
        <v>859981.27907181799</v>
      </c>
    </row>
    <row r="172" spans="1:7" x14ac:dyDescent="0.25">
      <c r="A172" s="10" t="s">
        <v>22</v>
      </c>
      <c r="B172" s="30">
        <f>$C$152</f>
        <v>5761024.5427663298</v>
      </c>
      <c r="C172" s="30">
        <f>SQRT(($B$3-$B$8)^2+($C$3-$C$8)^2+($D$3-$D$8)^2+($E$3-$E$8)^2)</f>
        <v>5743752.7720804624</v>
      </c>
      <c r="D172" s="29">
        <f>$C$121</f>
        <v>5878515.950290856</v>
      </c>
      <c r="E172" s="14">
        <f>SQRT(($B$8-$B$8)^2+($C$8-$C$8)^2+($D$8-$D$8)^2+($E$8-$E$8)^2)</f>
        <v>0</v>
      </c>
      <c r="F172" s="14">
        <f>SQRT(($B$8-$B$9)^2+($C$8-$C$9)^2+($D$8-$D$9)^2+($E$8-$E$9)^2)</f>
        <v>5617393.948752393</v>
      </c>
      <c r="G172" s="14">
        <f>SQRT(($B$8-$B$11)^2+($C$8-$C$11)^2+($D$8-$D$11)^2+($E$8-$E$11)^2)</f>
        <v>5020694.356106733</v>
      </c>
    </row>
    <row r="173" spans="1:7" x14ac:dyDescent="0.25">
      <c r="A173" s="10" t="s">
        <v>23</v>
      </c>
      <c r="B173" s="30">
        <f>$C$153</f>
        <v>152537.97167918552</v>
      </c>
      <c r="C173" s="30">
        <f>SQRT(($B$3-$B$9)^2+($C$3-$C$9)^2+($D$3-$D$9)^2+($E$3-$E$9)^2)</f>
        <v>126405.68027584837</v>
      </c>
      <c r="D173" s="29">
        <f>$C$122</f>
        <v>261720.91372299616</v>
      </c>
      <c r="E173" s="14">
        <f>SQRT(($B$8-$B$9)^2+($C$8-$C$9)^2+($D$8-$D$9)^2+($E$8-$E$9)^2)</f>
        <v>5617393.948752393</v>
      </c>
      <c r="F173" s="14">
        <f>SQRT(($B$9-$B$9)^2+($C$9-$C$9)^2+($D$9-$D$9)^2+($E$9-$E$9)^2)</f>
        <v>0</v>
      </c>
      <c r="G173" s="14">
        <f>SQRT(($B$9-$B$11)^2+($C$9-$C$11)^2+($D$9-$D$11)^2+($E$9-$E$11)^2)</f>
        <v>598261.95511163841</v>
      </c>
    </row>
    <row r="174" spans="1:7" x14ac:dyDescent="0.25">
      <c r="A174" s="10" t="s">
        <v>25</v>
      </c>
      <c r="B174" s="30">
        <f>$C$154</f>
        <v>746058.92150017212</v>
      </c>
      <c r="C174" s="30">
        <f>SQRT(($B$3-$B$11)^2+($C$3-$C$11)^2+($D$3-$D$11)^2+($E$3-$E$11)^2)</f>
        <v>724579.49296264246</v>
      </c>
      <c r="D174" s="29">
        <f>$C$123</f>
        <v>859981.27907181799</v>
      </c>
      <c r="E174" s="14">
        <f>SQRT(($B$8-$B$11)^2+($C$8-$C$11)^2+($D$8-$D$11)^2+($E$8-$E$11)^2)</f>
        <v>5020694.356106733</v>
      </c>
      <c r="F174" s="14">
        <f>SQRT(($B$9-$B$11)^2+($C$9-$C$11)^2+($D$9-$D$11)^2+($E$9-$E$11)^2)</f>
        <v>598261.95511163841</v>
      </c>
      <c r="G174" s="14">
        <f>SQRT(($B$11-$B$11)^2+($C$11-$C$11)^2+($D$11-$D$11)^2+($E$11-$E$11)^2)</f>
        <v>0</v>
      </c>
    </row>
    <row r="176" spans="1:7" x14ac:dyDescent="0.25">
      <c r="B176" s="21" t="s">
        <v>80</v>
      </c>
      <c r="C176" s="39">
        <f>MIN(C169,D169:D170,E169:E171,F169:F172,G169:G173)</f>
        <v>51444.061795313166</v>
      </c>
    </row>
    <row r="177" spans="1:7" x14ac:dyDescent="0.25">
      <c r="B177" s="33"/>
      <c r="C177" s="33"/>
    </row>
    <row r="178" spans="1:7" x14ac:dyDescent="0.25">
      <c r="B178" s="48" t="s">
        <v>82</v>
      </c>
      <c r="C178" s="48"/>
    </row>
    <row r="179" spans="1:7" x14ac:dyDescent="0.25">
      <c r="B179" s="10" t="s">
        <v>72</v>
      </c>
      <c r="C179" s="41">
        <f>MIN(D169:D170)</f>
        <v>88293.054483351065</v>
      </c>
    </row>
    <row r="180" spans="1:7" x14ac:dyDescent="0.25">
      <c r="B180" s="10" t="s">
        <v>22</v>
      </c>
      <c r="C180" s="33">
        <f>MIN(E169:E170)</f>
        <v>5743752.7720804624</v>
      </c>
    </row>
    <row r="181" spans="1:7" x14ac:dyDescent="0.25">
      <c r="B181" s="10" t="s">
        <v>23</v>
      </c>
      <c r="C181" s="33">
        <f>MIN(F169:F170)</f>
        <v>126405.68027584837</v>
      </c>
    </row>
    <row r="182" spans="1:7" x14ac:dyDescent="0.25">
      <c r="B182" s="10" t="s">
        <v>25</v>
      </c>
      <c r="C182" s="33">
        <f>MIN(G169:G170)</f>
        <v>724579.49296264246</v>
      </c>
    </row>
    <row r="185" spans="1:7" x14ac:dyDescent="0.25">
      <c r="A185" s="47" t="s">
        <v>83</v>
      </c>
      <c r="B185" s="47"/>
      <c r="C185" s="33"/>
      <c r="D185" s="33"/>
      <c r="E185" s="33"/>
      <c r="F185" s="33"/>
      <c r="G185" s="33"/>
    </row>
    <row r="186" spans="1:7" x14ac:dyDescent="0.25">
      <c r="A186" s="1"/>
      <c r="B186" s="26" t="s">
        <v>80</v>
      </c>
      <c r="C186" s="10" t="s">
        <v>72</v>
      </c>
      <c r="D186" s="10" t="s">
        <v>22</v>
      </c>
      <c r="E186" s="10" t="s">
        <v>23</v>
      </c>
      <c r="F186" s="10" t="s">
        <v>25</v>
      </c>
    </row>
    <row r="187" spans="1:7" x14ac:dyDescent="0.25">
      <c r="A187" s="26" t="s">
        <v>80</v>
      </c>
      <c r="B187" s="14">
        <f>SQRT(($B$2-$B$2)^2+($C$2-$C$2)^2+($D$2-$D$2)^2+($E$2-$E$2)^2)</f>
        <v>0</v>
      </c>
      <c r="C187" s="42">
        <f>$C$179</f>
        <v>88293.054483351065</v>
      </c>
      <c r="D187" s="30">
        <f>$C$180</f>
        <v>5743752.7720804624</v>
      </c>
      <c r="E187" s="30">
        <f>$C$181</f>
        <v>126405.68027584837</v>
      </c>
      <c r="F187" s="30">
        <f>$C$182</f>
        <v>724579.49296264246</v>
      </c>
    </row>
    <row r="188" spans="1:7" x14ac:dyDescent="0.25">
      <c r="A188" s="10" t="s">
        <v>72</v>
      </c>
      <c r="B188" s="42">
        <f>$C$179</f>
        <v>88293.054483351065</v>
      </c>
      <c r="C188" s="29">
        <f>SQRT(($B$5-$B$5)^2+($C$5-$C$5)^2+($D$5-$D$5)^2+($E$5-$E$5)^2)</f>
        <v>0</v>
      </c>
      <c r="D188" s="29">
        <f>$C$121</f>
        <v>5878515.950290856</v>
      </c>
      <c r="E188" s="29">
        <f>$C$122</f>
        <v>261720.91372299616</v>
      </c>
      <c r="F188" s="29">
        <f>$C$123</f>
        <v>859981.27907181799</v>
      </c>
    </row>
    <row r="189" spans="1:7" x14ac:dyDescent="0.25">
      <c r="A189" s="10" t="s">
        <v>22</v>
      </c>
      <c r="B189" s="30">
        <f>$C$180</f>
        <v>5743752.7720804624</v>
      </c>
      <c r="C189" s="29">
        <f>$C$121</f>
        <v>5878515.950290856</v>
      </c>
      <c r="D189" s="14">
        <f>SQRT(($B$8-$B$8)^2+($C$8-$C$8)^2+($D$8-$D$8)^2+($E$8-$E$8)^2)</f>
        <v>0</v>
      </c>
      <c r="E189" s="14">
        <f>SQRT(($B$8-$B$9)^2+($C$8-$C$9)^2+($D$8-$D$9)^2+($E$8-$E$9)^2)</f>
        <v>5617393.948752393</v>
      </c>
      <c r="F189" s="14">
        <f>SQRT(($B$8-$B$11)^2+($C$8-$C$11)^2+($D$8-$D$11)^2+($E$8-$E$11)^2)</f>
        <v>5020694.356106733</v>
      </c>
    </row>
    <row r="190" spans="1:7" x14ac:dyDescent="0.25">
      <c r="A190" s="10" t="s">
        <v>23</v>
      </c>
      <c r="B190" s="30">
        <f>$C$181</f>
        <v>126405.68027584837</v>
      </c>
      <c r="C190" s="29">
        <f>$C$122</f>
        <v>261720.91372299616</v>
      </c>
      <c r="D190" s="14">
        <f>SQRT(($B$8-$B$9)^2+($C$8-$C$9)^2+($D$8-$D$9)^2+($E$8-$E$9)^2)</f>
        <v>5617393.948752393</v>
      </c>
      <c r="E190" s="14">
        <f>SQRT(($B$9-$B$9)^2+($C$9-$C$9)^2+($D$9-$D$9)^2+($E$9-$E$9)^2)</f>
        <v>0</v>
      </c>
      <c r="F190" s="14">
        <f>SQRT(($B$9-$B$11)^2+($C$9-$C$11)^2+($D$9-$D$11)^2+($E$9-$E$11)^2)</f>
        <v>598261.95511163841</v>
      </c>
    </row>
    <row r="191" spans="1:7" x14ac:dyDescent="0.25">
      <c r="A191" s="10" t="s">
        <v>25</v>
      </c>
      <c r="B191" s="30">
        <f>$C$182</f>
        <v>724579.49296264246</v>
      </c>
      <c r="C191" s="29">
        <f>$C$123</f>
        <v>859981.27907181799</v>
      </c>
      <c r="D191" s="14">
        <f>SQRT(($B$8-$B$11)^2+($C$8-$C$11)^2+($D$8-$D$11)^2+($E$8-$E$11)^2)</f>
        <v>5020694.356106733</v>
      </c>
      <c r="E191" s="14">
        <f>SQRT(($B$9-$B$11)^2+($C$9-$C$11)^2+($D$9-$D$11)^2+($E$9-$E$11)^2)</f>
        <v>598261.95511163841</v>
      </c>
      <c r="F191" s="14">
        <f>SQRT(($B$11-$B$11)^2+($C$11-$C$11)^2+($D$11-$D$11)^2+($E$11-$E$11)^2)</f>
        <v>0</v>
      </c>
    </row>
    <row r="194" spans="1:6" x14ac:dyDescent="0.25">
      <c r="A194" s="47" t="s">
        <v>85</v>
      </c>
      <c r="B194" s="47"/>
      <c r="C194" s="47"/>
      <c r="D194" s="33"/>
      <c r="E194" s="33"/>
      <c r="F194" s="33"/>
    </row>
    <row r="195" spans="1:6" x14ac:dyDescent="0.25">
      <c r="A195" s="1"/>
      <c r="B195" s="26" t="s">
        <v>80</v>
      </c>
      <c r="C195" s="26" t="s">
        <v>72</v>
      </c>
      <c r="D195" s="10" t="s">
        <v>22</v>
      </c>
      <c r="E195" s="10" t="s">
        <v>23</v>
      </c>
      <c r="F195" s="10" t="s">
        <v>25</v>
      </c>
    </row>
    <row r="196" spans="1:6" x14ac:dyDescent="0.25">
      <c r="A196" s="26" t="s">
        <v>80</v>
      </c>
      <c r="B196" s="14">
        <f>SQRT(($B$2-$B$2)^2+($C$2-$C$2)^2+($D$2-$D$2)^2+($E$2-$E$2)^2)</f>
        <v>0</v>
      </c>
      <c r="C196" s="45">
        <f>$C$179</f>
        <v>88293.054483351065</v>
      </c>
      <c r="D196" s="30">
        <f>$C$180</f>
        <v>5743752.7720804624</v>
      </c>
      <c r="E196" s="30">
        <f>$C$181</f>
        <v>126405.68027584837</v>
      </c>
      <c r="F196" s="30">
        <f>$C$182</f>
        <v>724579.49296264246</v>
      </c>
    </row>
    <row r="197" spans="1:6" x14ac:dyDescent="0.25">
      <c r="A197" s="26" t="s">
        <v>72</v>
      </c>
      <c r="B197" s="45">
        <f>$C$179</f>
        <v>88293.054483351065</v>
      </c>
      <c r="C197" s="29">
        <f>SQRT(($B$5-$B$5)^2+($C$5-$C$5)^2+($D$5-$D$5)^2+($E$5-$E$5)^2)</f>
        <v>0</v>
      </c>
      <c r="D197" s="30">
        <f>$C$121</f>
        <v>5878515.950290856</v>
      </c>
      <c r="E197" s="30">
        <f>$C$122</f>
        <v>261720.91372299616</v>
      </c>
      <c r="F197" s="30">
        <f>$C$123</f>
        <v>859981.27907181799</v>
      </c>
    </row>
    <row r="198" spans="1:6" x14ac:dyDescent="0.25">
      <c r="A198" s="10" t="s">
        <v>22</v>
      </c>
      <c r="B198" s="30">
        <f>$C$180</f>
        <v>5743752.7720804624</v>
      </c>
      <c r="C198" s="30">
        <f>$C$121</f>
        <v>5878515.950290856</v>
      </c>
      <c r="D198" s="14">
        <f>SQRT(($B$8-$B$8)^2+($C$8-$C$8)^2+($D$8-$D$8)^2+($E$8-$E$8)^2)</f>
        <v>0</v>
      </c>
      <c r="E198" s="14">
        <f>SQRT(($B$8-$B$9)^2+($C$8-$C$9)^2+($D$8-$D$9)^2+($E$8-$E$9)^2)</f>
        <v>5617393.948752393</v>
      </c>
      <c r="F198" s="14">
        <f>SQRT(($B$8-$B$11)^2+($C$8-$C$11)^2+($D$8-$D$11)^2+($E$8-$E$11)^2)</f>
        <v>5020694.356106733</v>
      </c>
    </row>
    <row r="199" spans="1:6" x14ac:dyDescent="0.25">
      <c r="A199" s="10" t="s">
        <v>23</v>
      </c>
      <c r="B199" s="30">
        <f>$C$181</f>
        <v>126405.68027584837</v>
      </c>
      <c r="C199" s="30">
        <f>$C$122</f>
        <v>261720.91372299616</v>
      </c>
      <c r="D199" s="14">
        <f>SQRT(($B$8-$B$9)^2+($C$8-$C$9)^2+($D$8-$D$9)^2+($E$8-$E$9)^2)</f>
        <v>5617393.948752393</v>
      </c>
      <c r="E199" s="14">
        <f>SQRT(($B$9-$B$9)^2+($C$9-$C$9)^2+($D$9-$D$9)^2+($E$9-$E$9)^2)</f>
        <v>0</v>
      </c>
      <c r="F199" s="14">
        <f>SQRT(($B$9-$B$11)^2+($C$9-$C$11)^2+($D$9-$D$11)^2+($E$9-$E$11)^2)</f>
        <v>598261.95511163841</v>
      </c>
    </row>
    <row r="200" spans="1:6" x14ac:dyDescent="0.25">
      <c r="A200" s="10" t="s">
        <v>25</v>
      </c>
      <c r="B200" s="30">
        <f>$C$182</f>
        <v>724579.49296264246</v>
      </c>
      <c r="C200" s="30">
        <f>$C$123</f>
        <v>859981.27907181799</v>
      </c>
      <c r="D200" s="14">
        <f>SQRT(($B$8-$B$11)^2+($C$8-$C$11)^2+($D$8-$D$11)^2+($E$8-$E$11)^2)</f>
        <v>5020694.356106733</v>
      </c>
      <c r="E200" s="14">
        <f>SQRT(($B$9-$B$11)^2+($C$9-$C$11)^2+($D$9-$D$11)^2+($E$9-$E$11)^2)</f>
        <v>598261.95511163841</v>
      </c>
      <c r="F200" s="14">
        <f>SQRT(($B$11-$B$11)^2+($C$11-$C$11)^2+($D$11-$D$11)^2+($E$11-$E$11)^2)</f>
        <v>0</v>
      </c>
    </row>
    <row r="202" spans="1:6" ht="30" x14ac:dyDescent="0.25">
      <c r="B202" s="17" t="s">
        <v>84</v>
      </c>
      <c r="C202" s="40">
        <f>MIN(C196,D196:D197,E196:E198,F196:F199)</f>
        <v>88293.054483351065</v>
      </c>
    </row>
    <row r="203" spans="1:6" x14ac:dyDescent="0.25">
      <c r="B203" s="33"/>
      <c r="C203" s="33"/>
    </row>
    <row r="204" spans="1:6" x14ac:dyDescent="0.25">
      <c r="B204" s="48" t="s">
        <v>86</v>
      </c>
      <c r="C204" s="48"/>
    </row>
    <row r="205" spans="1:6" x14ac:dyDescent="0.25">
      <c r="B205" s="10" t="s">
        <v>22</v>
      </c>
      <c r="C205" s="33">
        <f>MIN(D196:D197)</f>
        <v>5743752.7720804624</v>
      </c>
    </row>
    <row r="206" spans="1:6" x14ac:dyDescent="0.25">
      <c r="B206" s="10" t="s">
        <v>23</v>
      </c>
      <c r="C206" s="33">
        <f>MIN(E196:E197)</f>
        <v>126405.68027584837</v>
      </c>
    </row>
    <row r="207" spans="1:6" x14ac:dyDescent="0.25">
      <c r="B207" s="10" t="s">
        <v>25</v>
      </c>
      <c r="C207" s="33">
        <f>MIN(F196:F197)</f>
        <v>724579.49296264246</v>
      </c>
    </row>
    <row r="210" spans="1:6" x14ac:dyDescent="0.25">
      <c r="A210" s="47" t="s">
        <v>87</v>
      </c>
      <c r="B210" s="47"/>
      <c r="C210" s="47"/>
      <c r="D210" s="33"/>
      <c r="E210" s="33"/>
      <c r="F210" s="33"/>
    </row>
    <row r="211" spans="1:6" ht="21" x14ac:dyDescent="0.25">
      <c r="A211" s="1"/>
      <c r="B211" s="28" t="s">
        <v>84</v>
      </c>
      <c r="C211" s="10" t="s">
        <v>22</v>
      </c>
      <c r="D211" s="10" t="s">
        <v>23</v>
      </c>
      <c r="E211" s="10" t="s">
        <v>25</v>
      </c>
    </row>
    <row r="212" spans="1:6" ht="21" x14ac:dyDescent="0.25">
      <c r="A212" s="28" t="s">
        <v>84</v>
      </c>
      <c r="B212" s="14">
        <f>SQRT(($B$2-$B$2)^2+($C$2-$C$2)^2+($D$2-$D$2)^2+($E$2-$E$2)^2)</f>
        <v>0</v>
      </c>
      <c r="C212" s="30">
        <f>$C$205</f>
        <v>5743752.7720804624</v>
      </c>
      <c r="D212" s="30">
        <f>$C$206</f>
        <v>126405.68027584837</v>
      </c>
      <c r="E212" s="30">
        <f>$C$207</f>
        <v>724579.49296264246</v>
      </c>
    </row>
    <row r="213" spans="1:6" x14ac:dyDescent="0.25">
      <c r="A213" s="10" t="s">
        <v>22</v>
      </c>
      <c r="B213" s="30">
        <f>$C$205</f>
        <v>5743752.7720804624</v>
      </c>
      <c r="C213" s="14">
        <f>SQRT(($B$8-$B$8)^2+($C$8-$C$8)^2+($D$8-$D$8)^2+($E$8-$E$8)^2)</f>
        <v>0</v>
      </c>
      <c r="D213" s="14">
        <f>SQRT(($B$8-$B$9)^2+($C$8-$C$9)^2+($D$8-$D$9)^2+($E$8-$E$9)^2)</f>
        <v>5617393.948752393</v>
      </c>
      <c r="E213" s="14">
        <f>SQRT(($B$8-$B$11)^2+($C$8-$C$11)^2+($D$8-$D$11)^2+($E$8-$E$11)^2)</f>
        <v>5020694.356106733</v>
      </c>
    </row>
    <row r="214" spans="1:6" x14ac:dyDescent="0.25">
      <c r="A214" s="10" t="s">
        <v>23</v>
      </c>
      <c r="B214" s="30">
        <f>$C$206</f>
        <v>126405.68027584837</v>
      </c>
      <c r="C214" s="14">
        <f>SQRT(($B$8-$B$9)^2+($C$8-$C$9)^2+($D$8-$D$9)^2+($E$8-$E$9)^2)</f>
        <v>5617393.948752393</v>
      </c>
      <c r="D214" s="14">
        <f>SQRT(($B$9-$B$9)^2+($C$9-$C$9)^2+($D$9-$D$9)^2+($E$9-$E$9)^2)</f>
        <v>0</v>
      </c>
      <c r="E214" s="14">
        <f>SQRT(($B$9-$B$11)^2+($C$9-$C$11)^2+($D$9-$D$11)^2+($E$9-$E$11)^2)</f>
        <v>598261.95511163841</v>
      </c>
    </row>
    <row r="215" spans="1:6" x14ac:dyDescent="0.25">
      <c r="A215" s="10" t="s">
        <v>25</v>
      </c>
      <c r="B215" s="30">
        <f>$C$207</f>
        <v>724579.49296264246</v>
      </c>
      <c r="C215" s="14">
        <f>SQRT(($B$8-$B$11)^2+($C$8-$C$11)^2+($D$8-$D$11)^2+($E$8-$E$11)^2)</f>
        <v>5020694.356106733</v>
      </c>
      <c r="D215" s="14">
        <f>SQRT(($B$9-$B$11)^2+($C$9-$C$11)^2+($D$9-$D$11)^2+($E$9-$E$11)^2)</f>
        <v>598261.95511163841</v>
      </c>
      <c r="E215" s="14">
        <f>SQRT(($B$11-$B$11)^2+($C$11-$C$11)^2+($D$11-$D$11)^2+($E$11-$E$11)^2)</f>
        <v>0</v>
      </c>
    </row>
    <row r="218" spans="1:6" x14ac:dyDescent="0.25">
      <c r="A218" s="47" t="s">
        <v>89</v>
      </c>
      <c r="B218" s="47"/>
      <c r="C218" s="47"/>
      <c r="D218" s="33"/>
      <c r="E218" s="33"/>
    </row>
    <row r="219" spans="1:6" ht="21" x14ac:dyDescent="0.25">
      <c r="A219" s="1"/>
      <c r="B219" s="28" t="s">
        <v>84</v>
      </c>
      <c r="C219" s="10" t="s">
        <v>22</v>
      </c>
      <c r="D219" s="26" t="s">
        <v>23</v>
      </c>
      <c r="E219" s="10" t="s">
        <v>25</v>
      </c>
    </row>
    <row r="220" spans="1:6" ht="21" x14ac:dyDescent="0.25">
      <c r="A220" s="28" t="s">
        <v>84</v>
      </c>
      <c r="B220" s="14">
        <f>SQRT(($B$2-$B$2)^2+($C$2-$C$2)^2+($D$2-$D$2)^2+($E$2-$E$2)^2)</f>
        <v>0</v>
      </c>
      <c r="C220" s="30">
        <f>$C$205</f>
        <v>5743752.7720804624</v>
      </c>
      <c r="D220" s="31">
        <f>$C$206</f>
        <v>126405.68027584837</v>
      </c>
      <c r="E220" s="30">
        <f>$C$207</f>
        <v>724579.49296264246</v>
      </c>
    </row>
    <row r="221" spans="1:6" x14ac:dyDescent="0.25">
      <c r="A221" s="10" t="s">
        <v>22</v>
      </c>
      <c r="B221" s="30">
        <f>$C$205</f>
        <v>5743752.7720804624</v>
      </c>
      <c r="C221" s="14">
        <f>SQRT(($B$8-$B$8)^2+($C$8-$C$8)^2+($D$8-$D$8)^2+($E$8-$E$8)^2)</f>
        <v>0</v>
      </c>
      <c r="D221" s="30">
        <f>SQRT(($B$8-$B$9)^2+($C$8-$C$9)^2+($D$8-$D$9)^2+($E$8-$E$9)^2)</f>
        <v>5617393.948752393</v>
      </c>
      <c r="E221" s="14">
        <f>SQRT(($B$8-$B$11)^2+($C$8-$C$11)^2+($D$8-$D$11)^2+($E$8-$E$11)^2)</f>
        <v>5020694.356106733</v>
      </c>
    </row>
    <row r="222" spans="1:6" x14ac:dyDescent="0.25">
      <c r="A222" s="26" t="s">
        <v>23</v>
      </c>
      <c r="B222" s="31">
        <f>$C$206</f>
        <v>126405.68027584837</v>
      </c>
      <c r="C222" s="30">
        <f>SQRT(($B$8-$B$9)^2+($C$8-$C$9)^2+($D$8-$D$9)^2+($E$8-$E$9)^2)</f>
        <v>5617393.948752393</v>
      </c>
      <c r="D222" s="14">
        <f>SQRT(($B$9-$B$9)^2+($C$9-$C$9)^2+($D$9-$D$9)^2+($E$9-$E$9)^2)</f>
        <v>0</v>
      </c>
      <c r="E222" s="30">
        <f>SQRT(($B$9-$B$11)^2+($C$9-$C$11)^2+($D$9-$D$11)^2+($E$9-$E$11)^2)</f>
        <v>598261.95511163841</v>
      </c>
    </row>
    <row r="223" spans="1:6" x14ac:dyDescent="0.25">
      <c r="A223" s="10" t="s">
        <v>25</v>
      </c>
      <c r="B223" s="30">
        <f>$C$207</f>
        <v>724579.49296264246</v>
      </c>
      <c r="C223" s="14">
        <f>SQRT(($B$8-$B$11)^2+($C$8-$C$11)^2+($D$8-$D$11)^2+($E$8-$E$11)^2)</f>
        <v>5020694.356106733</v>
      </c>
      <c r="D223" s="30">
        <f>SQRT(($B$9-$B$11)^2+($C$9-$C$11)^2+($D$9-$D$11)^2+($E$9-$E$11)^2)</f>
        <v>598261.95511163841</v>
      </c>
      <c r="E223" s="14">
        <f>SQRT(($B$11-$B$11)^2+($C$11-$C$11)^2+($D$11-$D$11)^2+($E$11-$E$11)^2)</f>
        <v>0</v>
      </c>
    </row>
    <row r="225" spans="1:5" ht="45" x14ac:dyDescent="0.25">
      <c r="B225" s="17" t="s">
        <v>88</v>
      </c>
      <c r="C225" s="40">
        <f>MIN(C220,D220:D221,E220:E222)</f>
        <v>126405.68027584837</v>
      </c>
    </row>
    <row r="226" spans="1:5" x14ac:dyDescent="0.25">
      <c r="B226" s="33"/>
      <c r="C226" s="33"/>
    </row>
    <row r="227" spans="1:5" ht="29.25" customHeight="1" x14ac:dyDescent="0.25">
      <c r="B227" s="49" t="s">
        <v>90</v>
      </c>
      <c r="C227" s="49"/>
    </row>
    <row r="228" spans="1:5" x14ac:dyDescent="0.25">
      <c r="B228" s="10" t="s">
        <v>22</v>
      </c>
      <c r="C228" s="33">
        <f>MIN(C220,C222)</f>
        <v>5617393.948752393</v>
      </c>
    </row>
    <row r="229" spans="1:5" x14ac:dyDescent="0.25">
      <c r="B229" s="10" t="s">
        <v>25</v>
      </c>
      <c r="C229" s="33">
        <f>MIN(E220,E222)</f>
        <v>598261.95511163841</v>
      </c>
    </row>
    <row r="232" spans="1:5" x14ac:dyDescent="0.25">
      <c r="A232" s="47" t="s">
        <v>91</v>
      </c>
      <c r="B232" s="47"/>
      <c r="C232" s="47"/>
      <c r="D232" s="33"/>
      <c r="E232" s="33"/>
    </row>
    <row r="233" spans="1:5" ht="31.5" x14ac:dyDescent="0.25">
      <c r="A233" s="1"/>
      <c r="B233" s="28" t="s">
        <v>88</v>
      </c>
      <c r="C233" s="10" t="s">
        <v>22</v>
      </c>
      <c r="D233" s="10" t="s">
        <v>25</v>
      </c>
    </row>
    <row r="234" spans="1:5" ht="21" x14ac:dyDescent="0.25">
      <c r="A234" s="28" t="s">
        <v>88</v>
      </c>
      <c r="B234" s="14">
        <f>SQRT(($B$2-$B$2)^2+($C$2-$C$2)^2+($D$2-$D$2)^2+($E$2-$E$2)^2)</f>
        <v>0</v>
      </c>
      <c r="C234" s="30">
        <f>$C$228</f>
        <v>5617393.948752393</v>
      </c>
      <c r="D234" s="30">
        <f>$C$229</f>
        <v>598261.95511163841</v>
      </c>
    </row>
    <row r="235" spans="1:5" x14ac:dyDescent="0.25">
      <c r="A235" s="10" t="s">
        <v>22</v>
      </c>
      <c r="B235" s="30">
        <f>$C$228</f>
        <v>5617393.948752393</v>
      </c>
      <c r="C235" s="14">
        <f>SQRT(($B$8-$B$8)^2+($C$8-$C$8)^2+($D$8-$D$8)^2+($E$8-$E$8)^2)</f>
        <v>0</v>
      </c>
      <c r="D235" s="14">
        <f>SQRT(($B$8-$B$11)^2+($C$8-$C$11)^2+($D$8-$D$11)^2+($E$8-$E$11)^2)</f>
        <v>5020694.356106733</v>
      </c>
    </row>
    <row r="236" spans="1:5" x14ac:dyDescent="0.25">
      <c r="A236" s="10" t="s">
        <v>25</v>
      </c>
      <c r="B236" s="30">
        <f>$C$229</f>
        <v>598261.95511163841</v>
      </c>
      <c r="C236" s="14">
        <f>SQRT(($B$8-$B$11)^2+($C$8-$C$11)^2+($D$8-$D$11)^2+($E$8-$E$11)^2)</f>
        <v>5020694.356106733</v>
      </c>
      <c r="D236" s="14">
        <f>SQRT(($B$11-$B$11)^2+($C$11-$C$11)^2+($D$11-$D$11)^2+($E$11-$E$11)^2)</f>
        <v>0</v>
      </c>
    </row>
    <row r="239" spans="1:5" x14ac:dyDescent="0.25">
      <c r="A239" s="47" t="s">
        <v>92</v>
      </c>
      <c r="B239" s="47"/>
      <c r="C239" s="47"/>
      <c r="D239" s="33"/>
    </row>
    <row r="240" spans="1:5" ht="31.5" x14ac:dyDescent="0.25">
      <c r="A240" s="1"/>
      <c r="B240" s="28" t="s">
        <v>88</v>
      </c>
      <c r="C240" s="10" t="s">
        <v>22</v>
      </c>
      <c r="D240" s="26" t="s">
        <v>25</v>
      </c>
    </row>
    <row r="241" spans="1:4" ht="21" x14ac:dyDescent="0.25">
      <c r="A241" s="28" t="s">
        <v>88</v>
      </c>
      <c r="B241" s="14">
        <f>SQRT(($B$2-$B$2)^2+($C$2-$C$2)^2+($D$2-$D$2)^2+($E$2-$E$2)^2)</f>
        <v>0</v>
      </c>
      <c r="C241" s="30">
        <f>$C$228</f>
        <v>5617393.948752393</v>
      </c>
      <c r="D241" s="31">
        <f>$C$229</f>
        <v>598261.95511163841</v>
      </c>
    </row>
    <row r="242" spans="1:4" x14ac:dyDescent="0.25">
      <c r="A242" s="10" t="s">
        <v>22</v>
      </c>
      <c r="B242" s="30">
        <f>$C$228</f>
        <v>5617393.948752393</v>
      </c>
      <c r="C242" s="14">
        <f>SQRT(($B$8-$B$8)^2+($C$8-$C$8)^2+($D$8-$D$8)^2+($E$8-$E$8)^2)</f>
        <v>0</v>
      </c>
      <c r="D242" s="30">
        <f>SQRT(($B$8-$B$11)^2+($C$8-$C$11)^2+($D$8-$D$11)^2+($E$8-$E$11)^2)</f>
        <v>5020694.356106733</v>
      </c>
    </row>
    <row r="243" spans="1:4" x14ac:dyDescent="0.25">
      <c r="A243" s="26" t="s">
        <v>25</v>
      </c>
      <c r="B243" s="31">
        <f>$C$229</f>
        <v>598261.95511163841</v>
      </c>
      <c r="C243" s="30">
        <f>SQRT(($B$8-$B$11)^2+($C$8-$C$11)^2+($D$8-$D$11)^2+($E$8-$E$11)^2)</f>
        <v>5020694.356106733</v>
      </c>
      <c r="D243" s="14">
        <f>SQRT(($B$11-$B$11)^2+($C$11-$C$11)^2+($D$11-$D$11)^2+($E$11-$E$11)^2)</f>
        <v>0</v>
      </c>
    </row>
    <row r="245" spans="1:4" ht="45" x14ac:dyDescent="0.25">
      <c r="B245" s="17" t="s">
        <v>93</v>
      </c>
      <c r="C245" s="40">
        <f>MIN(C241,D241:D242)</f>
        <v>598261.95511163841</v>
      </c>
    </row>
    <row r="246" spans="1:4" x14ac:dyDescent="0.25">
      <c r="B246" s="33"/>
      <c r="C246" s="33"/>
    </row>
    <row r="247" spans="1:4" ht="48" customHeight="1" x14ac:dyDescent="0.25">
      <c r="B247" s="49" t="s">
        <v>94</v>
      </c>
      <c r="C247" s="49"/>
    </row>
    <row r="248" spans="1:4" x14ac:dyDescent="0.25">
      <c r="B248" s="10" t="s">
        <v>22</v>
      </c>
      <c r="C248" s="33">
        <f>MIN(C241,C243)</f>
        <v>5020694.356106733</v>
      </c>
    </row>
    <row r="251" spans="1:4" x14ac:dyDescent="0.25">
      <c r="A251" s="47" t="s">
        <v>95</v>
      </c>
      <c r="B251" s="47"/>
      <c r="C251" s="47"/>
      <c r="D251" s="33"/>
    </row>
    <row r="252" spans="1:4" ht="31.5" x14ac:dyDescent="0.25">
      <c r="A252" s="1"/>
      <c r="B252" s="28" t="s">
        <v>93</v>
      </c>
      <c r="C252" s="10" t="s">
        <v>22</v>
      </c>
      <c r="D252" s="15"/>
    </row>
    <row r="253" spans="1:4" ht="21" x14ac:dyDescent="0.25">
      <c r="A253" s="28" t="s">
        <v>93</v>
      </c>
      <c r="B253" s="14">
        <f>SQRT(($B$2-$B$2)^2+($C$2-$C$2)^2+($D$2-$D$2)^2+($E$2-$E$2)^2)</f>
        <v>0</v>
      </c>
      <c r="C253" s="30">
        <f>$C$248</f>
        <v>5020694.356106733</v>
      </c>
      <c r="D253" s="16"/>
    </row>
    <row r="254" spans="1:4" x14ac:dyDescent="0.25">
      <c r="A254" s="10" t="s">
        <v>22</v>
      </c>
      <c r="B254" s="30">
        <f>$C$248</f>
        <v>5020694.356106733</v>
      </c>
      <c r="C254" s="14">
        <f>SQRT(($B$8-$B$8)^2+($C$8-$C$8)^2+($D$8-$D$8)^2+($E$8-$E$8)^2)</f>
        <v>0</v>
      </c>
      <c r="D254" s="16"/>
    </row>
  </sheetData>
  <mergeCells count="19">
    <mergeCell ref="B44:C44"/>
    <mergeCell ref="B82:C82"/>
    <mergeCell ref="B117:C117"/>
    <mergeCell ref="A126:B126"/>
    <mergeCell ref="A185:B185"/>
    <mergeCell ref="B204:C204"/>
    <mergeCell ref="A194:C194"/>
    <mergeCell ref="A210:C210"/>
    <mergeCell ref="A137:B137"/>
    <mergeCell ref="B149:C149"/>
    <mergeCell ref="A157:B157"/>
    <mergeCell ref="A167:B167"/>
    <mergeCell ref="B178:C178"/>
    <mergeCell ref="A251:C251"/>
    <mergeCell ref="A218:C218"/>
    <mergeCell ref="B227:C227"/>
    <mergeCell ref="A232:C232"/>
    <mergeCell ref="A239:C239"/>
    <mergeCell ref="B247:C24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Perhitungan Manual Latlong</vt:lpstr>
      <vt:lpstr>Perhitungan Manual Volume Cases</vt:lpstr>
      <vt:lpstr>'Perhitungan Manual Latlong'!time_series_covid19_confirmed_global</vt:lpstr>
      <vt:lpstr>'Perhitungan Manual Volume Cases'!time_series_covid19_confirmed_global</vt:lpstr>
      <vt:lpstr>'Perhitungan Manual Latlong'!time_series_covid19_confirmed_global_1</vt:lpstr>
      <vt:lpstr>'Perhitungan Manual Volume Cases'!time_series_covid19_confirmed_global_1</vt:lpstr>
      <vt:lpstr>'Perhitungan Manual Latlong'!time_series_covid19_confirmed_global_10</vt:lpstr>
      <vt:lpstr>'Perhitungan Manual Volume Cases'!time_series_covid19_confirmed_global_10</vt:lpstr>
      <vt:lpstr>'Perhitungan Manual Latlong'!time_series_covid19_confirmed_global_11</vt:lpstr>
      <vt:lpstr>'Perhitungan Manual Volume Cases'!time_series_covid19_confirmed_global_11</vt:lpstr>
      <vt:lpstr>'Perhitungan Manual Latlong'!time_series_covid19_confirmed_global_12</vt:lpstr>
      <vt:lpstr>'Perhitungan Manual Volume Cases'!time_series_covid19_confirmed_global_12</vt:lpstr>
      <vt:lpstr>'Perhitungan Manual Latlong'!time_series_covid19_confirmed_global_13</vt:lpstr>
      <vt:lpstr>'Perhitungan Manual Volume Cases'!time_series_covid19_confirmed_global_13</vt:lpstr>
      <vt:lpstr>'Perhitungan Manual Latlong'!time_series_covid19_confirmed_global_14</vt:lpstr>
      <vt:lpstr>'Perhitungan Manual Volume Cases'!time_series_covid19_confirmed_global_14</vt:lpstr>
      <vt:lpstr>'Perhitungan Manual Volume Cases'!time_series_covid19_confirmed_global_15</vt:lpstr>
      <vt:lpstr>'Perhitungan Manual Volume Cases'!time_series_covid19_confirmed_global_16</vt:lpstr>
      <vt:lpstr>'Perhitungan Manual Latlong'!time_series_covid19_confirmed_global_17</vt:lpstr>
      <vt:lpstr>'Perhitungan Manual Volume Cases'!time_series_covid19_confirmed_global_17</vt:lpstr>
      <vt:lpstr>'Perhitungan Manual Latlong'!time_series_covid19_confirmed_global_18</vt:lpstr>
      <vt:lpstr>'Perhitungan Manual Volume Cases'!time_series_covid19_confirmed_global_18</vt:lpstr>
      <vt:lpstr>'Perhitungan Manual Latlong'!time_series_covid19_confirmed_global_19</vt:lpstr>
      <vt:lpstr>'Perhitungan Manual Volume Cases'!time_series_covid19_confirmed_global_19</vt:lpstr>
      <vt:lpstr>'Perhitungan Manual Latlong'!time_series_covid19_confirmed_global_20</vt:lpstr>
      <vt:lpstr>'Perhitungan Manual Volume Cases'!time_series_covid19_confirmed_global_20</vt:lpstr>
      <vt:lpstr>'Perhitungan Manual Latlong'!time_series_covid19_confirmed_global_21</vt:lpstr>
      <vt:lpstr>'Perhitungan Manual Volume Cases'!time_series_covid19_confirmed_global_21</vt:lpstr>
      <vt:lpstr>'Perhitungan Manual Latlong'!time_series_covid19_confirmed_global_22</vt:lpstr>
      <vt:lpstr>'Perhitungan Manual Volume Cases'!time_series_covid19_confirmed_global_22</vt:lpstr>
      <vt:lpstr>'Perhitungan Manual Latlong'!time_series_covid19_confirmed_global_23</vt:lpstr>
      <vt:lpstr>'Perhitungan Manual Volume Cases'!time_series_covid19_confirmed_global_23</vt:lpstr>
      <vt:lpstr>'Perhitungan Manual Latlong'!time_series_covid19_confirmed_global_24</vt:lpstr>
      <vt:lpstr>'Perhitungan Manual Volume Cases'!time_series_covid19_confirmed_global_24</vt:lpstr>
      <vt:lpstr>'Perhitungan Manual Latlong'!time_series_covid19_confirmed_global_25</vt:lpstr>
      <vt:lpstr>'Perhitungan Manual Volume Cases'!time_series_covid19_confirmed_global_25</vt:lpstr>
      <vt:lpstr>'Perhitungan Manual Latlong'!time_series_covid19_confirmed_global_26</vt:lpstr>
      <vt:lpstr>'Perhitungan Manual Latlong'!time_series_covid19_confirmed_global_27</vt:lpstr>
      <vt:lpstr>'Perhitungan Manual Latlong'!time_series_covid19_confirmed_global_28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 anisa</dc:creator>
  <cp:lastModifiedBy>ASUS</cp:lastModifiedBy>
  <dcterms:created xsi:type="dcterms:W3CDTF">2021-07-02T03:28:10Z</dcterms:created>
  <dcterms:modified xsi:type="dcterms:W3CDTF">2021-08-14T13:28:24Z</dcterms:modified>
</cp:coreProperties>
</file>