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80" yWindow="0" windowWidth="25520" windowHeight="15560" tabRatio="500"/>
  </bookViews>
  <sheets>
    <sheet name="summary" sheetId="4" r:id="rId1"/>
    <sheet name="assembly massive table" sheetId="2" r:id="rId2"/>
    <sheet name="stoptag table" sheetId="7" r:id="rId3"/>
    <sheet name="simulated stoptags" sheetId="9" r:id="rId4"/>
    <sheet name="Overlap of stoptags" sheetId="10" r:id="rId5"/>
    <sheet name="Sheet1" sheetId="1" r:id="rId6"/>
    <sheet name="Sheet4" sheetId="5" r:id="rId7"/>
    <sheet name="Sheet5" sheetId="6" r:id="rId8"/>
    <sheet name="Sheet7" sheetId="8" r:id="rId9"/>
  </sheets>
  <definedNames>
    <definedName name="_3.500m_contigs_stoptag" localSheetId="7">Sheet5!$I$22:$L$121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8" l="1"/>
  <c r="A2" i="8"/>
  <c r="B3" i="8"/>
  <c r="A3" i="8"/>
  <c r="B4" i="8"/>
  <c r="A4" i="8"/>
  <c r="B5" i="8"/>
  <c r="A5" i="8"/>
  <c r="B6" i="8"/>
  <c r="A6" i="8"/>
  <c r="B7" i="8"/>
  <c r="A7" i="8"/>
  <c r="B11" i="8"/>
  <c r="A11" i="8"/>
  <c r="B12" i="8"/>
  <c r="A12" i="8"/>
  <c r="B14" i="8"/>
  <c r="A14" i="8"/>
  <c r="B15" i="8"/>
  <c r="A15" i="8"/>
  <c r="B16" i="8"/>
  <c r="A16" i="8"/>
  <c r="B21" i="8"/>
  <c r="A21" i="8"/>
  <c r="B22" i="8"/>
  <c r="A22" i="8"/>
  <c r="B23" i="8"/>
  <c r="A23" i="8"/>
  <c r="B24" i="8"/>
  <c r="A24" i="8"/>
  <c r="B25" i="8"/>
  <c r="A25" i="8"/>
  <c r="B26" i="8"/>
  <c r="A26" i="8"/>
  <c r="A28" i="8"/>
  <c r="B20" i="8"/>
  <c r="B19" i="8"/>
  <c r="B18" i="8"/>
  <c r="B17" i="8"/>
  <c r="B13" i="8"/>
  <c r="B10" i="8"/>
  <c r="B9" i="8"/>
  <c r="B8" i="8"/>
  <c r="M121" i="6"/>
  <c r="M1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22" i="6"/>
  <c r="J122" i="6"/>
  <c r="L122" i="6"/>
  <c r="H4" i="4"/>
  <c r="G30" i="6"/>
  <c r="G27" i="6"/>
  <c r="G26" i="6"/>
  <c r="G25" i="6"/>
  <c r="G23" i="6"/>
  <c r="G22" i="6"/>
  <c r="G17" i="6"/>
  <c r="G16" i="6"/>
  <c r="G15" i="6"/>
  <c r="G13" i="6"/>
  <c r="G12" i="6"/>
  <c r="G2" i="6"/>
  <c r="G4" i="6"/>
  <c r="G5" i="6"/>
  <c r="G6" i="6"/>
  <c r="G1" i="6"/>
  <c r="H3" i="4"/>
  <c r="H5" i="4"/>
  <c r="H6" i="4"/>
  <c r="H7" i="4"/>
  <c r="H2" i="4"/>
  <c r="K27" i="1"/>
  <c r="K14" i="1"/>
  <c r="K13" i="1"/>
</calcChain>
</file>

<file path=xl/connections.xml><?xml version="1.0" encoding="utf-8"?>
<connections xmlns="http://schemas.openxmlformats.org/spreadsheetml/2006/main">
  <connection id="1" name="3.500m-contigs-stoptag.txt" type="6" refreshedVersion="0" background="1" saveData="1">
    <textPr fileType="mac" sourceFile="Macintosh HD:Users:Adina:scratch:artifacts-paper-figures:contig-pos:velvet:3.500m-contigs-stoptag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<sst xmlns="http://schemas.openxmlformats.org/spreadsheetml/2006/main" count="364" uniqueCount="171">
  <si>
    <t>HCHC lump raw</t>
  </si>
  <si>
    <t>HCHC 3 pass</t>
  </si>
  <si>
    <t>HChc find knots</t>
  </si>
  <si>
    <t>all genes</t>
  </si>
  <si>
    <t>-</t>
  </si>
  <si>
    <t>x</t>
  </si>
  <si>
    <t>** cutoff: 300</t>
  </si>
  <si>
    <t>N       sum     max     filename</t>
  </si>
  <si>
    <t>10127   5931292 6603    3-pass-fastas.fa.300.fa-renamed.fa</t>
  </si>
  <si>
    <t>9859    5463067 6605    find-knots-fastas.fa.300.fa-renamed.fa</t>
  </si>
  <si>
    <t>11215   6484732 5151    raw-lump.fa.300.fa-renamed.fa</t>
  </si>
  <si>
    <t>rumen raw</t>
  </si>
  <si>
    <t>rumen 3 pass</t>
  </si>
  <si>
    <t>rumen knots</t>
  </si>
  <si>
    <t xml:space="preserve"> </t>
  </si>
  <si>
    <t>N</t>
  </si>
  <si>
    <t>sum</t>
  </si>
  <si>
    <t>max</t>
  </si>
  <si>
    <t>filename</t>
  </si>
  <si>
    <t>3-pass-contigs.fa.300.renamed.fa</t>
  </si>
  <si>
    <t>all-contigs.fa.300.renamed.fa</t>
  </si>
  <si>
    <t>find-knots-contigs.fa.300.renamed.fa</t>
  </si>
  <si>
    <t>--</t>
  </si>
  <si>
    <t>TOTAL: 1.97197e+08 in 256544 contigs (mean size 769)</t>
  </si>
  <si>
    <t>3pass-contigs.fa.300.renamed.fa</t>
  </si>
  <si>
    <t>raw-contigs.fa.300.renamed.fa</t>
  </si>
  <si>
    <t>100m raw</t>
  </si>
  <si>
    <t>100m 3 pass</t>
  </si>
  <si>
    <t>100m knots</t>
  </si>
  <si>
    <t>50m raw</t>
  </si>
  <si>
    <t>50m 3 pass</t>
  </si>
  <si>
    <t>50m knots</t>
  </si>
  <si>
    <t>3pass.fa.300.renamed.fa</t>
  </si>
  <si>
    <t>findknots.fa.300.renamed.fa</t>
  </si>
  <si>
    <t>3passinraw</t>
  </si>
  <si>
    <t>rawin3pass</t>
  </si>
  <si>
    <t>&gt; 50% coverage</t>
  </si>
  <si>
    <t># genes/total # genes</t>
  </si>
  <si>
    <t>Small Soil</t>
  </si>
  <si>
    <t>Medium Soil</t>
  </si>
  <si>
    <t>Large Soil</t>
  </si>
  <si>
    <t>Rumen</t>
  </si>
  <si>
    <t xml:space="preserve">Human Gut </t>
  </si>
  <si>
    <t>Simulated</t>
  </si>
  <si>
    <t>Coverage of Normalized Filtered by Unfiltered Assembly</t>
  </si>
  <si>
    <t>Coverage of Reference Genes by Unfiltered</t>
  </si>
  <si>
    <t>17,636 / 10,578,908 / 13,246</t>
  </si>
  <si>
    <t>Unfiltered Assembly Statitics        (No. of Contigs/Assembly Length(bp)/Max Contig Size (bp)</t>
  </si>
  <si>
    <t>Normalized Assembly Statitics                  (No. of Contigs/Assembly Length(bp)/Max Contig Size (bp)</t>
  </si>
  <si>
    <t>500m raw</t>
  </si>
  <si>
    <t>500 3 pass</t>
  </si>
  <si>
    <t>655453  419389779       63785   all-contigs-3-pass.fa.renamed.300.fa</t>
  </si>
  <si>
    <t>489302  269914864       43480   lump-assembly-k33.fa.renamed.300.fa</t>
  </si>
  <si>
    <t>Human Gut</t>
  </si>
  <si>
    <t>Largest Unfiltered Partition "Lump" (millions of reads)</t>
  </si>
  <si>
    <t>Velvet</t>
  </si>
  <si>
    <t>&lt; 1 hr</t>
  </si>
  <si>
    <t>&lt; 1 Gb</t>
  </si>
  <si>
    <t>soap</t>
  </si>
  <si>
    <t>&lt; 1</t>
  </si>
  <si>
    <t>&lt;1</t>
  </si>
  <si>
    <t>idba</t>
  </si>
  <si>
    <t>79,654 / 54,424,264 / 23,663</t>
  </si>
  <si>
    <t>72,705 / 49,518,627 / 34,683</t>
  </si>
  <si>
    <t>9,859 / 5,463,067 / 6,605</t>
  </si>
  <si>
    <t>14,275 / 7,100,052 / 37,720</t>
  </si>
  <si>
    <t>66,640 / 33,321,411 / 28,695</t>
  </si>
  <si>
    <t>11,204 / 6,506,248 / 5,151</t>
  </si>
  <si>
    <t>412,059 / 215,614,765 / 32,514</t>
  </si>
  <si>
    <t>190,963 / 171,502,574 / 57,803</t>
  </si>
  <si>
    <t>62,896 / 40,792,029 / 22,875</t>
  </si>
  <si>
    <t>6,322 / 2,940,509 / 3,786</t>
  </si>
  <si>
    <t>6,029 / 2,821,631 / 3,764</t>
  </si>
  <si>
    <t>25,470 / 16,269,879 / 118,753</t>
  </si>
  <si>
    <t>56,023 / 27,880,293 / 15,721</t>
  </si>
  <si>
    <t>161,795 / 139,686,630 / 56,034</t>
  </si>
  <si>
    <t>55,975 / 34,540,861 / 19,044</t>
  </si>
  <si>
    <t>12,801 / 6,343,110 / 13,246</t>
  </si>
  <si>
    <t>&gt; 122</t>
  </si>
  <si>
    <t>76,269 / 45,844,975 / 37,738</t>
  </si>
  <si>
    <t xml:space="preserve"> 52,978 / 30,040,031 / 18,882</t>
  </si>
  <si>
    <t>&gt;116</t>
  </si>
  <si>
    <t>60,330 / 47,984,619 / 54,407</t>
  </si>
  <si>
    <t>48,940 / 33,276,502 / 22,083</t>
  </si>
  <si>
    <t>8,707 / 4,698,575 / 5,113</t>
  </si>
  <si>
    <t>7,726 / 4,078,947 / 3,845</t>
  </si>
  <si>
    <t xml:space="preserve">15,739 / 9,133,564 / 37,738 </t>
  </si>
  <si>
    <t>12,513 / 7,012,036 / 17,048</t>
  </si>
  <si>
    <t>113,613 / 81,660,678 / 57,856</t>
  </si>
  <si>
    <t>92,044 / 74,813,072 / 182,003</t>
  </si>
  <si>
    <t>132,614 / 142,139,101 / 85,539</t>
  </si>
  <si>
    <t>N/A</t>
  </si>
  <si>
    <t>5 / 4</t>
  </si>
  <si>
    <t>18 / 21</t>
  </si>
  <si>
    <t>11 / 14</t>
  </si>
  <si>
    <t>&lt; 1 / &lt; 1</t>
  </si>
  <si>
    <t>3 / &lt; 1</t>
  </si>
  <si>
    <t>10 / &lt; 1</t>
  </si>
  <si>
    <t>48 / 11</t>
  </si>
  <si>
    <t>5 / &lt; 1</t>
  </si>
  <si>
    <t>35 / 5</t>
  </si>
  <si>
    <t>2 / 2</t>
  </si>
  <si>
    <t>&gt; 116 / incomplete</t>
  </si>
  <si>
    <t>12 / 3</t>
  </si>
  <si>
    <t>58 / 15</t>
  </si>
  <si>
    <t>&lt; 1 / &lt;1</t>
  </si>
  <si>
    <t>173,432 / 211,067,996 / 106,503</t>
  </si>
  <si>
    <t>76 / 8*</t>
  </si>
  <si>
    <t>543,331 / 234,686,983  / 85,596</t>
  </si>
  <si>
    <t>203,299 / 181,934,800 / 145,740</t>
  </si>
  <si>
    <t>Unfiltered Assembly Statitics        (No. of Contigs</t>
  </si>
  <si>
    <t>Assembly Length(bp)</t>
  </si>
  <si>
    <t>Max Contig Size (bp)</t>
  </si>
  <si>
    <t>A</t>
  </si>
  <si>
    <t>Normalized Assembly Statitics                  (No. of Contigs</t>
  </si>
  <si>
    <t>Coverage of Reference Genes by  Filtered</t>
  </si>
  <si>
    <t>Coverage of Unfiltered by  Filtered Assembly</t>
  </si>
  <si>
    <t>Velvet Assembler</t>
  </si>
  <si>
    <t>SOAPdenovo Assembler</t>
  </si>
  <si>
    <t>Meta-IDBA Assembler</t>
  </si>
  <si>
    <t>% Reads Mapped to Assembly</t>
  </si>
  <si>
    <t xml:space="preserve">15.0 </t>
  </si>
  <si>
    <t xml:space="preserve">3 .0 </t>
  </si>
  <si>
    <t xml:space="preserve"> (7%)</t>
  </si>
  <si>
    <t xml:space="preserve"> (15%)</t>
  </si>
  <si>
    <t xml:space="preserve"> (21%)</t>
  </si>
  <si>
    <t xml:space="preserve"> (75%)</t>
  </si>
  <si>
    <t xml:space="preserve"> (5%)</t>
  </si>
  <si>
    <t>% Highly Connective</t>
  </si>
  <si>
    <t>Total 32-mers in Unfiltered Lump</t>
  </si>
  <si>
    <t>Total Highly Connective 32-mers</t>
  </si>
  <si>
    <t>Total Reads (millions)</t>
  </si>
  <si>
    <t>Nodes with Density &gt; 20</t>
  </si>
  <si>
    <t>33 / 12*</t>
  </si>
  <si>
    <t>182.2</t>
  </si>
  <si>
    <t xml:space="preserve"> (35%)</t>
  </si>
  <si>
    <t>334,319 /  171,718,154 / 41,423</t>
  </si>
  <si>
    <t xml:space="preserve">290,018 / 159,960,062 /  41,423 </t>
  </si>
  <si>
    <t xml:space="preserve">554,825 / 306,899,884 / 41,217 </t>
  </si>
  <si>
    <t>Unfiltered Assembly Requirements (Memory, GB / Time (hours)</t>
  </si>
  <si>
    <t>SOAPdenovo</t>
  </si>
  <si>
    <t>Meta-IDBA</t>
  </si>
  <si>
    <t>395,122 / 228,857,098 /  37,738</t>
  </si>
  <si>
    <t>ABC transporter-like protein</t>
  </si>
  <si>
    <t>Methyl-accepting chemotaxis sensory transducer</t>
  </si>
  <si>
    <t>ABC transporter</t>
  </si>
  <si>
    <t>Elongation factor Tu</t>
  </si>
  <si>
    <t>Chemotaxis sensory transducer</t>
  </si>
  <si>
    <t>ABC transporter ATP-binding protein</t>
  </si>
  <si>
    <t>Diguanylate cyclase/phosphodiesterase</t>
  </si>
  <si>
    <t>ATPase</t>
  </si>
  <si>
    <t>S-adenosyl-L-homocysteine hydrolase</t>
  </si>
  <si>
    <t>AdensylhoMocysteine And downstream NAD binding</t>
  </si>
  <si>
    <t>Ketol-acid reductoisomerase</t>
  </si>
  <si>
    <t>S-adenosylmethionine synthetase</t>
  </si>
  <si>
    <t>Elongation factor G</t>
  </si>
  <si>
    <t>ABC transporter ATPase</t>
  </si>
  <si>
    <t>Number of Reference Genomes</t>
  </si>
  <si>
    <t>Translation elongation factor/GTP-binding protein LepA</t>
  </si>
  <si>
    <t>Malate dehydrogenase</t>
  </si>
  <si>
    <t>V-type H(+)-translocating pyrophosphatase</t>
  </si>
  <si>
    <t>Acyl-CoA synthetase</t>
  </si>
  <si>
    <t>NAD synthetase / Glutamine amidotransferase chain of NAD synthetase</t>
  </si>
  <si>
    <t>Ribonucleotide reductase of class II</t>
  </si>
  <si>
    <t>Ribityllumazine synthase</t>
  </si>
  <si>
    <t>Heavy metal translocating P-type ATPase, copA</t>
  </si>
  <si>
    <t>GyrB</t>
  </si>
  <si>
    <t>Glutamine amidotransferase chain of NAD synthetase</t>
  </si>
  <si>
    <t>ChaC family protein</t>
  </si>
  <si>
    <t>Aspartyl-tRNA synthetase</t>
  </si>
  <si>
    <t>Number of NCBI Genomes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</si>
</sst>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%"/>
    <numFmt numFmtId="165" formatCode="0.0"/>
    <numFmt numFmtId="166" formatCode="\(0.0%\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Times New Roman"/>
    </font>
    <font>
      <sz val="8"/>
      <name val="Calibri"/>
      <family val="2"/>
      <scheme val="minor"/>
    </font>
    <font>
      <sz val="14"/>
      <color rgb="FF000000"/>
      <name val="Times New Roman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0" fontId="4" fillId="0" borderId="0" xfId="0" applyFont="1"/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3" xfId="0" applyFont="1" applyBorder="1" applyAlignment="1">
      <alignment wrapText="1"/>
    </xf>
    <xf numFmtId="164" fontId="5" fillId="0" borderId="0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0" fillId="0" borderId="0" xfId="0" applyNumberFormat="1"/>
    <xf numFmtId="21" fontId="0" fillId="0" borderId="0" xfId="0" applyNumberFormat="1"/>
    <xf numFmtId="20" fontId="0" fillId="0" borderId="0" xfId="0" applyNumberFormat="1"/>
    <xf numFmtId="0" fontId="5" fillId="0" borderId="0" xfId="0" applyFont="1" applyFill="1" applyBorder="1" applyAlignment="1">
      <alignment vertical="center"/>
    </xf>
    <xf numFmtId="164" fontId="5" fillId="0" borderId="0" xfId="0" applyNumberFormat="1" applyFont="1" applyFill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3" fontId="5" fillId="0" borderId="2" xfId="0" applyNumberFormat="1" applyFont="1" applyBorder="1" applyAlignment="1">
      <alignment horizontal="center" vertical="center" wrapText="1"/>
    </xf>
    <xf numFmtId="3" fontId="0" fillId="0" borderId="0" xfId="0" applyNumberFormat="1"/>
    <xf numFmtId="3" fontId="5" fillId="0" borderId="0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164" fontId="7" fillId="0" borderId="0" xfId="0" applyNumberFormat="1" applyFont="1" applyAlignment="1">
      <alignment horizontal="center"/>
    </xf>
    <xf numFmtId="3" fontId="7" fillId="0" borderId="2" xfId="0" applyNumberFormat="1" applyFont="1" applyBorder="1" applyAlignment="1">
      <alignment horizontal="center" vertical="center" wrapText="1"/>
    </xf>
    <xf numFmtId="3" fontId="7" fillId="0" borderId="0" xfId="0" applyNumberFormat="1" applyFont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49" fontId="5" fillId="0" borderId="3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vertical="center"/>
    </xf>
    <xf numFmtId="164" fontId="5" fillId="0" borderId="2" xfId="0" applyNumberFormat="1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0" fontId="5" fillId="0" borderId="0" xfId="0" applyFont="1"/>
    <xf numFmtId="49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center"/>
    </xf>
    <xf numFmtId="9" fontId="5" fillId="0" borderId="0" xfId="96" applyNumberFormat="1" applyFont="1" applyAlignment="1">
      <alignment horizontal="center"/>
    </xf>
    <xf numFmtId="3" fontId="5" fillId="0" borderId="0" xfId="95" applyNumberFormat="1" applyFont="1" applyAlignment="1">
      <alignment horizontal="center" vertical="center"/>
    </xf>
    <xf numFmtId="3" fontId="5" fillId="0" borderId="0" xfId="95" applyNumberFormat="1" applyFont="1" applyAlignment="1">
      <alignment horizontal="center"/>
    </xf>
    <xf numFmtId="0" fontId="5" fillId="0" borderId="3" xfId="0" applyFont="1" applyBorder="1"/>
    <xf numFmtId="1" fontId="5" fillId="0" borderId="3" xfId="0" applyNumberFormat="1" applyFont="1" applyBorder="1" applyAlignment="1">
      <alignment horizontal="center" vertical="center" wrapText="1"/>
    </xf>
    <xf numFmtId="0" fontId="5" fillId="0" borderId="1" xfId="0" applyFont="1" applyBorder="1"/>
    <xf numFmtId="165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right"/>
    </xf>
    <xf numFmtId="49" fontId="5" fillId="0" borderId="1" xfId="0" applyNumberFormat="1" applyFont="1" applyBorder="1"/>
    <xf numFmtId="3" fontId="5" fillId="0" borderId="1" xfId="95" applyNumberFormat="1" applyFont="1" applyBorder="1" applyAlignment="1">
      <alignment horizontal="center" vertical="center"/>
    </xf>
    <xf numFmtId="3" fontId="5" fillId="0" borderId="1" xfId="95" applyNumberFormat="1" applyFont="1" applyBorder="1" applyAlignment="1">
      <alignment horizontal="center"/>
    </xf>
    <xf numFmtId="9" fontId="5" fillId="0" borderId="1" xfId="96" applyNumberFormat="1" applyFont="1" applyBorder="1" applyAlignment="1">
      <alignment horizontal="center"/>
    </xf>
    <xf numFmtId="9" fontId="5" fillId="0" borderId="0" xfId="0" applyNumberFormat="1" applyFont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0" fillId="0" borderId="0" xfId="0" applyNumberFormat="1"/>
    <xf numFmtId="2" fontId="0" fillId="0" borderId="0" xfId="0" applyNumberFormat="1"/>
    <xf numFmtId="0" fontId="5" fillId="0" borderId="0" xfId="0" applyFont="1" applyFill="1" applyBorder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5" fillId="0" borderId="0" xfId="0" applyFont="1" applyFill="1" applyBorder="1"/>
    <xf numFmtId="0" fontId="0" fillId="0" borderId="3" xfId="0" applyBorder="1"/>
    <xf numFmtId="166" fontId="5" fillId="0" borderId="0" xfId="96" applyNumberFormat="1" applyFont="1" applyAlignment="1">
      <alignment horizontal="left" vertical="center"/>
    </xf>
    <xf numFmtId="166" fontId="5" fillId="0" borderId="1" xfId="96" applyNumberFormat="1" applyFont="1" applyBorder="1" applyAlignment="1">
      <alignment horizontal="left" vertical="center"/>
    </xf>
    <xf numFmtId="4" fontId="5" fillId="0" borderId="0" xfId="95" applyNumberFormat="1" applyFont="1" applyAlignment="1">
      <alignment horizontal="center" vertical="center"/>
    </xf>
    <xf numFmtId="4" fontId="0" fillId="0" borderId="0" xfId="0" applyNumberFormat="1"/>
    <xf numFmtId="49" fontId="5" fillId="0" borderId="3" xfId="0" applyNumberFormat="1" applyFont="1" applyBorder="1" applyAlignment="1">
      <alignment horizontal="center" vertical="center" wrapText="1"/>
    </xf>
    <xf numFmtId="2" fontId="5" fillId="0" borderId="3" xfId="0" applyNumberFormat="1" applyFon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</cellXfs>
  <cellStyles count="173">
    <cellStyle name="Comma" xfId="95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Normal" xfId="0" builtinId="0"/>
    <cellStyle name="Percent" xfId="96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onnections" Target="connections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3.500m-contigs-stoptag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D14" sqref="D14"/>
    </sheetView>
  </sheetViews>
  <sheetFormatPr baseColWidth="10" defaultRowHeight="15" x14ac:dyDescent="0"/>
  <cols>
    <col min="1" max="1" width="15.1640625" customWidth="1"/>
    <col min="2" max="2" width="12.5" customWidth="1"/>
    <col min="3" max="3" width="16" customWidth="1"/>
    <col min="4" max="4" width="10.83203125" style="11"/>
    <col min="5" max="5" width="12.83203125" style="11" customWidth="1"/>
    <col min="6" max="6" width="21.1640625" style="11" customWidth="1"/>
    <col min="7" max="7" width="18.33203125" style="11" customWidth="1"/>
    <col min="8" max="8" width="13.33203125" customWidth="1"/>
    <col min="9" max="9" width="15" style="17" bestFit="1" customWidth="1"/>
  </cols>
  <sheetData>
    <row r="1" spans="1:11" ht="52" customHeight="1">
      <c r="A1" s="43"/>
      <c r="B1" s="7" t="s">
        <v>131</v>
      </c>
      <c r="C1" s="7" t="s">
        <v>120</v>
      </c>
      <c r="D1" s="65" t="s">
        <v>54</v>
      </c>
      <c r="E1" s="65"/>
      <c r="F1" s="7" t="s">
        <v>130</v>
      </c>
      <c r="G1" s="44" t="s">
        <v>129</v>
      </c>
      <c r="H1" s="7" t="s">
        <v>128</v>
      </c>
      <c r="I1" s="7" t="s">
        <v>132</v>
      </c>
    </row>
    <row r="2" spans="1:11" ht="16">
      <c r="A2" s="37" t="s">
        <v>38</v>
      </c>
      <c r="B2" s="39">
        <v>50</v>
      </c>
      <c r="C2" s="39">
        <v>1.4</v>
      </c>
      <c r="D2" s="38" t="s">
        <v>122</v>
      </c>
      <c r="E2" s="29" t="s">
        <v>123</v>
      </c>
      <c r="F2" s="41">
        <v>6429673</v>
      </c>
      <c r="G2" s="42">
        <v>84906521</v>
      </c>
      <c r="H2" s="40">
        <f>F2/G2</f>
        <v>7.5726492197224757E-2</v>
      </c>
      <c r="I2" s="52">
        <v>0.5</v>
      </c>
    </row>
    <row r="3" spans="1:11" ht="16">
      <c r="A3" s="37" t="s">
        <v>39</v>
      </c>
      <c r="B3" s="39">
        <v>100</v>
      </c>
      <c r="C3" s="39">
        <v>4.7</v>
      </c>
      <c r="D3" s="38" t="s">
        <v>121</v>
      </c>
      <c r="E3" s="29" t="s">
        <v>124</v>
      </c>
      <c r="F3" s="41">
        <v>33266397</v>
      </c>
      <c r="G3" s="42">
        <v>326454473</v>
      </c>
      <c r="H3" s="40">
        <f t="shared" ref="H3:H7" si="0">F3/G3</f>
        <v>0.10190210198161384</v>
      </c>
      <c r="I3" s="52">
        <v>0.37</v>
      </c>
    </row>
    <row r="4" spans="1:11" ht="16">
      <c r="A4" s="37" t="s">
        <v>40</v>
      </c>
      <c r="B4" s="39">
        <v>520.29999999999995</v>
      </c>
      <c r="C4" s="39">
        <v>5.6</v>
      </c>
      <c r="D4" s="38" t="s">
        <v>134</v>
      </c>
      <c r="E4" s="29" t="s">
        <v>135</v>
      </c>
      <c r="F4" s="41">
        <v>230353299</v>
      </c>
      <c r="G4" s="42">
        <v>2198140432</v>
      </c>
      <c r="H4" s="40">
        <f>F4/G4</f>
        <v>0.10479462351293486</v>
      </c>
      <c r="I4" s="52">
        <v>0.4</v>
      </c>
    </row>
    <row r="5" spans="1:11" ht="16">
      <c r="A5" s="37" t="s">
        <v>41</v>
      </c>
      <c r="B5" s="39">
        <v>50</v>
      </c>
      <c r="C5" s="39">
        <v>32</v>
      </c>
      <c r="D5" s="38">
        <v>10.3</v>
      </c>
      <c r="E5" s="29" t="s">
        <v>125</v>
      </c>
      <c r="F5" s="41">
        <v>25400121</v>
      </c>
      <c r="G5" s="42">
        <v>201532081</v>
      </c>
      <c r="H5" s="40">
        <f t="shared" si="0"/>
        <v>0.12603512489904772</v>
      </c>
      <c r="I5" s="52">
        <v>0.22</v>
      </c>
    </row>
    <row r="6" spans="1:11" ht="16">
      <c r="A6" s="37" t="s">
        <v>53</v>
      </c>
      <c r="B6" s="39">
        <v>350</v>
      </c>
      <c r="C6" s="39">
        <v>3.5</v>
      </c>
      <c r="D6" s="38">
        <v>263</v>
      </c>
      <c r="E6" s="29" t="s">
        <v>126</v>
      </c>
      <c r="F6" s="41">
        <v>136594783</v>
      </c>
      <c r="G6" s="42">
        <v>860627857</v>
      </c>
      <c r="H6" s="40">
        <f t="shared" si="0"/>
        <v>0.15871527035639516</v>
      </c>
      <c r="I6" s="52">
        <v>0.28000000000000003</v>
      </c>
    </row>
    <row r="7" spans="1:11" ht="16">
      <c r="A7" s="45" t="s">
        <v>43</v>
      </c>
      <c r="B7" s="46">
        <v>9.1999999999999993</v>
      </c>
      <c r="C7" s="46">
        <v>14.8</v>
      </c>
      <c r="D7" s="47">
        <v>0.5</v>
      </c>
      <c r="E7" s="48" t="s">
        <v>127</v>
      </c>
      <c r="F7" s="49">
        <v>364816</v>
      </c>
      <c r="G7" s="50">
        <v>11592284</v>
      </c>
      <c r="H7" s="51">
        <f t="shared" si="0"/>
        <v>3.1470588539756275E-2</v>
      </c>
      <c r="I7" s="53">
        <v>0.17</v>
      </c>
    </row>
    <row r="12" spans="1:11">
      <c r="K12" s="55"/>
    </row>
    <row r="13" spans="1:11">
      <c r="K13" s="54"/>
    </row>
    <row r="14" spans="1:11">
      <c r="K14" s="54"/>
    </row>
    <row r="15" spans="1:11">
      <c r="F15" s="55"/>
      <c r="K15" s="11"/>
    </row>
    <row r="16" spans="1:11">
      <c r="K16" s="11"/>
    </row>
    <row r="17" spans="11:12">
      <c r="K17" s="11"/>
    </row>
    <row r="18" spans="11:12">
      <c r="K18" s="11"/>
    </row>
    <row r="19" spans="11:12">
      <c r="L19" s="11"/>
    </row>
  </sheetData>
  <mergeCells count="1">
    <mergeCell ref="D1:E1"/>
  </mergeCells>
  <phoneticPr fontId="6" type="noConversion"/>
  <pageMargins left="0.75" right="0.75" top="1" bottom="1" header="0.5" footer="0.5"/>
  <pageSetup scale="84" orientation="landscape" horizontalDpi="4294967292" verticalDpi="4294967292"/>
  <rowBreaks count="1" manualBreakCount="1">
    <brk id="9" max="16383" man="1"/>
  </rowBreaks>
  <colBreaks count="1" manualBreakCount="1">
    <brk id="9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G16" sqref="G16"/>
    </sheetView>
  </sheetViews>
  <sheetFormatPr baseColWidth="10" defaultRowHeight="16" x14ac:dyDescent="0"/>
  <cols>
    <col min="1" max="1" width="13.33203125" bestFit="1" customWidth="1"/>
    <col min="2" max="2" width="20.1640625" customWidth="1"/>
    <col min="3" max="3" width="22.33203125" customWidth="1"/>
    <col min="4" max="4" width="18.6640625" customWidth="1"/>
    <col min="5" max="5" width="21" customWidth="1"/>
    <col min="6" max="6" width="35.1640625" customWidth="1"/>
    <col min="7" max="7" width="33.83203125" customWidth="1"/>
    <col min="8" max="8" width="24.6640625" style="30" customWidth="1"/>
  </cols>
  <sheetData>
    <row r="1" spans="1:8">
      <c r="A1" s="14" t="s">
        <v>117</v>
      </c>
    </row>
    <row r="2" spans="1:8" ht="64">
      <c r="A2" s="4"/>
      <c r="B2" s="7" t="s">
        <v>116</v>
      </c>
      <c r="C2" s="7" t="s">
        <v>44</v>
      </c>
      <c r="D2" s="7" t="s">
        <v>45</v>
      </c>
      <c r="E2" s="7" t="s">
        <v>115</v>
      </c>
      <c r="F2" s="7" t="s">
        <v>47</v>
      </c>
      <c r="G2" s="7" t="s">
        <v>48</v>
      </c>
      <c r="H2" s="31" t="s">
        <v>139</v>
      </c>
    </row>
    <row r="3" spans="1:8">
      <c r="A3" s="2" t="s">
        <v>38</v>
      </c>
      <c r="B3" s="5">
        <v>0.745</v>
      </c>
      <c r="C3" s="5">
        <v>0.98599999999999999</v>
      </c>
      <c r="D3" s="5" t="s">
        <v>4</v>
      </c>
      <c r="E3" s="5" t="s">
        <v>4</v>
      </c>
      <c r="F3" s="9" t="s">
        <v>73</v>
      </c>
      <c r="G3" s="9" t="s">
        <v>46</v>
      </c>
      <c r="H3" s="30" t="s">
        <v>92</v>
      </c>
    </row>
    <row r="4" spans="1:8">
      <c r="A4" s="2" t="s">
        <v>39</v>
      </c>
      <c r="B4" s="5">
        <v>0.754</v>
      </c>
      <c r="C4" s="5">
        <v>0.98099999999999998</v>
      </c>
      <c r="D4" s="5" t="s">
        <v>4</v>
      </c>
      <c r="E4" s="5" t="s">
        <v>4</v>
      </c>
      <c r="F4" s="9" t="s">
        <v>88</v>
      </c>
      <c r="G4" s="9" t="s">
        <v>62</v>
      </c>
      <c r="H4" s="30" t="s">
        <v>93</v>
      </c>
    </row>
    <row r="5" spans="1:8">
      <c r="A5" s="2" t="s">
        <v>40</v>
      </c>
      <c r="B5" s="5">
        <v>0.50800000000000001</v>
      </c>
      <c r="C5" s="5">
        <v>0.86299999999999999</v>
      </c>
      <c r="D5" s="5" t="s">
        <v>4</v>
      </c>
      <c r="E5" s="5" t="s">
        <v>4</v>
      </c>
      <c r="F5" s="9" t="s">
        <v>138</v>
      </c>
      <c r="G5" s="9" t="s">
        <v>137</v>
      </c>
      <c r="H5" s="30" t="s">
        <v>133</v>
      </c>
    </row>
    <row r="6" spans="1:8">
      <c r="A6" s="2" t="s">
        <v>41</v>
      </c>
      <c r="B6" s="5">
        <v>0.751</v>
      </c>
      <c r="C6" s="5">
        <v>0.98299999999999998</v>
      </c>
      <c r="D6" s="5">
        <v>0.17199999999999999</v>
      </c>
      <c r="E6" s="5">
        <v>0.14599999999999999</v>
      </c>
      <c r="F6" s="9" t="s">
        <v>89</v>
      </c>
      <c r="G6" s="9" t="s">
        <v>63</v>
      </c>
      <c r="H6" s="30" t="s">
        <v>94</v>
      </c>
    </row>
    <row r="7" spans="1:8">
      <c r="A7" s="2" t="s">
        <v>42</v>
      </c>
      <c r="B7" s="5">
        <v>0.79500000000000004</v>
      </c>
      <c r="C7" s="5">
        <v>0.88500000000000001</v>
      </c>
      <c r="D7" s="5" t="s">
        <v>4</v>
      </c>
      <c r="E7" s="5" t="s">
        <v>4</v>
      </c>
      <c r="F7" s="9" t="s">
        <v>108</v>
      </c>
      <c r="G7" s="9" t="s">
        <v>109</v>
      </c>
      <c r="H7" s="30" t="s">
        <v>107</v>
      </c>
    </row>
    <row r="8" spans="1:8">
      <c r="A8" s="3" t="s">
        <v>43</v>
      </c>
      <c r="B8" s="6">
        <v>0.84599999999999997</v>
      </c>
      <c r="C8" s="6">
        <v>0.98299999999999998</v>
      </c>
      <c r="D8" s="6">
        <v>4.4999999999999998E-2</v>
      </c>
      <c r="E8" s="6">
        <v>3.9E-2</v>
      </c>
      <c r="F8" s="10" t="s">
        <v>67</v>
      </c>
      <c r="G8" s="10" t="s">
        <v>64</v>
      </c>
      <c r="H8" s="32" t="s">
        <v>95</v>
      </c>
    </row>
    <row r="9" spans="1:8">
      <c r="G9" t="s">
        <v>14</v>
      </c>
    </row>
    <row r="10" spans="1:8">
      <c r="A10" s="14" t="s">
        <v>119</v>
      </c>
    </row>
    <row r="11" spans="1:8" ht="64">
      <c r="A11" s="33"/>
      <c r="B11" s="8" t="s">
        <v>116</v>
      </c>
      <c r="C11" s="8" t="s">
        <v>44</v>
      </c>
      <c r="D11" s="8" t="s">
        <v>45</v>
      </c>
      <c r="E11" s="8" t="s">
        <v>115</v>
      </c>
      <c r="F11" s="8" t="s">
        <v>47</v>
      </c>
      <c r="G11" s="8" t="s">
        <v>48</v>
      </c>
      <c r="H11" s="31" t="s">
        <v>139</v>
      </c>
    </row>
    <row r="12" spans="1:8">
      <c r="A12" s="34" t="s">
        <v>38</v>
      </c>
      <c r="B12" s="35">
        <v>0.75600000000000001</v>
      </c>
      <c r="C12" s="35">
        <v>0.93899999999999995</v>
      </c>
      <c r="D12" s="35" t="s">
        <v>4</v>
      </c>
      <c r="E12" s="35" t="s">
        <v>4</v>
      </c>
      <c r="F12" s="8" t="s">
        <v>86</v>
      </c>
      <c r="G12" s="8" t="s">
        <v>87</v>
      </c>
      <c r="H12" s="36" t="s">
        <v>95</v>
      </c>
    </row>
    <row r="13" spans="1:8">
      <c r="A13" s="2" t="s">
        <v>39</v>
      </c>
      <c r="B13" s="5">
        <v>0.67500000000000004</v>
      </c>
      <c r="C13" s="5">
        <v>0.94499999999999995</v>
      </c>
      <c r="D13" s="5" t="s">
        <v>4</v>
      </c>
      <c r="E13" s="5" t="s">
        <v>4</v>
      </c>
      <c r="F13" s="9" t="s">
        <v>79</v>
      </c>
      <c r="G13" s="9" t="s">
        <v>80</v>
      </c>
      <c r="H13" s="30" t="s">
        <v>101</v>
      </c>
    </row>
    <row r="14" spans="1:8">
      <c r="A14" s="2" t="s">
        <v>40</v>
      </c>
      <c r="B14" s="5" t="s">
        <v>91</v>
      </c>
      <c r="C14" s="5" t="s">
        <v>91</v>
      </c>
      <c r="D14" s="5" t="s">
        <v>4</v>
      </c>
      <c r="E14" s="5" t="s">
        <v>4</v>
      </c>
      <c r="F14" s="9" t="s">
        <v>91</v>
      </c>
      <c r="G14" s="9" t="s">
        <v>142</v>
      </c>
      <c r="H14" s="30" t="s">
        <v>102</v>
      </c>
    </row>
    <row r="15" spans="1:8">
      <c r="A15" s="2" t="s">
        <v>41</v>
      </c>
      <c r="B15" s="5">
        <v>0.70399999999999996</v>
      </c>
      <c r="C15" s="5">
        <v>0.94399999999999995</v>
      </c>
      <c r="D15" s="5">
        <v>0.155</v>
      </c>
      <c r="E15" s="15">
        <v>0.13</v>
      </c>
      <c r="F15" s="9" t="s">
        <v>82</v>
      </c>
      <c r="G15" s="9" t="s">
        <v>83</v>
      </c>
      <c r="H15" s="30" t="s">
        <v>103</v>
      </c>
    </row>
    <row r="16" spans="1:8">
      <c r="A16" s="2" t="s">
        <v>42</v>
      </c>
      <c r="B16" s="5">
        <v>0.74</v>
      </c>
      <c r="C16" s="5">
        <v>0.96499999999999997</v>
      </c>
      <c r="D16" s="5" t="s">
        <v>4</v>
      </c>
      <c r="E16" s="5" t="s">
        <v>4</v>
      </c>
      <c r="F16" s="9" t="s">
        <v>106</v>
      </c>
      <c r="G16" s="9" t="s">
        <v>90</v>
      </c>
      <c r="H16" s="30" t="s">
        <v>104</v>
      </c>
    </row>
    <row r="17" spans="1:8">
      <c r="A17" s="3" t="s">
        <v>43</v>
      </c>
      <c r="B17" s="6">
        <v>0.86499999999999999</v>
      </c>
      <c r="C17" s="6">
        <v>0.93400000000000005</v>
      </c>
      <c r="D17" s="6">
        <v>3.7999999999999999E-2</v>
      </c>
      <c r="E17" s="6">
        <v>3.5000000000000003E-2</v>
      </c>
      <c r="F17" s="10" t="s">
        <v>84</v>
      </c>
      <c r="G17" s="10" t="s">
        <v>85</v>
      </c>
      <c r="H17" s="32" t="s">
        <v>105</v>
      </c>
    </row>
    <row r="20" spans="1:8">
      <c r="A20" s="2" t="s">
        <v>118</v>
      </c>
    </row>
    <row r="21" spans="1:8" ht="64">
      <c r="A21" s="4"/>
      <c r="B21" s="7" t="s">
        <v>116</v>
      </c>
      <c r="C21" s="7" t="s">
        <v>44</v>
      </c>
      <c r="D21" s="7" t="s">
        <v>45</v>
      </c>
      <c r="E21" s="7" t="s">
        <v>115</v>
      </c>
      <c r="F21" s="7" t="s">
        <v>47</v>
      </c>
      <c r="G21" s="7" t="s">
        <v>48</v>
      </c>
      <c r="H21" s="31" t="s">
        <v>139</v>
      </c>
    </row>
    <row r="22" spans="1:8">
      <c r="A22" s="2" t="s">
        <v>38</v>
      </c>
      <c r="B22" s="5">
        <v>0.86599999999999999</v>
      </c>
      <c r="C22" s="5">
        <v>0.95799999999999996</v>
      </c>
      <c r="D22" s="5" t="s">
        <v>4</v>
      </c>
      <c r="E22" s="5" t="s">
        <v>4</v>
      </c>
      <c r="F22" s="8" t="s">
        <v>65</v>
      </c>
      <c r="G22" s="15" t="s">
        <v>77</v>
      </c>
      <c r="H22" s="30" t="s">
        <v>96</v>
      </c>
    </row>
    <row r="23" spans="1:8">
      <c r="A23" s="2" t="s">
        <v>39</v>
      </c>
      <c r="B23" s="5">
        <v>0.82199999999999995</v>
      </c>
      <c r="C23" s="5">
        <v>0.95699999999999996</v>
      </c>
      <c r="D23" s="5" t="s">
        <v>4</v>
      </c>
      <c r="E23" s="5" t="s">
        <v>4</v>
      </c>
      <c r="F23" s="9" t="s">
        <v>66</v>
      </c>
      <c r="G23" s="15" t="s">
        <v>74</v>
      </c>
      <c r="H23" s="30" t="s">
        <v>97</v>
      </c>
    </row>
    <row r="24" spans="1:8">
      <c r="A24" s="2" t="s">
        <v>40</v>
      </c>
      <c r="B24" s="5">
        <v>0.78700000000000003</v>
      </c>
      <c r="C24" s="5">
        <v>0.94199999999999995</v>
      </c>
      <c r="D24" s="5" t="s">
        <v>4</v>
      </c>
      <c r="E24" s="5" t="s">
        <v>4</v>
      </c>
      <c r="F24" s="9" t="s">
        <v>68</v>
      </c>
      <c r="G24" s="9" t="s">
        <v>136</v>
      </c>
      <c r="H24" s="30" t="s">
        <v>98</v>
      </c>
    </row>
    <row r="25" spans="1:8">
      <c r="A25" s="2" t="s">
        <v>41</v>
      </c>
      <c r="B25" s="5">
        <v>0.84699999999999998</v>
      </c>
      <c r="C25" s="5">
        <v>0.97299999999999998</v>
      </c>
      <c r="D25" s="5">
        <v>0.14699999999999999</v>
      </c>
      <c r="E25" s="15">
        <v>0.13400000000000001</v>
      </c>
      <c r="F25" s="9" t="s">
        <v>70</v>
      </c>
      <c r="G25" s="9" t="s">
        <v>76</v>
      </c>
      <c r="H25" s="30" t="s">
        <v>99</v>
      </c>
    </row>
    <row r="26" spans="1:8">
      <c r="A26" s="2" t="s">
        <v>42</v>
      </c>
      <c r="B26" s="5">
        <v>0.84899999999999998</v>
      </c>
      <c r="C26" s="5">
        <v>0.98499999999999999</v>
      </c>
      <c r="D26" s="5" t="s">
        <v>4</v>
      </c>
      <c r="E26" s="5" t="s">
        <v>4</v>
      </c>
      <c r="F26" s="9" t="s">
        <v>69</v>
      </c>
      <c r="G26" s="9" t="s">
        <v>75</v>
      </c>
      <c r="H26" s="30" t="s">
        <v>100</v>
      </c>
    </row>
    <row r="27" spans="1:8">
      <c r="A27" s="3" t="s">
        <v>43</v>
      </c>
      <c r="B27" s="6">
        <v>0.93200000000000005</v>
      </c>
      <c r="C27" s="6">
        <v>0.96099999999999997</v>
      </c>
      <c r="D27" s="6">
        <v>2.5000000000000001E-2</v>
      </c>
      <c r="E27" s="6">
        <v>2.4E-2</v>
      </c>
      <c r="F27" s="10" t="s">
        <v>71</v>
      </c>
      <c r="G27" s="10" t="s">
        <v>72</v>
      </c>
      <c r="H27" s="32" t="s">
        <v>95</v>
      </c>
    </row>
    <row r="28" spans="1:8">
      <c r="G28" t="s">
        <v>14</v>
      </c>
    </row>
    <row r="30" spans="1:8">
      <c r="G30" t="s">
        <v>14</v>
      </c>
    </row>
    <row r="33" spans="2:6">
      <c r="B33" s="16"/>
      <c r="C33" s="16"/>
    </row>
    <row r="34" spans="2:6">
      <c r="B34" s="16"/>
      <c r="C34" s="16"/>
    </row>
    <row r="35" spans="2:6">
      <c r="B35" s="16"/>
      <c r="C35" s="16"/>
      <c r="F35" t="s">
        <v>14</v>
      </c>
    </row>
    <row r="36" spans="2:6">
      <c r="B36" s="16"/>
      <c r="C36" s="16"/>
    </row>
    <row r="37" spans="2:6">
      <c r="B37" s="16"/>
      <c r="C37" s="16"/>
    </row>
    <row r="38" spans="2:6">
      <c r="B38" s="16"/>
      <c r="C38" s="16"/>
    </row>
    <row r="39" spans="2:6">
      <c r="B39" s="16"/>
      <c r="C39" s="16"/>
    </row>
    <row r="40" spans="2:6">
      <c r="B40" s="16"/>
      <c r="C40" s="16"/>
    </row>
  </sheetData>
  <phoneticPr fontId="6" type="noConversion"/>
  <pageMargins left="0.75" right="0.75" top="1" bottom="1" header="0.5" footer="0.5"/>
  <pageSetup scale="60" orientation="landscape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32" sqref="E32"/>
    </sheetView>
  </sheetViews>
  <sheetFormatPr baseColWidth="10" defaultRowHeight="15" x14ac:dyDescent="0"/>
  <cols>
    <col min="1" max="1" width="13.33203125" bestFit="1" customWidth="1"/>
    <col min="4" max="5" width="14.6640625" customWidth="1"/>
    <col min="6" max="7" width="16.6640625" customWidth="1"/>
  </cols>
  <sheetData>
    <row r="1" spans="1:7" ht="16">
      <c r="A1" s="60"/>
      <c r="B1" s="66" t="s">
        <v>55</v>
      </c>
      <c r="C1" s="67"/>
      <c r="D1" s="66" t="s">
        <v>140</v>
      </c>
      <c r="E1" s="67"/>
      <c r="F1" s="66" t="s">
        <v>141</v>
      </c>
      <c r="G1" s="67"/>
    </row>
    <row r="2" spans="1:7" ht="16">
      <c r="A2" s="37" t="s">
        <v>38</v>
      </c>
      <c r="B2" s="57">
        <v>0</v>
      </c>
      <c r="C2" s="61">
        <v>0</v>
      </c>
      <c r="D2" s="57">
        <v>41</v>
      </c>
      <c r="E2" s="61">
        <v>6.3766850973603167E-6</v>
      </c>
      <c r="F2" s="57">
        <v>8717</v>
      </c>
      <c r="G2" s="61">
        <v>1.3557454632607288E-3</v>
      </c>
    </row>
    <row r="3" spans="1:7" ht="16">
      <c r="A3" s="37" t="s">
        <v>39</v>
      </c>
      <c r="B3" s="57">
        <v>32328</v>
      </c>
      <c r="C3" s="61">
        <v>9.7179144468215173E-4</v>
      </c>
      <c r="D3" s="57">
        <v>852</v>
      </c>
      <c r="E3" s="61">
        <v>2.5611430056582321E-5</v>
      </c>
      <c r="F3" s="57">
        <v>23881</v>
      </c>
      <c r="G3" s="61">
        <v>7.1787155068220939E-4</v>
      </c>
    </row>
    <row r="4" spans="1:7" ht="16">
      <c r="A4" s="37" t="s">
        <v>40</v>
      </c>
      <c r="B4" s="57">
        <v>653071</v>
      </c>
      <c r="C4" s="61">
        <v>2.8350842068903905E-3</v>
      </c>
      <c r="D4" s="57">
        <v>279519</v>
      </c>
      <c r="E4" s="61">
        <v>1.213436061968446E-3</v>
      </c>
      <c r="F4" s="57" t="s">
        <v>91</v>
      </c>
      <c r="G4" s="61" t="s">
        <v>91</v>
      </c>
    </row>
    <row r="5" spans="1:7" ht="16">
      <c r="A5" s="37" t="s">
        <v>41</v>
      </c>
      <c r="B5" s="57">
        <v>45721</v>
      </c>
      <c r="C5" s="61">
        <v>1.8000307951288894E-3</v>
      </c>
      <c r="D5" s="57">
        <v>14858</v>
      </c>
      <c r="E5" s="61">
        <v>5.8495784331106138E-4</v>
      </c>
      <c r="F5" s="57">
        <v>33046</v>
      </c>
      <c r="G5" s="61">
        <v>1.3010174242870734E-3</v>
      </c>
    </row>
    <row r="6" spans="1:7" ht="16">
      <c r="A6" s="37" t="s">
        <v>53</v>
      </c>
      <c r="B6" s="57">
        <v>4661447</v>
      </c>
      <c r="C6" s="61">
        <v>3.4126098359115224E-2</v>
      </c>
      <c r="D6" s="57">
        <v>1749387</v>
      </c>
      <c r="E6" s="61">
        <v>1.2807128951623285E-2</v>
      </c>
      <c r="F6" s="57">
        <v>5528054</v>
      </c>
      <c r="G6" s="61">
        <v>4.0470462184489138E-2</v>
      </c>
    </row>
    <row r="7" spans="1:7" ht="16">
      <c r="A7" s="45" t="s">
        <v>43</v>
      </c>
      <c r="B7" s="58">
        <v>5118</v>
      </c>
      <c r="C7" s="62">
        <v>1.4028989956580851E-2</v>
      </c>
      <c r="D7" s="58">
        <v>0</v>
      </c>
      <c r="E7" s="62">
        <v>0</v>
      </c>
      <c r="F7" s="58">
        <v>5480</v>
      </c>
      <c r="G7" s="62">
        <v>1.5021270996886101E-2</v>
      </c>
    </row>
    <row r="9" spans="1:7" ht="16">
      <c r="A9" s="59" t="s">
        <v>14</v>
      </c>
    </row>
    <row r="10" spans="1:7" ht="16">
      <c r="A10" s="59" t="s">
        <v>14</v>
      </c>
    </row>
  </sheetData>
  <mergeCells count="3">
    <mergeCell ref="B1:C1"/>
    <mergeCell ref="D1:E1"/>
    <mergeCell ref="F1:G1"/>
  </mergeCells>
  <phoneticPr fontId="6" type="noConversion"/>
  <pageMargins left="0.75" right="0.75" top="1" bottom="1" header="0.5" footer="0.5"/>
  <pageSetup scale="85" orientation="portrait" horizontalDpi="4294967292" verticalDpi="4294967292"/>
  <colBreaks count="1" manualBreakCount="1">
    <brk id="7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2" sqref="B2"/>
    </sheetView>
  </sheetViews>
  <sheetFormatPr baseColWidth="10" defaultRowHeight="15" x14ac:dyDescent="0"/>
  <cols>
    <col min="1" max="1" width="44.33203125" bestFit="1" customWidth="1"/>
  </cols>
  <sheetData>
    <row r="1" spans="1:2">
      <c r="B1" t="s">
        <v>157</v>
      </c>
    </row>
    <row r="2" spans="1:2">
      <c r="A2" t="s">
        <v>143</v>
      </c>
      <c r="B2">
        <v>306</v>
      </c>
    </row>
    <row r="3" spans="1:2">
      <c r="A3" t="s">
        <v>144</v>
      </c>
      <c r="B3">
        <v>210</v>
      </c>
    </row>
    <row r="4" spans="1:2">
      <c r="A4" t="s">
        <v>145</v>
      </c>
      <c r="B4">
        <v>173</v>
      </c>
    </row>
    <row r="5" spans="1:2">
      <c r="A5" t="s">
        <v>146</v>
      </c>
      <c r="B5">
        <v>94</v>
      </c>
    </row>
    <row r="6" spans="1:2">
      <c r="A6" t="s">
        <v>147</v>
      </c>
      <c r="B6">
        <v>51</v>
      </c>
    </row>
    <row r="7" spans="1:2">
      <c r="A7" t="s">
        <v>148</v>
      </c>
      <c r="B7">
        <v>44</v>
      </c>
    </row>
    <row r="8" spans="1:2">
      <c r="A8" t="s">
        <v>149</v>
      </c>
      <c r="B8">
        <v>36</v>
      </c>
    </row>
    <row r="9" spans="1:2">
      <c r="A9" t="s">
        <v>150</v>
      </c>
      <c r="B9">
        <v>36</v>
      </c>
    </row>
    <row r="10" spans="1:2">
      <c r="A10" t="s">
        <v>151</v>
      </c>
      <c r="B10">
        <v>36</v>
      </c>
    </row>
    <row r="11" spans="1:2">
      <c r="A11" t="s">
        <v>152</v>
      </c>
      <c r="B11">
        <v>36</v>
      </c>
    </row>
    <row r="12" spans="1:2">
      <c r="A12" t="s">
        <v>153</v>
      </c>
      <c r="B12">
        <v>34</v>
      </c>
    </row>
    <row r="13" spans="1:2">
      <c r="A13" t="s">
        <v>154</v>
      </c>
      <c r="B13">
        <v>34</v>
      </c>
    </row>
    <row r="14" spans="1:2">
      <c r="A14" t="s">
        <v>155</v>
      </c>
      <c r="B14">
        <v>34</v>
      </c>
    </row>
    <row r="15" spans="1:2">
      <c r="A15" t="s">
        <v>156</v>
      </c>
      <c r="B15">
        <v>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23" sqref="A23"/>
    </sheetView>
  </sheetViews>
  <sheetFormatPr baseColWidth="10" defaultRowHeight="15" x14ac:dyDescent="0"/>
  <cols>
    <col min="1" max="1" width="59.5" bestFit="1" customWidth="1"/>
  </cols>
  <sheetData>
    <row r="1" spans="1:2">
      <c r="B1" t="s">
        <v>170</v>
      </c>
    </row>
    <row r="2" spans="1:2">
      <c r="A2" t="s">
        <v>158</v>
      </c>
      <c r="B2">
        <v>11</v>
      </c>
    </row>
    <row r="3" spans="1:2">
      <c r="A3" t="s">
        <v>154</v>
      </c>
      <c r="B3">
        <v>8</v>
      </c>
    </row>
    <row r="4" spans="1:2">
      <c r="A4" t="s">
        <v>169</v>
      </c>
      <c r="B4">
        <v>8</v>
      </c>
    </row>
    <row r="5" spans="1:2">
      <c r="A5" t="s">
        <v>159</v>
      </c>
      <c r="B5">
        <v>7</v>
      </c>
    </row>
    <row r="6" spans="1:2">
      <c r="A6" t="s">
        <v>160</v>
      </c>
      <c r="B6">
        <v>6</v>
      </c>
    </row>
    <row r="7" spans="1:2">
      <c r="A7" t="s">
        <v>161</v>
      </c>
      <c r="B7">
        <v>6</v>
      </c>
    </row>
    <row r="8" spans="1:2">
      <c r="A8" t="s">
        <v>162</v>
      </c>
      <c r="B8">
        <v>5</v>
      </c>
    </row>
    <row r="9" spans="1:2">
      <c r="A9" t="s">
        <v>163</v>
      </c>
      <c r="B9">
        <v>4</v>
      </c>
    </row>
    <row r="10" spans="1:2">
      <c r="A10" t="s">
        <v>164</v>
      </c>
      <c r="B10">
        <v>4</v>
      </c>
    </row>
    <row r="11" spans="1:2">
      <c r="A11" t="s">
        <v>165</v>
      </c>
      <c r="B11">
        <v>3</v>
      </c>
    </row>
    <row r="12" spans="1:2">
      <c r="A12" t="s">
        <v>166</v>
      </c>
      <c r="B12">
        <v>3</v>
      </c>
    </row>
    <row r="13" spans="1:2">
      <c r="A13" t="s">
        <v>167</v>
      </c>
      <c r="B13">
        <v>3</v>
      </c>
    </row>
    <row r="14" spans="1:2">
      <c r="A14" t="s">
        <v>168</v>
      </c>
      <c r="B14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J34" sqref="J34:J35"/>
    </sheetView>
  </sheetViews>
  <sheetFormatPr baseColWidth="10" defaultRowHeight="15" x14ac:dyDescent="0"/>
  <cols>
    <col min="1" max="2" width="14" bestFit="1" customWidth="1"/>
    <col min="3" max="3" width="11.33203125" bestFit="1" customWidth="1"/>
    <col min="4" max="4" width="14" bestFit="1" customWidth="1"/>
    <col min="5" max="5" width="9.83203125" customWidth="1"/>
  </cols>
  <sheetData>
    <row r="1" spans="1:13">
      <c r="A1" s="1"/>
      <c r="B1" s="1" t="s">
        <v>0</v>
      </c>
      <c r="C1" s="1" t="s">
        <v>1</v>
      </c>
      <c r="D1" t="s">
        <v>2</v>
      </c>
      <c r="E1" t="s">
        <v>3</v>
      </c>
      <c r="K1" t="s">
        <v>29</v>
      </c>
      <c r="L1" t="s">
        <v>30</v>
      </c>
      <c r="M1" t="s">
        <v>31</v>
      </c>
    </row>
    <row r="2" spans="1:13">
      <c r="A2" s="1" t="s">
        <v>0</v>
      </c>
      <c r="B2" s="1" t="s">
        <v>4</v>
      </c>
      <c r="C2" s="1">
        <v>96.4</v>
      </c>
      <c r="D2">
        <v>96.1</v>
      </c>
      <c r="E2">
        <v>99.5</v>
      </c>
      <c r="J2" t="s">
        <v>29</v>
      </c>
      <c r="K2" s="1" t="s">
        <v>4</v>
      </c>
      <c r="L2" s="1">
        <v>98.1</v>
      </c>
      <c r="M2">
        <v>97.4</v>
      </c>
    </row>
    <row r="3" spans="1:13">
      <c r="A3" s="1" t="s">
        <v>1</v>
      </c>
      <c r="B3" s="1">
        <v>99</v>
      </c>
      <c r="C3" s="1" t="s">
        <v>4</v>
      </c>
      <c r="D3" t="s">
        <v>5</v>
      </c>
      <c r="E3">
        <v>99.7</v>
      </c>
      <c r="J3" t="s">
        <v>30</v>
      </c>
      <c r="K3" s="1">
        <v>92.6</v>
      </c>
      <c r="L3" s="1" t="s">
        <v>4</v>
      </c>
      <c r="M3" t="s">
        <v>5</v>
      </c>
    </row>
    <row r="4" spans="1:13">
      <c r="A4" t="s">
        <v>2</v>
      </c>
      <c r="B4">
        <v>99.2</v>
      </c>
      <c r="C4" t="s">
        <v>5</v>
      </c>
      <c r="D4" t="s">
        <v>4</v>
      </c>
      <c r="E4">
        <v>99.7</v>
      </c>
      <c r="J4" t="s">
        <v>31</v>
      </c>
      <c r="K4">
        <v>97.9</v>
      </c>
      <c r="L4" t="s">
        <v>5</v>
      </c>
      <c r="M4" t="s">
        <v>4</v>
      </c>
    </row>
    <row r="5" spans="1:13">
      <c r="A5" t="s">
        <v>3</v>
      </c>
      <c r="B5">
        <v>9.3000000000000007</v>
      </c>
      <c r="C5">
        <v>9.1999999999999993</v>
      </c>
      <c r="D5">
        <v>8.8000000000000007</v>
      </c>
      <c r="E5" t="s">
        <v>4</v>
      </c>
    </row>
    <row r="8" spans="1:13">
      <c r="A8" t="s">
        <v>6</v>
      </c>
      <c r="J8" t="s">
        <v>6</v>
      </c>
    </row>
    <row r="9" spans="1:13">
      <c r="A9" t="s">
        <v>7</v>
      </c>
      <c r="J9" t="s">
        <v>15</v>
      </c>
      <c r="K9" t="s">
        <v>16</v>
      </c>
      <c r="L9" t="s">
        <v>17</v>
      </c>
      <c r="M9" t="s">
        <v>18</v>
      </c>
    </row>
    <row r="10" spans="1:13">
      <c r="A10" t="s">
        <v>8</v>
      </c>
      <c r="J10">
        <v>20220</v>
      </c>
      <c r="K10">
        <v>12083355</v>
      </c>
      <c r="L10">
        <v>52463</v>
      </c>
      <c r="M10" t="s">
        <v>32</v>
      </c>
    </row>
    <row r="11" spans="1:13">
      <c r="A11" t="s">
        <v>9</v>
      </c>
      <c r="J11">
        <v>17257</v>
      </c>
      <c r="K11">
        <v>10384376</v>
      </c>
      <c r="L11">
        <v>13246</v>
      </c>
      <c r="M11" t="s">
        <v>33</v>
      </c>
    </row>
    <row r="12" spans="1:13">
      <c r="A12" t="s">
        <v>10</v>
      </c>
      <c r="J12">
        <v>17636</v>
      </c>
      <c r="K12">
        <v>10578908</v>
      </c>
      <c r="L12">
        <v>13246</v>
      </c>
      <c r="M12" t="s">
        <v>25</v>
      </c>
    </row>
    <row r="13" spans="1:13">
      <c r="K13">
        <f>(K12-K10)/K12</f>
        <v>-0.14221193718671152</v>
      </c>
    </row>
    <row r="14" spans="1:13">
      <c r="K14">
        <f>K10-K12</f>
        <v>1504447</v>
      </c>
    </row>
    <row r="15" spans="1:13">
      <c r="A15" s="1"/>
      <c r="B15" s="1" t="s">
        <v>11</v>
      </c>
      <c r="C15" s="1" t="s">
        <v>12</v>
      </c>
      <c r="D15" t="s">
        <v>13</v>
      </c>
      <c r="E15" s="1" t="s">
        <v>3</v>
      </c>
      <c r="G15" s="1" t="s">
        <v>35</v>
      </c>
      <c r="H15">
        <v>99.3</v>
      </c>
      <c r="J15" s="1"/>
      <c r="K15" s="1" t="s">
        <v>26</v>
      </c>
      <c r="L15" s="1" t="s">
        <v>27</v>
      </c>
      <c r="M15" t="s">
        <v>28</v>
      </c>
    </row>
    <row r="16" spans="1:13">
      <c r="A16" s="1" t="s">
        <v>11</v>
      </c>
      <c r="B16" s="1" t="s">
        <v>4</v>
      </c>
      <c r="C16" s="1">
        <v>98.6</v>
      </c>
      <c r="D16">
        <v>85.7</v>
      </c>
      <c r="E16">
        <v>11.9</v>
      </c>
      <c r="F16" s="1">
        <v>8.1999999999999993</v>
      </c>
      <c r="G16" t="s">
        <v>34</v>
      </c>
      <c r="H16">
        <v>99.7</v>
      </c>
      <c r="J16" s="1" t="s">
        <v>26</v>
      </c>
      <c r="K16" s="1" t="s">
        <v>4</v>
      </c>
      <c r="L16" s="1">
        <v>97.9</v>
      </c>
      <c r="M16">
        <v>90.1</v>
      </c>
    </row>
    <row r="17" spans="1:13">
      <c r="A17" s="1" t="s">
        <v>12</v>
      </c>
      <c r="B17" s="1">
        <v>99.1</v>
      </c>
      <c r="C17" s="1" t="s">
        <v>4</v>
      </c>
      <c r="D17" t="s">
        <v>5</v>
      </c>
      <c r="E17">
        <v>11.5</v>
      </c>
      <c r="F17">
        <v>8.1</v>
      </c>
      <c r="J17" s="1" t="s">
        <v>27</v>
      </c>
      <c r="K17" s="1">
        <v>99</v>
      </c>
      <c r="L17" s="1" t="s">
        <v>4</v>
      </c>
      <c r="M17" t="s">
        <v>5</v>
      </c>
    </row>
    <row r="18" spans="1:13">
      <c r="A18" t="s">
        <v>13</v>
      </c>
      <c r="B18">
        <v>99.2</v>
      </c>
      <c r="C18" t="s">
        <v>5</v>
      </c>
      <c r="D18" t="s">
        <v>4</v>
      </c>
      <c r="E18">
        <v>13.2</v>
      </c>
      <c r="F18">
        <v>8.6</v>
      </c>
      <c r="J18" t="s">
        <v>28</v>
      </c>
      <c r="K18">
        <v>99.3</v>
      </c>
      <c r="L18" t="s">
        <v>5</v>
      </c>
      <c r="M18" t="s">
        <v>4</v>
      </c>
    </row>
    <row r="19" spans="1:13">
      <c r="A19" s="1" t="s">
        <v>3</v>
      </c>
      <c r="B19">
        <v>0</v>
      </c>
    </row>
    <row r="20" spans="1:13">
      <c r="A20" s="1" t="s">
        <v>14</v>
      </c>
    </row>
    <row r="21" spans="1:13">
      <c r="A21" t="s">
        <v>6</v>
      </c>
    </row>
    <row r="22" spans="1:13">
      <c r="A22" t="s">
        <v>15</v>
      </c>
      <c r="B22" t="s">
        <v>16</v>
      </c>
      <c r="C22" t="s">
        <v>17</v>
      </c>
      <c r="D22" t="s">
        <v>18</v>
      </c>
      <c r="J22" t="s">
        <v>6</v>
      </c>
    </row>
    <row r="23" spans="1:13">
      <c r="A23">
        <v>91851</v>
      </c>
      <c r="B23">
        <v>72916733</v>
      </c>
      <c r="C23">
        <v>131079</v>
      </c>
      <c r="D23" t="s">
        <v>19</v>
      </c>
      <c r="J23" t="s">
        <v>15</v>
      </c>
      <c r="K23" t="s">
        <v>16</v>
      </c>
      <c r="L23" t="s">
        <v>17</v>
      </c>
      <c r="M23" t="s">
        <v>18</v>
      </c>
    </row>
    <row r="24" spans="1:13">
      <c r="A24">
        <v>91988</v>
      </c>
      <c r="B24">
        <v>74761549</v>
      </c>
      <c r="C24">
        <v>182003</v>
      </c>
      <c r="D24" t="s">
        <v>20</v>
      </c>
      <c r="J24">
        <v>107132</v>
      </c>
      <c r="K24">
        <v>75297017</v>
      </c>
      <c r="L24">
        <v>159411</v>
      </c>
      <c r="M24" t="s">
        <v>24</v>
      </c>
    </row>
    <row r="25" spans="1:13">
      <c r="A25">
        <v>72705</v>
      </c>
      <c r="B25">
        <v>49518627</v>
      </c>
      <c r="C25">
        <v>34683</v>
      </c>
      <c r="D25" t="s">
        <v>21</v>
      </c>
      <c r="J25">
        <v>79654</v>
      </c>
      <c r="K25">
        <v>54424264</v>
      </c>
      <c r="L25">
        <v>23663</v>
      </c>
      <c r="M25" t="s">
        <v>21</v>
      </c>
    </row>
    <row r="26" spans="1:13">
      <c r="A26" t="s">
        <v>22</v>
      </c>
      <c r="H26" t="s">
        <v>14</v>
      </c>
      <c r="J26">
        <v>113510</v>
      </c>
      <c r="K26">
        <v>81542497</v>
      </c>
      <c r="L26">
        <v>57856</v>
      </c>
      <c r="M26" t="s">
        <v>25</v>
      </c>
    </row>
    <row r="27" spans="1:13">
      <c r="A27" t="s">
        <v>23</v>
      </c>
      <c r="J27" t="s">
        <v>14</v>
      </c>
      <c r="K27">
        <f>K26-K24</f>
        <v>6245480</v>
      </c>
    </row>
    <row r="29" spans="1:13">
      <c r="B29" t="s">
        <v>36</v>
      </c>
      <c r="C29" t="s">
        <v>37</v>
      </c>
    </row>
    <row r="30" spans="1:13">
      <c r="A30" s="1"/>
      <c r="B30" s="1" t="s">
        <v>0</v>
      </c>
      <c r="C30" s="1" t="s">
        <v>1</v>
      </c>
      <c r="D30" t="s">
        <v>2</v>
      </c>
      <c r="E30" t="s">
        <v>3</v>
      </c>
      <c r="K30" t="s">
        <v>49</v>
      </c>
      <c r="L30" t="s">
        <v>50</v>
      </c>
    </row>
    <row r="31" spans="1:13">
      <c r="A31" s="1" t="s">
        <v>0</v>
      </c>
      <c r="B31" s="1" t="s">
        <v>4</v>
      </c>
      <c r="C31" s="1">
        <v>97.8</v>
      </c>
      <c r="D31">
        <v>98.2</v>
      </c>
      <c r="E31">
        <v>1</v>
      </c>
      <c r="J31" t="s">
        <v>49</v>
      </c>
    </row>
    <row r="32" spans="1:13">
      <c r="A32" s="1" t="s">
        <v>1</v>
      </c>
      <c r="B32" s="1">
        <v>99.6</v>
      </c>
      <c r="C32" s="1" t="s">
        <v>4</v>
      </c>
      <c r="D32" t="s">
        <v>5</v>
      </c>
      <c r="E32">
        <v>1</v>
      </c>
      <c r="J32" t="s">
        <v>50</v>
      </c>
    </row>
    <row r="33" spans="1:10">
      <c r="A33" t="s">
        <v>2</v>
      </c>
      <c r="B33">
        <v>99.2</v>
      </c>
      <c r="C33" t="s">
        <v>5</v>
      </c>
      <c r="D33" t="s">
        <v>4</v>
      </c>
      <c r="E33">
        <v>1</v>
      </c>
    </row>
    <row r="34" spans="1:10">
      <c r="A34" t="s">
        <v>3</v>
      </c>
      <c r="B34">
        <v>4.2</v>
      </c>
      <c r="C34">
        <v>4.4000000000000004</v>
      </c>
      <c r="D34">
        <v>4.5</v>
      </c>
      <c r="E34" t="s">
        <v>4</v>
      </c>
      <c r="J34" t="s">
        <v>51</v>
      </c>
    </row>
    <row r="35" spans="1:10">
      <c r="J35" t="s">
        <v>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16" sqref="C16"/>
    </sheetView>
  </sheetViews>
  <sheetFormatPr baseColWidth="10" defaultRowHeight="15" x14ac:dyDescent="0"/>
  <sheetData>
    <row r="1" spans="1:4">
      <c r="B1" t="s">
        <v>55</v>
      </c>
      <c r="C1" t="s">
        <v>58</v>
      </c>
      <c r="D1" t="s">
        <v>61</v>
      </c>
    </row>
    <row r="2" spans="1:4">
      <c r="A2" t="s">
        <v>38</v>
      </c>
      <c r="B2">
        <v>4.5</v>
      </c>
      <c r="C2">
        <v>2.2999999999999998</v>
      </c>
      <c r="D2" t="s">
        <v>59</v>
      </c>
    </row>
    <row r="3" spans="1:4">
      <c r="A3" t="s">
        <v>39</v>
      </c>
      <c r="B3">
        <v>17.399999999999999</v>
      </c>
      <c r="C3">
        <v>9.1</v>
      </c>
      <c r="D3">
        <v>1.7</v>
      </c>
    </row>
    <row r="4" spans="1:4">
      <c r="A4" t="s">
        <v>40</v>
      </c>
      <c r="B4" t="s">
        <v>78</v>
      </c>
      <c r="C4">
        <v>48</v>
      </c>
      <c r="D4" t="s">
        <v>81</v>
      </c>
    </row>
    <row r="5" spans="1:4">
      <c r="A5" t="s">
        <v>41</v>
      </c>
      <c r="B5">
        <v>10.9</v>
      </c>
      <c r="C5">
        <v>4.7</v>
      </c>
      <c r="D5">
        <v>11.4</v>
      </c>
    </row>
    <row r="6" spans="1:4">
      <c r="A6" t="s">
        <v>53</v>
      </c>
      <c r="B6">
        <v>76</v>
      </c>
      <c r="C6">
        <v>35</v>
      </c>
      <c r="D6">
        <v>58</v>
      </c>
    </row>
    <row r="7" spans="1:4">
      <c r="A7" t="s">
        <v>43</v>
      </c>
      <c r="B7" t="s">
        <v>57</v>
      </c>
      <c r="C7" t="s">
        <v>59</v>
      </c>
      <c r="D7" t="s">
        <v>59</v>
      </c>
    </row>
    <row r="10" spans="1:4">
      <c r="A10" t="s">
        <v>38</v>
      </c>
      <c r="B10" s="12">
        <v>0.16666666666666666</v>
      </c>
      <c r="C10" t="s">
        <v>59</v>
      </c>
      <c r="D10" t="s">
        <v>59</v>
      </c>
    </row>
    <row r="11" spans="1:4">
      <c r="A11" t="s">
        <v>39</v>
      </c>
      <c r="B11" s="12">
        <v>0.875</v>
      </c>
      <c r="C11" t="s">
        <v>59</v>
      </c>
      <c r="D11" s="13">
        <v>5.6944444444444443E-2</v>
      </c>
    </row>
    <row r="12" spans="1:4">
      <c r="A12" t="s">
        <v>40</v>
      </c>
      <c r="B12" s="12">
        <v>1.5736111111111111</v>
      </c>
      <c r="C12">
        <v>11</v>
      </c>
      <c r="D12" t="s">
        <v>59</v>
      </c>
    </row>
    <row r="13" spans="1:4">
      <c r="A13" t="s">
        <v>41</v>
      </c>
      <c r="B13">
        <v>14</v>
      </c>
      <c r="C13" t="s">
        <v>60</v>
      </c>
      <c r="D13" s="13">
        <v>9.930555555555555E-2</v>
      </c>
    </row>
    <row r="14" spans="1:4">
      <c r="A14" t="s">
        <v>53</v>
      </c>
      <c r="B14" s="13">
        <v>0.3576388888888889</v>
      </c>
      <c r="C14" s="13">
        <v>0.19583333333333333</v>
      </c>
      <c r="D14" s="13">
        <v>0.60347222222222219</v>
      </c>
    </row>
    <row r="15" spans="1:4">
      <c r="A15" t="s">
        <v>43</v>
      </c>
      <c r="B15" t="s">
        <v>56</v>
      </c>
      <c r="C15" t="s">
        <v>56</v>
      </c>
      <c r="D15" t="s">
        <v>59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2"/>
  <sheetViews>
    <sheetView workbookViewId="0">
      <selection activeCell="M121" sqref="M121"/>
    </sheetView>
  </sheetViews>
  <sheetFormatPr baseColWidth="10" defaultRowHeight="15" x14ac:dyDescent="0"/>
  <cols>
    <col min="2" max="2" width="18.33203125" bestFit="1" customWidth="1"/>
    <col min="5" max="5" width="18.33203125" bestFit="1" customWidth="1"/>
    <col min="9" max="9" width="3.1640625" customWidth="1"/>
    <col min="10" max="10" width="6.1640625" customWidth="1"/>
    <col min="11" max="11" width="8.1640625" customWidth="1"/>
    <col min="12" max="12" width="12.1640625" bestFit="1" customWidth="1"/>
  </cols>
  <sheetData>
    <row r="1" spans="1:7" ht="16">
      <c r="A1" s="18">
        <v>25470</v>
      </c>
      <c r="B1" s="18">
        <v>16269879</v>
      </c>
      <c r="C1" s="19">
        <v>118753</v>
      </c>
      <c r="D1" s="26">
        <v>17636</v>
      </c>
      <c r="E1" s="19">
        <v>10578908</v>
      </c>
      <c r="F1" s="19">
        <v>13246</v>
      </c>
      <c r="G1">
        <f>(B1-E1)/B1</f>
        <v>0.34978569908233492</v>
      </c>
    </row>
    <row r="2" spans="1:7" ht="16">
      <c r="A2" s="20">
        <v>113613</v>
      </c>
      <c r="B2" s="20">
        <v>81660678</v>
      </c>
      <c r="C2" s="19">
        <v>57856</v>
      </c>
      <c r="D2" s="27">
        <v>79654</v>
      </c>
      <c r="E2" s="19">
        <v>54424264</v>
      </c>
      <c r="F2" s="19">
        <v>23663</v>
      </c>
      <c r="G2">
        <f t="shared" ref="G2:G6" si="0">(B2-E2)/B2</f>
        <v>0.33353156827818647</v>
      </c>
    </row>
    <row r="3" spans="1:7" ht="16">
      <c r="A3" s="9" t="s">
        <v>14</v>
      </c>
      <c r="B3" s="9"/>
      <c r="D3" s="23" t="s">
        <v>14</v>
      </c>
      <c r="G3" t="s">
        <v>14</v>
      </c>
    </row>
    <row r="4" spans="1:7" ht="16">
      <c r="A4" s="20">
        <v>92044</v>
      </c>
      <c r="B4" s="20">
        <v>74813072</v>
      </c>
      <c r="C4" s="19">
        <v>182003</v>
      </c>
      <c r="D4" s="27">
        <v>72705</v>
      </c>
      <c r="E4" s="19">
        <v>49518627</v>
      </c>
      <c r="F4" s="19">
        <v>34683</v>
      </c>
      <c r="G4">
        <f t="shared" si="0"/>
        <v>0.33810194293318152</v>
      </c>
    </row>
    <row r="5" spans="1:7" ht="16">
      <c r="A5" s="20">
        <v>543331</v>
      </c>
      <c r="B5" s="20">
        <v>234686983</v>
      </c>
      <c r="C5" s="19">
        <v>85596</v>
      </c>
      <c r="D5" s="27">
        <v>203299</v>
      </c>
      <c r="E5" s="19">
        <v>181934800</v>
      </c>
      <c r="F5" s="19">
        <v>145740</v>
      </c>
      <c r="G5">
        <f t="shared" si="0"/>
        <v>0.22477677426191123</v>
      </c>
    </row>
    <row r="6" spans="1:7" ht="16">
      <c r="A6" s="21">
        <v>11204</v>
      </c>
      <c r="B6" s="21">
        <v>6506248</v>
      </c>
      <c r="C6" s="19">
        <v>5151</v>
      </c>
      <c r="D6" s="28">
        <v>9859</v>
      </c>
      <c r="E6" s="19">
        <v>5463067</v>
      </c>
      <c r="F6" s="19">
        <v>6605</v>
      </c>
      <c r="G6">
        <f t="shared" si="0"/>
        <v>0.16033526542486545</v>
      </c>
    </row>
    <row r="7" spans="1:7">
      <c r="D7" s="24">
        <v>0.83981843300000003</v>
      </c>
    </row>
    <row r="8" spans="1:7">
      <c r="D8" s="24"/>
    </row>
    <row r="9" spans="1:7">
      <c r="D9" s="24"/>
    </row>
    <row r="10" spans="1:7">
      <c r="D10" s="24"/>
    </row>
    <row r="11" spans="1:7" ht="96">
      <c r="A11" s="8" t="s">
        <v>110</v>
      </c>
      <c r="B11" s="8" t="s">
        <v>111</v>
      </c>
      <c r="C11" t="s">
        <v>112</v>
      </c>
      <c r="D11" s="22" t="s">
        <v>114</v>
      </c>
      <c r="E11" t="s">
        <v>111</v>
      </c>
      <c r="F11" t="s">
        <v>112</v>
      </c>
      <c r="G11" t="s">
        <v>14</v>
      </c>
    </row>
    <row r="12" spans="1:7" ht="16">
      <c r="A12" s="18">
        <v>14275</v>
      </c>
      <c r="B12" s="15">
        <v>7100052</v>
      </c>
      <c r="C12" s="19">
        <v>37720</v>
      </c>
      <c r="D12" s="25">
        <v>12801</v>
      </c>
      <c r="E12" s="19">
        <v>6343110</v>
      </c>
      <c r="F12" s="19">
        <v>13246</v>
      </c>
      <c r="G12">
        <f>(B12-E12)/B12</f>
        <v>0.10661076848451251</v>
      </c>
    </row>
    <row r="13" spans="1:7" ht="16">
      <c r="A13" s="20">
        <v>66640</v>
      </c>
      <c r="B13" s="15">
        <v>33321411</v>
      </c>
      <c r="C13" s="19">
        <v>28695</v>
      </c>
      <c r="D13" s="25">
        <v>56023</v>
      </c>
      <c r="E13" s="19">
        <v>27880293</v>
      </c>
      <c r="F13" s="19">
        <v>15721</v>
      </c>
      <c r="G13">
        <f t="shared" ref="G13:G17" si="1">(B13-E13)/B13</f>
        <v>0.16329194462983576</v>
      </c>
    </row>
    <row r="14" spans="1:7" ht="16">
      <c r="A14" s="20">
        <v>412059</v>
      </c>
      <c r="B14" s="20">
        <v>215614765</v>
      </c>
      <c r="C14" s="19">
        <v>32514</v>
      </c>
      <c r="D14" s="23"/>
      <c r="G14" t="s">
        <v>14</v>
      </c>
    </row>
    <row r="15" spans="1:7" ht="16">
      <c r="A15" s="20">
        <v>62896</v>
      </c>
      <c r="B15" s="20">
        <v>40792029</v>
      </c>
      <c r="C15" s="19">
        <v>22875</v>
      </c>
      <c r="D15" s="27">
        <v>55975</v>
      </c>
      <c r="E15" s="19">
        <v>34540861</v>
      </c>
      <c r="F15" s="19">
        <v>19044</v>
      </c>
      <c r="G15">
        <f t="shared" si="1"/>
        <v>0.15324484104480315</v>
      </c>
    </row>
    <row r="16" spans="1:7" ht="16">
      <c r="A16" s="20">
        <v>190963</v>
      </c>
      <c r="B16" s="20">
        <v>171502574</v>
      </c>
      <c r="C16" s="19">
        <v>57803</v>
      </c>
      <c r="D16" s="27">
        <v>161795</v>
      </c>
      <c r="E16" s="19">
        <v>139686630</v>
      </c>
      <c r="F16" s="19">
        <v>56034</v>
      </c>
      <c r="G16">
        <f t="shared" si="1"/>
        <v>0.18551292413838641</v>
      </c>
    </row>
    <row r="17" spans="1:13" ht="16">
      <c r="A17" s="21">
        <v>6322</v>
      </c>
      <c r="B17" s="21">
        <v>2940509</v>
      </c>
      <c r="C17" s="19">
        <v>3786</v>
      </c>
      <c r="D17" s="28">
        <v>6029</v>
      </c>
      <c r="E17" s="19">
        <v>2821631</v>
      </c>
      <c r="F17" s="19">
        <v>3764</v>
      </c>
      <c r="G17">
        <f t="shared" si="1"/>
        <v>4.0427694661026373E-2</v>
      </c>
    </row>
    <row r="18" spans="1:13">
      <c r="D18" s="24">
        <v>0.95957230500000001</v>
      </c>
    </row>
    <row r="19" spans="1:13">
      <c r="D19" s="24"/>
    </row>
    <row r="20" spans="1:13">
      <c r="D20" s="24"/>
    </row>
    <row r="21" spans="1:13" ht="96">
      <c r="A21" s="8" t="s">
        <v>110</v>
      </c>
      <c r="B21" s="8" t="s">
        <v>111</v>
      </c>
      <c r="C21" t="s">
        <v>112</v>
      </c>
      <c r="D21" s="22" t="s">
        <v>114</v>
      </c>
      <c r="E21" t="s">
        <v>111</v>
      </c>
      <c r="F21" t="s">
        <v>112</v>
      </c>
    </row>
    <row r="22" spans="1:13" ht="16">
      <c r="A22" s="18">
        <v>15739</v>
      </c>
      <c r="B22" s="18">
        <v>9133564</v>
      </c>
      <c r="C22" s="19">
        <v>37738</v>
      </c>
      <c r="D22" s="26">
        <v>12513</v>
      </c>
      <c r="E22" s="19">
        <v>7012036</v>
      </c>
      <c r="F22" s="19">
        <v>17048</v>
      </c>
      <c r="G22">
        <f>(B22-E22)/B22</f>
        <v>0.23227822129455708</v>
      </c>
      <c r="I22">
        <v>0</v>
      </c>
      <c r="J22">
        <v>16889</v>
      </c>
      <c r="K22">
        <v>3160658</v>
      </c>
      <c r="L22">
        <v>5.3435075860799996E-3</v>
      </c>
      <c r="M22">
        <f>J22/$J$122</f>
        <v>2.586089414474077E-2</v>
      </c>
    </row>
    <row r="23" spans="1:13" ht="16">
      <c r="A23" s="18">
        <v>76269</v>
      </c>
      <c r="B23" s="18">
        <v>45844975</v>
      </c>
      <c r="C23" s="19">
        <v>37738</v>
      </c>
      <c r="D23" s="26">
        <v>52978</v>
      </c>
      <c r="E23" s="19">
        <v>30040031</v>
      </c>
      <c r="F23" s="19">
        <v>18882</v>
      </c>
      <c r="G23">
        <f t="shared" ref="G23:G27" si="2">(B23-E23)/B23</f>
        <v>0.3447475759338946</v>
      </c>
      <c r="I23">
        <v>1</v>
      </c>
      <c r="J23">
        <v>8076</v>
      </c>
      <c r="K23">
        <v>2894919</v>
      </c>
      <c r="L23">
        <v>2.7897153599100001E-3</v>
      </c>
      <c r="M23">
        <f t="shared" ref="M23:M86" si="3">J23/$J$122</f>
        <v>1.2366189893595031E-2</v>
      </c>
    </row>
    <row r="24" spans="1:13" ht="16">
      <c r="A24" s="9" t="s">
        <v>15</v>
      </c>
      <c r="B24" s="9" t="s">
        <v>113</v>
      </c>
      <c r="D24" s="23"/>
      <c r="G24" t="s">
        <v>14</v>
      </c>
      <c r="I24">
        <v>2</v>
      </c>
      <c r="J24">
        <v>7027</v>
      </c>
      <c r="K24">
        <v>2897708</v>
      </c>
      <c r="L24">
        <v>2.4250200503300001E-3</v>
      </c>
      <c r="M24">
        <f t="shared" si="3"/>
        <v>1.0759932687257587E-2</v>
      </c>
    </row>
    <row r="25" spans="1:13" ht="16">
      <c r="A25" s="20">
        <v>60330</v>
      </c>
      <c r="B25" s="20">
        <v>47984619</v>
      </c>
      <c r="C25" s="19">
        <v>54407</v>
      </c>
      <c r="D25" s="27">
        <v>48940</v>
      </c>
      <c r="E25" s="19">
        <v>33276502</v>
      </c>
      <c r="F25" s="19">
        <v>22083</v>
      </c>
      <c r="G25">
        <f t="shared" si="2"/>
        <v>0.30651732381161556</v>
      </c>
      <c r="I25">
        <v>3</v>
      </c>
      <c r="J25">
        <v>6471</v>
      </c>
      <c r="K25">
        <v>2893109</v>
      </c>
      <c r="L25">
        <v>2.23669415843E-3</v>
      </c>
      <c r="M25">
        <f t="shared" si="3"/>
        <v>9.9085704310863595E-3</v>
      </c>
    </row>
    <row r="26" spans="1:13" ht="16">
      <c r="A26" s="20">
        <v>173432</v>
      </c>
      <c r="B26" s="20">
        <v>211067996</v>
      </c>
      <c r="C26" s="19">
        <v>106503</v>
      </c>
      <c r="D26" s="27">
        <v>132614</v>
      </c>
      <c r="E26" s="19">
        <v>142139101</v>
      </c>
      <c r="F26" s="19">
        <v>85539</v>
      </c>
      <c r="G26">
        <f t="shared" si="2"/>
        <v>0.32657198773043733</v>
      </c>
      <c r="I26">
        <v>4</v>
      </c>
      <c r="J26">
        <v>6041</v>
      </c>
      <c r="K26">
        <v>2890290</v>
      </c>
      <c r="L26">
        <v>2.0901016852999999E-3</v>
      </c>
      <c r="M26">
        <f t="shared" si="3"/>
        <v>9.2501427869251581E-3</v>
      </c>
    </row>
    <row r="27" spans="1:13" ht="16">
      <c r="A27" s="21">
        <v>8707</v>
      </c>
      <c r="B27" s="21">
        <v>4698575</v>
      </c>
      <c r="C27" s="19">
        <v>5113</v>
      </c>
      <c r="D27" s="28">
        <v>7726</v>
      </c>
      <c r="E27" s="19">
        <v>4078947</v>
      </c>
      <c r="F27" s="19">
        <v>3845</v>
      </c>
      <c r="G27">
        <f t="shared" si="2"/>
        <v>0.13187572827931873</v>
      </c>
      <c r="I27">
        <v>5</v>
      </c>
      <c r="J27">
        <v>6152</v>
      </c>
      <c r="K27">
        <v>2883402</v>
      </c>
      <c r="L27">
        <v>2.1335908069699998E-3</v>
      </c>
      <c r="M27">
        <f t="shared" si="3"/>
        <v>9.4201089927435141E-3</v>
      </c>
    </row>
    <row r="28" spans="1:13">
      <c r="I28">
        <v>6</v>
      </c>
      <c r="J28">
        <v>5996</v>
      </c>
      <c r="K28">
        <v>2888566</v>
      </c>
      <c r="L28">
        <v>2.0757704688100002E-3</v>
      </c>
      <c r="M28">
        <f t="shared" si="3"/>
        <v>9.1812375683501483E-3</v>
      </c>
    </row>
    <row r="29" spans="1:13">
      <c r="I29">
        <v>7</v>
      </c>
      <c r="J29">
        <v>5967</v>
      </c>
      <c r="K29">
        <v>2895438</v>
      </c>
      <c r="L29">
        <v>2.06082810269E-3</v>
      </c>
      <c r="M29">
        <f t="shared" si="3"/>
        <v>9.1368319830462535E-3</v>
      </c>
    </row>
    <row r="30" spans="1:13">
      <c r="G30">
        <f>AVERAGE(G1:G27)</f>
        <v>0.22650735066592448</v>
      </c>
      <c r="I30">
        <v>8</v>
      </c>
      <c r="J30">
        <v>5874</v>
      </c>
      <c r="K30">
        <v>2883178</v>
      </c>
      <c r="L30">
        <v>2.0373351905399999E-3</v>
      </c>
      <c r="M30">
        <f t="shared" si="3"/>
        <v>8.9944278646579001E-3</v>
      </c>
    </row>
    <row r="31" spans="1:13">
      <c r="I31">
        <v>9</v>
      </c>
      <c r="J31">
        <v>5802</v>
      </c>
      <c r="K31">
        <v>2916977</v>
      </c>
      <c r="L31">
        <v>1.9890455084200002E-3</v>
      </c>
      <c r="M31">
        <f t="shared" si="3"/>
        <v>8.8841795149378865E-3</v>
      </c>
    </row>
    <row r="32" spans="1:13">
      <c r="I32">
        <v>10</v>
      </c>
      <c r="J32">
        <v>5636</v>
      </c>
      <c r="K32">
        <v>2863565</v>
      </c>
      <c r="L32">
        <v>1.9681760323199998E-3</v>
      </c>
      <c r="M32">
        <f t="shared" si="3"/>
        <v>8.6299958197500731E-3</v>
      </c>
    </row>
    <row r="33" spans="9:13">
      <c r="I33">
        <v>11</v>
      </c>
      <c r="J33">
        <v>5832</v>
      </c>
      <c r="K33">
        <v>2895730</v>
      </c>
      <c r="L33">
        <v>2.0139999240299999E-3</v>
      </c>
      <c r="M33">
        <f t="shared" si="3"/>
        <v>8.9301163273212258E-3</v>
      </c>
    </row>
    <row r="34" spans="9:13">
      <c r="I34">
        <v>12</v>
      </c>
      <c r="J34">
        <v>5825</v>
      </c>
      <c r="K34">
        <v>2885174</v>
      </c>
      <c r="L34">
        <v>2.01894235842E-3</v>
      </c>
      <c r="M34">
        <f t="shared" si="3"/>
        <v>8.9193977377651137E-3</v>
      </c>
    </row>
    <row r="35" spans="9:13">
      <c r="I35">
        <v>13</v>
      </c>
      <c r="J35">
        <v>5887</v>
      </c>
      <c r="K35">
        <v>2889207</v>
      </c>
      <c r="L35">
        <v>2.0375833230400001E-3</v>
      </c>
      <c r="M35">
        <f t="shared" si="3"/>
        <v>9.0143338166906815E-3</v>
      </c>
    </row>
    <row r="36" spans="9:13">
      <c r="I36">
        <v>14</v>
      </c>
      <c r="J36">
        <v>5838</v>
      </c>
      <c r="K36">
        <v>2897925</v>
      </c>
      <c r="L36">
        <v>2.01454488988E-3</v>
      </c>
      <c r="M36">
        <f t="shared" si="3"/>
        <v>8.9393036897978933E-3</v>
      </c>
    </row>
    <row r="37" spans="9:13">
      <c r="I37">
        <v>15</v>
      </c>
      <c r="J37">
        <v>5706</v>
      </c>
      <c r="K37">
        <v>2888555</v>
      </c>
      <c r="L37">
        <v>1.9753821547500001E-3</v>
      </c>
      <c r="M37">
        <f t="shared" si="3"/>
        <v>8.7371817153111993E-3</v>
      </c>
    </row>
    <row r="38" spans="9:13">
      <c r="I38">
        <v>16</v>
      </c>
      <c r="J38">
        <v>5804</v>
      </c>
      <c r="K38">
        <v>2880951</v>
      </c>
      <c r="L38">
        <v>2.0146125359299999E-3</v>
      </c>
      <c r="M38">
        <f t="shared" si="3"/>
        <v>8.8872419690967756E-3</v>
      </c>
    </row>
    <row r="39" spans="9:13">
      <c r="I39">
        <v>17</v>
      </c>
      <c r="J39">
        <v>6121</v>
      </c>
      <c r="K39">
        <v>2890809</v>
      </c>
      <c r="L39">
        <v>2.1174003540200001E-3</v>
      </c>
      <c r="M39">
        <f t="shared" si="3"/>
        <v>9.3726409532807302E-3</v>
      </c>
    </row>
    <row r="40" spans="9:13">
      <c r="I40">
        <v>18</v>
      </c>
      <c r="J40">
        <v>6269</v>
      </c>
      <c r="K40">
        <v>2890130</v>
      </c>
      <c r="L40">
        <v>2.1691065799799999E-3</v>
      </c>
      <c r="M40">
        <f t="shared" si="3"/>
        <v>9.5992625610385393E-3</v>
      </c>
    </row>
    <row r="41" spans="9:13">
      <c r="I41">
        <v>19</v>
      </c>
      <c r="J41">
        <v>6646</v>
      </c>
      <c r="K41">
        <v>2941773</v>
      </c>
      <c r="L41">
        <v>2.2591817927500001E-3</v>
      </c>
      <c r="M41">
        <f t="shared" si="3"/>
        <v>1.0176535169989174E-2</v>
      </c>
    </row>
    <row r="42" spans="9:13">
      <c r="I42">
        <v>20</v>
      </c>
      <c r="J42">
        <v>6484</v>
      </c>
      <c r="K42">
        <v>2835212</v>
      </c>
      <c r="L42">
        <v>2.2869542030699999E-3</v>
      </c>
      <c r="M42">
        <f t="shared" si="3"/>
        <v>9.9284763831191409E-3</v>
      </c>
    </row>
    <row r="43" spans="9:13">
      <c r="I43">
        <v>21</v>
      </c>
      <c r="J43">
        <v>6553</v>
      </c>
      <c r="K43">
        <v>2893278</v>
      </c>
      <c r="L43">
        <v>2.26490506616E-3</v>
      </c>
      <c r="M43">
        <f t="shared" si="3"/>
        <v>1.0034131051600821E-2</v>
      </c>
    </row>
    <row r="44" spans="9:13">
      <c r="I44">
        <v>22</v>
      </c>
      <c r="J44">
        <v>6519</v>
      </c>
      <c r="K44">
        <v>2889623</v>
      </c>
      <c r="L44">
        <v>2.2560036378399999E-3</v>
      </c>
      <c r="M44">
        <f t="shared" si="3"/>
        <v>9.9820693308997031E-3</v>
      </c>
    </row>
    <row r="45" spans="9:13">
      <c r="I45">
        <v>23</v>
      </c>
      <c r="J45">
        <v>6446</v>
      </c>
      <c r="K45">
        <v>2895596</v>
      </c>
      <c r="L45">
        <v>2.22613928186E-3</v>
      </c>
      <c r="M45">
        <f t="shared" si="3"/>
        <v>9.8702897541002432E-3</v>
      </c>
    </row>
    <row r="46" spans="9:13">
      <c r="I46">
        <v>24</v>
      </c>
      <c r="J46">
        <v>6706</v>
      </c>
      <c r="K46">
        <v>2941413</v>
      </c>
      <c r="L46">
        <v>2.2798566539299998E-3</v>
      </c>
      <c r="M46">
        <f t="shared" si="3"/>
        <v>1.0268408794755853E-2</v>
      </c>
    </row>
    <row r="47" spans="9:13">
      <c r="I47">
        <v>25</v>
      </c>
      <c r="J47">
        <v>6270</v>
      </c>
      <c r="K47">
        <v>2833335</v>
      </c>
      <c r="L47">
        <v>2.2129398747400002E-3</v>
      </c>
      <c r="M47">
        <f t="shared" si="3"/>
        <v>9.6007937881179839E-3</v>
      </c>
    </row>
    <row r="48" spans="9:13">
      <c r="I48">
        <v>26</v>
      </c>
      <c r="J48">
        <v>6469</v>
      </c>
      <c r="K48">
        <v>2885342</v>
      </c>
      <c r="L48">
        <v>2.2420219162899999E-3</v>
      </c>
      <c r="M48">
        <f t="shared" si="3"/>
        <v>9.9055079769274704E-3</v>
      </c>
    </row>
    <row r="49" spans="9:13">
      <c r="I49">
        <v>27</v>
      </c>
      <c r="J49">
        <v>6572</v>
      </c>
      <c r="K49">
        <v>2897750</v>
      </c>
      <c r="L49">
        <v>2.2679665257500001E-3</v>
      </c>
      <c r="M49">
        <f t="shared" si="3"/>
        <v>1.006322436611027E-2</v>
      </c>
    </row>
    <row r="50" spans="9:13">
      <c r="I50">
        <v>28</v>
      </c>
      <c r="J50">
        <v>6460</v>
      </c>
      <c r="K50">
        <v>2883383</v>
      </c>
      <c r="L50">
        <v>2.2404238354700001E-3</v>
      </c>
      <c r="M50">
        <f t="shared" si="3"/>
        <v>9.8917269332124691E-3</v>
      </c>
    </row>
    <row r="51" spans="9:13">
      <c r="I51">
        <v>29</v>
      </c>
      <c r="J51">
        <v>6661</v>
      </c>
      <c r="K51">
        <v>2913523</v>
      </c>
      <c r="L51">
        <v>2.2862355986200001E-3</v>
      </c>
      <c r="M51">
        <f t="shared" si="3"/>
        <v>1.0199503576180845E-2</v>
      </c>
    </row>
    <row r="52" spans="9:13">
      <c r="I52">
        <v>30</v>
      </c>
      <c r="J52">
        <v>6562</v>
      </c>
      <c r="K52">
        <v>2865246</v>
      </c>
      <c r="L52">
        <v>2.29020475031E-3</v>
      </c>
      <c r="M52">
        <f t="shared" si="3"/>
        <v>1.0047912095315824E-2</v>
      </c>
    </row>
    <row r="53" spans="9:13">
      <c r="I53">
        <v>31</v>
      </c>
      <c r="J53">
        <v>6640</v>
      </c>
      <c r="K53">
        <v>2898271</v>
      </c>
      <c r="L53">
        <v>2.2910210949900001E-3</v>
      </c>
      <c r="M53">
        <f t="shared" si="3"/>
        <v>1.0167347807512507E-2</v>
      </c>
    </row>
    <row r="54" spans="9:13">
      <c r="I54">
        <v>32</v>
      </c>
      <c r="J54">
        <v>6621</v>
      </c>
      <c r="K54">
        <v>2887917</v>
      </c>
      <c r="L54">
        <v>2.2926559177400001E-3</v>
      </c>
      <c r="M54">
        <f t="shared" si="3"/>
        <v>1.0138254493003058E-2</v>
      </c>
    </row>
    <row r="55" spans="9:13">
      <c r="I55">
        <v>33</v>
      </c>
      <c r="J55">
        <v>6743</v>
      </c>
      <c r="K55">
        <v>2885347</v>
      </c>
      <c r="L55">
        <v>2.3369806127300002E-3</v>
      </c>
      <c r="M55">
        <f t="shared" si="3"/>
        <v>1.0325064196695306E-2</v>
      </c>
    </row>
    <row r="56" spans="9:13">
      <c r="I56">
        <v>34</v>
      </c>
      <c r="J56">
        <v>6632</v>
      </c>
      <c r="K56">
        <v>2897913</v>
      </c>
      <c r="L56">
        <v>2.2885435138999999E-3</v>
      </c>
      <c r="M56">
        <f t="shared" si="3"/>
        <v>1.0155097990876948E-2</v>
      </c>
    </row>
    <row r="57" spans="9:13">
      <c r="I57">
        <v>35</v>
      </c>
      <c r="J57">
        <v>6559</v>
      </c>
      <c r="K57">
        <v>2887570</v>
      </c>
      <c r="L57">
        <v>2.2714600858199999E-3</v>
      </c>
      <c r="M57">
        <f t="shared" si="3"/>
        <v>1.004331841407749E-2</v>
      </c>
    </row>
    <row r="58" spans="9:13">
      <c r="I58">
        <v>36</v>
      </c>
      <c r="J58">
        <v>6509</v>
      </c>
      <c r="K58">
        <v>2882402</v>
      </c>
      <c r="L58">
        <v>2.2581860545500001E-3</v>
      </c>
      <c r="M58">
        <f t="shared" si="3"/>
        <v>9.9667570601052573E-3</v>
      </c>
    </row>
    <row r="59" spans="9:13">
      <c r="I59">
        <v>37</v>
      </c>
      <c r="J59">
        <v>6688</v>
      </c>
      <c r="K59">
        <v>2890683</v>
      </c>
      <c r="L59">
        <v>2.3136400636100001E-3</v>
      </c>
      <c r="M59">
        <f t="shared" si="3"/>
        <v>1.024084670732585E-2</v>
      </c>
    </row>
    <row r="60" spans="9:13">
      <c r="I60">
        <v>38</v>
      </c>
      <c r="J60">
        <v>6733</v>
      </c>
      <c r="K60">
        <v>2889221</v>
      </c>
      <c r="L60">
        <v>2.3303859414E-3</v>
      </c>
      <c r="M60">
        <f t="shared" si="3"/>
        <v>1.0309751925900858E-2</v>
      </c>
    </row>
    <row r="61" spans="9:13">
      <c r="I61">
        <v>39</v>
      </c>
      <c r="J61">
        <v>7007</v>
      </c>
      <c r="K61">
        <v>2941706</v>
      </c>
      <c r="L61">
        <v>2.3819511535100001E-3</v>
      </c>
      <c r="M61">
        <f t="shared" si="3"/>
        <v>1.0729308145668694E-2</v>
      </c>
    </row>
    <row r="62" spans="9:13">
      <c r="I62">
        <v>40</v>
      </c>
      <c r="J62">
        <v>6449</v>
      </c>
      <c r="K62">
        <v>2836738</v>
      </c>
      <c r="L62">
        <v>2.2733858396499999E-3</v>
      </c>
      <c r="M62">
        <f t="shared" si="3"/>
        <v>9.8748834353385769E-3</v>
      </c>
    </row>
    <row r="63" spans="9:13">
      <c r="I63">
        <v>41</v>
      </c>
      <c r="J63">
        <v>6487</v>
      </c>
      <c r="K63">
        <v>2892300</v>
      </c>
      <c r="L63">
        <v>2.2428517097100001E-3</v>
      </c>
      <c r="M63">
        <f t="shared" si="3"/>
        <v>9.9330700643574747E-3</v>
      </c>
    </row>
    <row r="64" spans="9:13">
      <c r="I64">
        <v>42</v>
      </c>
      <c r="J64">
        <v>6575</v>
      </c>
      <c r="K64">
        <v>2887134</v>
      </c>
      <c r="L64">
        <v>2.2773449379200001E-3</v>
      </c>
      <c r="M64">
        <f t="shared" si="3"/>
        <v>1.0067818047348603E-2</v>
      </c>
    </row>
    <row r="65" spans="9:13">
      <c r="I65">
        <v>43</v>
      </c>
      <c r="J65">
        <v>6451</v>
      </c>
      <c r="K65">
        <v>2898665</v>
      </c>
      <c r="L65">
        <v>2.2255072593799999E-3</v>
      </c>
      <c r="M65">
        <f t="shared" si="3"/>
        <v>9.8779458894974661E-3</v>
      </c>
    </row>
    <row r="66" spans="9:13">
      <c r="I66">
        <v>44</v>
      </c>
      <c r="J66">
        <v>6399</v>
      </c>
      <c r="K66">
        <v>2885544</v>
      </c>
      <c r="L66">
        <v>2.2176061082399999E-3</v>
      </c>
      <c r="M66">
        <f t="shared" si="3"/>
        <v>9.7983220813663442E-3</v>
      </c>
    </row>
    <row r="67" spans="9:13">
      <c r="I67">
        <v>45</v>
      </c>
      <c r="J67">
        <v>6513</v>
      </c>
      <c r="K67">
        <v>2889034</v>
      </c>
      <c r="L67">
        <v>2.2543867604200001E-3</v>
      </c>
      <c r="M67">
        <f t="shared" si="3"/>
        <v>9.9728819684230356E-3</v>
      </c>
    </row>
    <row r="68" spans="9:13">
      <c r="I68">
        <v>46</v>
      </c>
      <c r="J68">
        <v>6488</v>
      </c>
      <c r="K68">
        <v>2886562</v>
      </c>
      <c r="L68">
        <v>2.2476565547500001E-3</v>
      </c>
      <c r="M68">
        <f t="shared" si="3"/>
        <v>9.9346012914369192E-3</v>
      </c>
    </row>
    <row r="69" spans="9:13">
      <c r="I69">
        <v>47</v>
      </c>
      <c r="J69">
        <v>6539</v>
      </c>
      <c r="K69">
        <v>2897549</v>
      </c>
      <c r="L69">
        <v>2.2567349163000001E-3</v>
      </c>
      <c r="M69">
        <f t="shared" si="3"/>
        <v>1.0012693872488597E-2</v>
      </c>
    </row>
    <row r="70" spans="9:13">
      <c r="I70">
        <v>48</v>
      </c>
      <c r="J70">
        <v>6506</v>
      </c>
      <c r="K70">
        <v>2884950</v>
      </c>
      <c r="L70">
        <v>2.2551517357299999E-3</v>
      </c>
      <c r="M70">
        <f t="shared" si="3"/>
        <v>9.9621633788669218E-3</v>
      </c>
    </row>
    <row r="71" spans="9:13">
      <c r="I71">
        <v>49</v>
      </c>
      <c r="J71">
        <v>6983</v>
      </c>
      <c r="K71">
        <v>3007834</v>
      </c>
      <c r="L71">
        <v>2.32160418427E-3</v>
      </c>
      <c r="M71">
        <f t="shared" si="3"/>
        <v>1.0692558695762022E-2</v>
      </c>
    </row>
    <row r="72" spans="9:13">
      <c r="I72">
        <v>50</v>
      </c>
      <c r="J72">
        <v>6432</v>
      </c>
      <c r="K72">
        <v>2765076</v>
      </c>
      <c r="L72">
        <v>2.3261566770700001E-3</v>
      </c>
      <c r="M72">
        <f t="shared" si="3"/>
        <v>9.848852574988019E-3</v>
      </c>
    </row>
    <row r="73" spans="9:13">
      <c r="I73">
        <v>51</v>
      </c>
      <c r="J73">
        <v>6893</v>
      </c>
      <c r="K73">
        <v>2901556</v>
      </c>
      <c r="L73">
        <v>2.3756219076900001E-3</v>
      </c>
      <c r="M73">
        <f t="shared" si="3"/>
        <v>1.0554748258612004E-2</v>
      </c>
    </row>
    <row r="74" spans="9:13">
      <c r="I74">
        <v>52</v>
      </c>
      <c r="J74">
        <v>6524</v>
      </c>
      <c r="K74">
        <v>2880943</v>
      </c>
      <c r="L74">
        <v>2.2645362994000002E-3</v>
      </c>
      <c r="M74">
        <f t="shared" si="3"/>
        <v>9.9897254662969261E-3</v>
      </c>
    </row>
    <row r="75" spans="9:13">
      <c r="I75">
        <v>53</v>
      </c>
      <c r="J75">
        <v>6597</v>
      </c>
      <c r="K75">
        <v>2890957</v>
      </c>
      <c r="L75">
        <v>2.2819433149600002E-3</v>
      </c>
      <c r="M75">
        <f t="shared" si="3"/>
        <v>1.0101505043096386E-2</v>
      </c>
    </row>
    <row r="76" spans="9:13">
      <c r="I76">
        <v>54</v>
      </c>
      <c r="J76">
        <v>6574</v>
      </c>
      <c r="K76">
        <v>2899664</v>
      </c>
      <c r="L76">
        <v>2.26715922948E-3</v>
      </c>
      <c r="M76">
        <f t="shared" si="3"/>
        <v>1.0066286820269159E-2</v>
      </c>
    </row>
    <row r="77" spans="9:13">
      <c r="I77">
        <v>55</v>
      </c>
      <c r="J77">
        <v>6709</v>
      </c>
      <c r="K77">
        <v>2887125</v>
      </c>
      <c r="L77">
        <v>2.3237649911200002E-3</v>
      </c>
      <c r="M77">
        <f t="shared" si="3"/>
        <v>1.0273002475994187E-2</v>
      </c>
    </row>
    <row r="78" spans="9:13">
      <c r="I78">
        <v>56</v>
      </c>
      <c r="J78">
        <v>6546</v>
      </c>
      <c r="K78">
        <v>2882059</v>
      </c>
      <c r="L78">
        <v>2.2712928500100002E-3</v>
      </c>
      <c r="M78">
        <f t="shared" si="3"/>
        <v>1.0023412462044709E-2</v>
      </c>
    </row>
    <row r="79" spans="9:13">
      <c r="I79">
        <v>57</v>
      </c>
      <c r="J79">
        <v>6455</v>
      </c>
      <c r="K79">
        <v>2891529</v>
      </c>
      <c r="L79">
        <v>2.2323829365000001E-3</v>
      </c>
      <c r="M79">
        <f t="shared" si="3"/>
        <v>9.8840707978152444E-3</v>
      </c>
    </row>
    <row r="80" spans="9:13">
      <c r="I80">
        <v>58</v>
      </c>
      <c r="J80">
        <v>6352</v>
      </c>
      <c r="K80">
        <v>2887905</v>
      </c>
      <c r="L80">
        <v>2.19951833596E-3</v>
      </c>
      <c r="M80">
        <f t="shared" si="3"/>
        <v>9.7263544086324451E-3</v>
      </c>
    </row>
    <row r="81" spans="9:13">
      <c r="I81">
        <v>59</v>
      </c>
      <c r="J81">
        <v>6750</v>
      </c>
      <c r="K81">
        <v>2940552</v>
      </c>
      <c r="L81">
        <v>2.29548737788E-3</v>
      </c>
      <c r="M81">
        <f t="shared" si="3"/>
        <v>1.0335782786251418E-2</v>
      </c>
    </row>
    <row r="82" spans="9:13">
      <c r="I82">
        <v>60</v>
      </c>
      <c r="J82">
        <v>6594</v>
      </c>
      <c r="K82">
        <v>2837892</v>
      </c>
      <c r="L82">
        <v>2.3235556532800001E-3</v>
      </c>
      <c r="M82">
        <f t="shared" si="3"/>
        <v>1.0096911361858052E-2</v>
      </c>
    </row>
    <row r="83" spans="9:13">
      <c r="I83">
        <v>61</v>
      </c>
      <c r="J83">
        <v>6751</v>
      </c>
      <c r="K83">
        <v>2893616</v>
      </c>
      <c r="L83">
        <v>2.3330669999099998E-3</v>
      </c>
      <c r="M83">
        <f t="shared" si="3"/>
        <v>1.0337314013330863E-2</v>
      </c>
    </row>
    <row r="84" spans="9:13">
      <c r="I84">
        <v>62</v>
      </c>
      <c r="J84">
        <v>6636</v>
      </c>
      <c r="K84">
        <v>2886288</v>
      </c>
      <c r="L84">
        <v>2.2991468626800001E-3</v>
      </c>
      <c r="M84">
        <f t="shared" si="3"/>
        <v>1.0161222899194728E-2</v>
      </c>
    </row>
    <row r="85" spans="9:13">
      <c r="I85">
        <v>63</v>
      </c>
      <c r="J85">
        <v>6595</v>
      </c>
      <c r="K85">
        <v>2899008</v>
      </c>
      <c r="L85">
        <v>2.2749161092300001E-3</v>
      </c>
      <c r="M85">
        <f t="shared" si="3"/>
        <v>1.0098442588937497E-2</v>
      </c>
    </row>
    <row r="86" spans="9:13">
      <c r="I86">
        <v>64</v>
      </c>
      <c r="J86">
        <v>6581</v>
      </c>
      <c r="K86">
        <v>2892978</v>
      </c>
      <c r="L86">
        <v>2.2748185433799999E-3</v>
      </c>
      <c r="M86">
        <f t="shared" si="3"/>
        <v>1.0077005409825271E-2</v>
      </c>
    </row>
    <row r="87" spans="9:13">
      <c r="I87">
        <v>65</v>
      </c>
      <c r="J87">
        <v>6552</v>
      </c>
      <c r="K87">
        <v>2880294</v>
      </c>
      <c r="L87">
        <v>2.2747677841199999E-3</v>
      </c>
      <c r="M87">
        <f t="shared" ref="M87:M120" si="4">J87/$J$122</f>
        <v>1.0032599824521376E-2</v>
      </c>
    </row>
    <row r="88" spans="9:13">
      <c r="I88">
        <v>66</v>
      </c>
      <c r="J88">
        <v>6387</v>
      </c>
      <c r="K88">
        <v>2880952</v>
      </c>
      <c r="L88">
        <v>2.2169754997700001E-3</v>
      </c>
      <c r="M88">
        <f t="shared" si="4"/>
        <v>9.7799473564130091E-3</v>
      </c>
    </row>
    <row r="89" spans="9:13">
      <c r="I89">
        <v>67</v>
      </c>
      <c r="J89">
        <v>6352</v>
      </c>
      <c r="K89">
        <v>2904523</v>
      </c>
      <c r="L89">
        <v>2.1869339647199999E-3</v>
      </c>
      <c r="M89">
        <f t="shared" si="4"/>
        <v>9.7263544086324451E-3</v>
      </c>
    </row>
    <row r="90" spans="9:13">
      <c r="I90">
        <v>68</v>
      </c>
      <c r="J90">
        <v>6278</v>
      </c>
      <c r="K90">
        <v>2881665</v>
      </c>
      <c r="L90">
        <v>2.17860160706E-3</v>
      </c>
      <c r="M90">
        <f t="shared" si="4"/>
        <v>9.6130436047535406E-3</v>
      </c>
    </row>
    <row r="91" spans="9:13">
      <c r="I91">
        <v>69</v>
      </c>
      <c r="J91">
        <v>6093</v>
      </c>
      <c r="K91">
        <v>2914438</v>
      </c>
      <c r="L91">
        <v>2.09062604866E-3</v>
      </c>
      <c r="M91">
        <f t="shared" si="4"/>
        <v>9.32976659505628E-3</v>
      </c>
    </row>
    <row r="92" spans="9:13">
      <c r="I92">
        <v>70</v>
      </c>
      <c r="J92">
        <v>6234</v>
      </c>
      <c r="K92">
        <v>2864331</v>
      </c>
      <c r="L92">
        <v>2.1764244425699999E-3</v>
      </c>
      <c r="M92">
        <f t="shared" si="4"/>
        <v>9.5456696132579771E-3</v>
      </c>
    </row>
    <row r="93" spans="9:13">
      <c r="I93">
        <v>71</v>
      </c>
      <c r="J93">
        <v>6353</v>
      </c>
      <c r="K93">
        <v>2899989</v>
      </c>
      <c r="L93">
        <v>2.1906979647200002E-3</v>
      </c>
      <c r="M93">
        <f t="shared" si="4"/>
        <v>9.7278856357118897E-3</v>
      </c>
    </row>
    <row r="94" spans="9:13">
      <c r="I94">
        <v>72</v>
      </c>
      <c r="J94">
        <v>6178</v>
      </c>
      <c r="K94">
        <v>2881144</v>
      </c>
      <c r="L94">
        <v>2.1442871303899999E-3</v>
      </c>
      <c r="M94">
        <f t="shared" si="4"/>
        <v>9.4599208968090751E-3</v>
      </c>
    </row>
    <row r="95" spans="9:13">
      <c r="I95">
        <v>73</v>
      </c>
      <c r="J95">
        <v>6232</v>
      </c>
      <c r="K95">
        <v>2889737</v>
      </c>
      <c r="L95">
        <v>2.1565976419300002E-3</v>
      </c>
      <c r="M95">
        <f t="shared" si="4"/>
        <v>9.5426071590990879E-3</v>
      </c>
    </row>
    <row r="96" spans="9:13">
      <c r="I96">
        <v>74</v>
      </c>
      <c r="J96">
        <v>6167</v>
      </c>
      <c r="K96">
        <v>2944640</v>
      </c>
      <c r="L96">
        <v>2.0943137361400001E-3</v>
      </c>
      <c r="M96">
        <f t="shared" si="4"/>
        <v>9.4430773989351846E-3</v>
      </c>
    </row>
    <row r="97" spans="9:13">
      <c r="I97">
        <v>75</v>
      </c>
      <c r="J97">
        <v>6004</v>
      </c>
      <c r="K97">
        <v>2842319</v>
      </c>
      <c r="L97">
        <v>2.1123596612499999E-3</v>
      </c>
      <c r="M97">
        <f t="shared" si="4"/>
        <v>9.1934873849857067E-3</v>
      </c>
    </row>
    <row r="98" spans="9:13">
      <c r="I98">
        <v>76</v>
      </c>
      <c r="J98">
        <v>6106</v>
      </c>
      <c r="K98">
        <v>2878990</v>
      </c>
      <c r="L98">
        <v>2.1208826706599999E-3</v>
      </c>
      <c r="M98">
        <f t="shared" si="4"/>
        <v>9.3496725470890614E-3</v>
      </c>
    </row>
    <row r="99" spans="9:13">
      <c r="I99">
        <v>77</v>
      </c>
      <c r="J99">
        <v>6087</v>
      </c>
      <c r="K99">
        <v>2894018</v>
      </c>
      <c r="L99">
        <v>2.1033041259600001E-3</v>
      </c>
      <c r="M99">
        <f t="shared" si="4"/>
        <v>9.3205792325796125E-3</v>
      </c>
    </row>
    <row r="100" spans="9:13">
      <c r="I100">
        <v>78</v>
      </c>
      <c r="J100">
        <v>6112</v>
      </c>
      <c r="K100">
        <v>2888883</v>
      </c>
      <c r="L100">
        <v>2.11569662046E-3</v>
      </c>
      <c r="M100">
        <f t="shared" si="4"/>
        <v>9.3588599095657289E-3</v>
      </c>
    </row>
    <row r="101" spans="9:13">
      <c r="I101">
        <v>79</v>
      </c>
      <c r="J101">
        <v>6115</v>
      </c>
      <c r="K101">
        <v>2940555</v>
      </c>
      <c r="L101">
        <v>2.07953940668E-3</v>
      </c>
      <c r="M101">
        <f t="shared" si="4"/>
        <v>9.3634535908040627E-3</v>
      </c>
    </row>
    <row r="102" spans="9:13">
      <c r="I102">
        <v>80</v>
      </c>
      <c r="J102">
        <v>5982</v>
      </c>
      <c r="K102">
        <v>2836430</v>
      </c>
      <c r="L102">
        <v>2.1089891166E-3</v>
      </c>
      <c r="M102">
        <f t="shared" si="4"/>
        <v>9.1598003892379241E-3</v>
      </c>
    </row>
    <row r="103" spans="9:13">
      <c r="I103">
        <v>81</v>
      </c>
      <c r="J103">
        <v>6009</v>
      </c>
      <c r="K103">
        <v>2894525</v>
      </c>
      <c r="L103">
        <v>2.0759882882300002E-3</v>
      </c>
      <c r="M103">
        <f t="shared" si="4"/>
        <v>9.2011435203829296E-3</v>
      </c>
    </row>
    <row r="104" spans="9:13">
      <c r="I104">
        <v>82</v>
      </c>
      <c r="J104">
        <v>6014</v>
      </c>
      <c r="K104">
        <v>2886414</v>
      </c>
      <c r="L104">
        <v>2.0835541956199998E-3</v>
      </c>
      <c r="M104">
        <f t="shared" si="4"/>
        <v>9.2087996557801526E-3</v>
      </c>
    </row>
    <row r="105" spans="9:13">
      <c r="I105">
        <v>83</v>
      </c>
      <c r="J105">
        <v>5946</v>
      </c>
      <c r="K105">
        <v>2897557</v>
      </c>
      <c r="L105">
        <v>2.0520735226299998E-3</v>
      </c>
      <c r="M105">
        <f t="shared" si="4"/>
        <v>9.1046762143779155E-3</v>
      </c>
    </row>
    <row r="106" spans="9:13">
      <c r="I106">
        <v>84</v>
      </c>
      <c r="J106">
        <v>5866</v>
      </c>
      <c r="K106">
        <v>2888185</v>
      </c>
      <c r="L106">
        <v>2.0310333306199999E-3</v>
      </c>
      <c r="M106">
        <f t="shared" si="4"/>
        <v>8.9821780480223434E-3</v>
      </c>
    </row>
    <row r="107" spans="9:13">
      <c r="I107">
        <v>85</v>
      </c>
      <c r="J107">
        <v>5919</v>
      </c>
      <c r="K107">
        <v>2886084</v>
      </c>
      <c r="L107">
        <v>2.05087585808E-3</v>
      </c>
      <c r="M107">
        <f t="shared" si="4"/>
        <v>9.06333308323291E-3</v>
      </c>
    </row>
    <row r="108" spans="9:13">
      <c r="I108">
        <v>86</v>
      </c>
      <c r="J108">
        <v>5829</v>
      </c>
      <c r="K108">
        <v>2884812</v>
      </c>
      <c r="L108">
        <v>2.0205822771099998E-3</v>
      </c>
      <c r="M108">
        <f t="shared" si="4"/>
        <v>8.925522646082892E-3</v>
      </c>
    </row>
    <row r="109" spans="9:13">
      <c r="I109">
        <v>87</v>
      </c>
      <c r="J109">
        <v>5730</v>
      </c>
      <c r="K109">
        <v>2901780</v>
      </c>
      <c r="L109">
        <v>1.97465004239E-3</v>
      </c>
      <c r="M109">
        <f t="shared" si="4"/>
        <v>8.7739311652178711E-3</v>
      </c>
    </row>
    <row r="110" spans="9:13">
      <c r="I110">
        <v>88</v>
      </c>
      <c r="J110">
        <v>5686</v>
      </c>
      <c r="K110">
        <v>2879124</v>
      </c>
      <c r="L110">
        <v>1.9749062562100001E-3</v>
      </c>
      <c r="M110">
        <f t="shared" si="4"/>
        <v>8.7065571737223058E-3</v>
      </c>
    </row>
    <row r="111" spans="9:13">
      <c r="I111">
        <v>89</v>
      </c>
      <c r="J111">
        <v>5691</v>
      </c>
      <c r="K111">
        <v>2906312</v>
      </c>
      <c r="L111">
        <v>1.9581517744800001E-3</v>
      </c>
      <c r="M111">
        <f t="shared" si="4"/>
        <v>8.7142133091195288E-3</v>
      </c>
    </row>
    <row r="112" spans="9:13">
      <c r="I112">
        <v>90</v>
      </c>
      <c r="J112">
        <v>5430</v>
      </c>
      <c r="K112">
        <v>2874230</v>
      </c>
      <c r="L112">
        <v>1.88920162965E-3</v>
      </c>
      <c r="M112">
        <f t="shared" si="4"/>
        <v>8.3145630413844745E-3</v>
      </c>
    </row>
    <row r="113" spans="9:15">
      <c r="I113">
        <v>91</v>
      </c>
      <c r="J113">
        <v>5788</v>
      </c>
      <c r="K113">
        <v>2899784</v>
      </c>
      <c r="L113">
        <v>1.99601073735E-3</v>
      </c>
      <c r="M113">
        <f t="shared" si="4"/>
        <v>8.8627423358256605E-3</v>
      </c>
    </row>
    <row r="114" spans="9:15">
      <c r="I114">
        <v>92</v>
      </c>
      <c r="J114">
        <v>5683</v>
      </c>
      <c r="K114">
        <v>2878832</v>
      </c>
      <c r="L114">
        <v>1.9740644817100002E-3</v>
      </c>
      <c r="M114">
        <f t="shared" si="4"/>
        <v>8.7019634924839721E-3</v>
      </c>
    </row>
    <row r="115" spans="9:15">
      <c r="I115">
        <v>93</v>
      </c>
      <c r="J115">
        <v>5635</v>
      </c>
      <c r="K115">
        <v>2892961</v>
      </c>
      <c r="L115">
        <v>1.9478313050200001E-3</v>
      </c>
      <c r="M115">
        <f t="shared" si="4"/>
        <v>8.6284645926706285E-3</v>
      </c>
    </row>
    <row r="116" spans="9:15">
      <c r="I116">
        <v>94</v>
      </c>
      <c r="J116">
        <v>5898</v>
      </c>
      <c r="K116">
        <v>2899522</v>
      </c>
      <c r="L116">
        <v>2.03412838392E-3</v>
      </c>
      <c r="M116">
        <f t="shared" si="4"/>
        <v>9.0311773145645719E-3</v>
      </c>
    </row>
    <row r="117" spans="9:15">
      <c r="I117">
        <v>95</v>
      </c>
      <c r="J117">
        <v>6085</v>
      </c>
      <c r="K117">
        <v>2886381</v>
      </c>
      <c r="L117">
        <v>2.1081762941199999E-3</v>
      </c>
      <c r="M117">
        <f t="shared" si="4"/>
        <v>9.3175167784207234E-3</v>
      </c>
    </row>
    <row r="118" spans="9:15">
      <c r="I118">
        <v>96</v>
      </c>
      <c r="J118">
        <v>6557</v>
      </c>
      <c r="K118">
        <v>2876503</v>
      </c>
      <c r="L118">
        <v>2.27950396714E-3</v>
      </c>
      <c r="M118">
        <f t="shared" si="4"/>
        <v>1.0040255959918599E-2</v>
      </c>
    </row>
    <row r="119" spans="9:15">
      <c r="I119">
        <v>97</v>
      </c>
      <c r="J119">
        <v>7364</v>
      </c>
      <c r="K119">
        <v>2902103</v>
      </c>
      <c r="L119">
        <v>2.5374702414100001E-3</v>
      </c>
      <c r="M119">
        <f t="shared" si="4"/>
        <v>1.1275956213030435E-2</v>
      </c>
    </row>
    <row r="120" spans="9:15">
      <c r="I120">
        <v>98</v>
      </c>
      <c r="J120">
        <v>8345</v>
      </c>
      <c r="K120">
        <v>2890524</v>
      </c>
      <c r="L120">
        <v>2.8870197929500001E-3</v>
      </c>
      <c r="M120">
        <f t="shared" si="4"/>
        <v>1.2778089977965642E-2</v>
      </c>
    </row>
    <row r="121" spans="9:15">
      <c r="I121">
        <v>99</v>
      </c>
      <c r="J121">
        <v>14292</v>
      </c>
      <c r="K121">
        <v>2602443</v>
      </c>
      <c r="L121">
        <v>5.49176293198E-3</v>
      </c>
      <c r="M121">
        <f>J121/$J$122</f>
        <v>2.1884297419423004E-2</v>
      </c>
      <c r="O121">
        <v>5</v>
      </c>
    </row>
    <row r="122" spans="9:15">
      <c r="J122">
        <f>SUM(J22:J121)</f>
        <v>653071</v>
      </c>
      <c r="L122">
        <f>SUM(L22:L121)</f>
        <v>0.22602259547211997</v>
      </c>
      <c r="M122">
        <f>SUM(M22:M121)</f>
        <v>0.99999999999999989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sqref="A1:O1048576"/>
    </sheetView>
  </sheetViews>
  <sheetFormatPr baseColWidth="10" defaultRowHeight="15" x14ac:dyDescent="0"/>
  <cols>
    <col min="1" max="1" width="14.5" bestFit="1" customWidth="1"/>
    <col min="2" max="2" width="11.33203125" bestFit="1" customWidth="1"/>
    <col min="3" max="3" width="12.1640625" bestFit="1" customWidth="1"/>
    <col min="7" max="7" width="35.1640625" customWidth="1"/>
  </cols>
  <sheetData>
    <row r="1" spans="1:9" ht="16">
      <c r="A1" s="56"/>
      <c r="B1" s="56"/>
    </row>
    <row r="2" spans="1:9" ht="16">
      <c r="A2" s="63">
        <f t="shared" ref="A2:A7" si="0">B2/H2</f>
        <v>0.34978569908233492</v>
      </c>
      <c r="B2" s="19">
        <f t="shared" ref="B2:B26" si="1">H2-D2</f>
        <v>5690971</v>
      </c>
      <c r="C2" s="20">
        <v>17636</v>
      </c>
      <c r="D2" s="19">
        <v>10578908</v>
      </c>
      <c r="E2" s="19">
        <v>13246</v>
      </c>
      <c r="G2" s="20">
        <v>25470</v>
      </c>
      <c r="H2" s="19">
        <v>16269879</v>
      </c>
      <c r="I2" s="19">
        <v>118753</v>
      </c>
    </row>
    <row r="3" spans="1:9" ht="16">
      <c r="A3" s="63">
        <f t="shared" si="0"/>
        <v>0.33353156827818647</v>
      </c>
      <c r="B3" s="19">
        <f t="shared" si="1"/>
        <v>27236414</v>
      </c>
      <c r="C3" s="20">
        <v>79654</v>
      </c>
      <c r="D3" s="19">
        <v>54424264</v>
      </c>
      <c r="E3" s="19">
        <v>23663</v>
      </c>
      <c r="G3" s="20">
        <v>113613</v>
      </c>
      <c r="H3" s="19">
        <v>81660678</v>
      </c>
      <c r="I3" s="19">
        <v>57856</v>
      </c>
    </row>
    <row r="4" spans="1:9" ht="16">
      <c r="A4" s="63">
        <f t="shared" si="0"/>
        <v>0.4787874797632703</v>
      </c>
      <c r="B4" s="19">
        <f t="shared" si="1"/>
        <v>146939822</v>
      </c>
      <c r="C4" s="20">
        <v>290018</v>
      </c>
      <c r="D4" s="19">
        <v>159960062</v>
      </c>
      <c r="E4" s="19">
        <v>41423</v>
      </c>
      <c r="G4" s="20">
        <v>554825</v>
      </c>
      <c r="H4" s="19">
        <v>306899884</v>
      </c>
      <c r="I4" s="19">
        <v>41217</v>
      </c>
    </row>
    <row r="5" spans="1:9" ht="16">
      <c r="A5" s="63">
        <f t="shared" si="0"/>
        <v>0.33810194293318152</v>
      </c>
      <c r="B5" s="19">
        <f t="shared" si="1"/>
        <v>25294445</v>
      </c>
      <c r="C5" s="20">
        <v>72705</v>
      </c>
      <c r="D5" s="19">
        <v>49518627</v>
      </c>
      <c r="E5" s="19">
        <v>34683</v>
      </c>
      <c r="G5" s="20">
        <v>92044</v>
      </c>
      <c r="H5" s="19">
        <v>74813072</v>
      </c>
      <c r="I5" s="19">
        <v>182003</v>
      </c>
    </row>
    <row r="6" spans="1:9" ht="16">
      <c r="A6" s="63">
        <f t="shared" si="0"/>
        <v>0.22477677426191123</v>
      </c>
      <c r="B6" s="19">
        <f t="shared" si="1"/>
        <v>52752183</v>
      </c>
      <c r="C6" s="20">
        <v>203299</v>
      </c>
      <c r="D6" s="19">
        <v>181934800</v>
      </c>
      <c r="E6" s="19">
        <v>145740</v>
      </c>
      <c r="G6" s="20">
        <v>543331</v>
      </c>
      <c r="H6" s="19">
        <v>234686983</v>
      </c>
      <c r="I6" s="19">
        <v>85596</v>
      </c>
    </row>
    <row r="7" spans="1:9" ht="16">
      <c r="A7" s="63">
        <f t="shared" si="0"/>
        <v>0.16033526542486545</v>
      </c>
      <c r="B7" s="19">
        <f t="shared" si="1"/>
        <v>1043181</v>
      </c>
      <c r="C7" s="21">
        <v>9859</v>
      </c>
      <c r="D7" s="19">
        <v>5463067</v>
      </c>
      <c r="E7" s="19">
        <v>6605</v>
      </c>
      <c r="G7" s="21">
        <v>11204</v>
      </c>
      <c r="H7" s="19">
        <v>6506248</v>
      </c>
      <c r="I7" s="19">
        <v>5151</v>
      </c>
    </row>
    <row r="8" spans="1:9" ht="16">
      <c r="A8" s="63"/>
      <c r="B8" s="19">
        <f t="shared" si="1"/>
        <v>0</v>
      </c>
      <c r="C8" t="s">
        <v>14</v>
      </c>
    </row>
    <row r="9" spans="1:9" ht="16">
      <c r="A9" s="63"/>
      <c r="B9" s="19">
        <f t="shared" si="1"/>
        <v>0</v>
      </c>
    </row>
    <row r="10" spans="1:9" ht="80">
      <c r="A10" s="63"/>
      <c r="B10" s="19" t="e">
        <f t="shared" si="1"/>
        <v>#VALUE!</v>
      </c>
      <c r="C10" s="8" t="s">
        <v>114</v>
      </c>
      <c r="D10" t="s">
        <v>111</v>
      </c>
      <c r="E10" t="s">
        <v>112</v>
      </c>
      <c r="G10" s="8" t="s">
        <v>110</v>
      </c>
      <c r="H10" t="s">
        <v>111</v>
      </c>
      <c r="I10" t="s">
        <v>112</v>
      </c>
    </row>
    <row r="11" spans="1:9" ht="16">
      <c r="A11" s="63">
        <f>B11/H11</f>
        <v>0.23227822129455708</v>
      </c>
      <c r="B11" s="19">
        <f t="shared" si="1"/>
        <v>2121528</v>
      </c>
      <c r="C11" s="18">
        <v>12513</v>
      </c>
      <c r="D11" s="19">
        <v>7012036</v>
      </c>
      <c r="E11" s="19">
        <v>17048</v>
      </c>
      <c r="G11" s="18">
        <v>15739</v>
      </c>
      <c r="H11" s="19">
        <v>9133564</v>
      </c>
      <c r="I11" s="19">
        <v>37738</v>
      </c>
    </row>
    <row r="12" spans="1:9" ht="16">
      <c r="A12" s="63">
        <f>B12/H12</f>
        <v>0.3447475759338946</v>
      </c>
      <c r="B12" s="19">
        <f t="shared" si="1"/>
        <v>15804944</v>
      </c>
      <c r="C12" s="20">
        <v>52978</v>
      </c>
      <c r="D12" s="19">
        <v>30040031</v>
      </c>
      <c r="E12" s="19">
        <v>18882</v>
      </c>
      <c r="G12" s="20">
        <v>76269</v>
      </c>
      <c r="H12" s="19">
        <v>45844975</v>
      </c>
      <c r="I12" s="19">
        <v>37738</v>
      </c>
    </row>
    <row r="13" spans="1:9" ht="16">
      <c r="A13" s="63" t="s">
        <v>14</v>
      </c>
      <c r="B13" s="19" t="e">
        <f t="shared" si="1"/>
        <v>#VALUE!</v>
      </c>
      <c r="C13" s="20">
        <v>270724</v>
      </c>
      <c r="D13" s="19">
        <v>152228632</v>
      </c>
      <c r="E13" s="19">
        <v>41289</v>
      </c>
      <c r="G13" s="9" t="s">
        <v>15</v>
      </c>
      <c r="H13" t="s">
        <v>113</v>
      </c>
    </row>
    <row r="14" spans="1:9" ht="16">
      <c r="A14" s="63">
        <f>B14/H14</f>
        <v>0.30651732381161556</v>
      </c>
      <c r="B14" s="19">
        <f t="shared" si="1"/>
        <v>14708117</v>
      </c>
      <c r="C14" s="20">
        <v>48940</v>
      </c>
      <c r="D14" s="19">
        <v>33276502</v>
      </c>
      <c r="E14" s="19">
        <v>22083</v>
      </c>
      <c r="G14" s="20">
        <v>60330</v>
      </c>
      <c r="H14" s="19">
        <v>47984619</v>
      </c>
      <c r="I14" s="19">
        <v>54407</v>
      </c>
    </row>
    <row r="15" spans="1:9" ht="16">
      <c r="A15" s="63">
        <f>B15/H15</f>
        <v>0.32657198773043733</v>
      </c>
      <c r="B15" s="19">
        <f t="shared" si="1"/>
        <v>68928895</v>
      </c>
      <c r="C15" s="20">
        <v>132614</v>
      </c>
      <c r="D15" s="19">
        <v>142139101</v>
      </c>
      <c r="E15" s="19">
        <v>85539</v>
      </c>
      <c r="G15" s="20">
        <v>173432</v>
      </c>
      <c r="H15" s="19">
        <v>211067996</v>
      </c>
      <c r="I15" s="19">
        <v>106503</v>
      </c>
    </row>
    <row r="16" spans="1:9" ht="16">
      <c r="A16" s="63">
        <f>B16/H16</f>
        <v>0.13187572827931873</v>
      </c>
      <c r="B16" s="19">
        <f t="shared" si="1"/>
        <v>619628</v>
      </c>
      <c r="C16" s="21">
        <v>7726</v>
      </c>
      <c r="D16" s="19">
        <v>4078947</v>
      </c>
      <c r="E16" s="19">
        <v>3845</v>
      </c>
      <c r="G16" s="21">
        <v>8707</v>
      </c>
      <c r="H16" s="19">
        <v>4698575</v>
      </c>
      <c r="I16" s="19">
        <v>5113</v>
      </c>
    </row>
    <row r="17" spans="1:9" ht="16">
      <c r="A17" s="63"/>
      <c r="B17" s="19">
        <f t="shared" si="1"/>
        <v>0</v>
      </c>
    </row>
    <row r="18" spans="1:9" ht="16">
      <c r="A18" s="63"/>
      <c r="B18" s="19">
        <f t="shared" si="1"/>
        <v>0</v>
      </c>
    </row>
    <row r="19" spans="1:9" ht="16">
      <c r="A19" s="63"/>
      <c r="B19" s="19">
        <f t="shared" si="1"/>
        <v>0</v>
      </c>
    </row>
    <row r="20" spans="1:9" ht="80">
      <c r="A20" s="63"/>
      <c r="B20" s="19" t="e">
        <f t="shared" si="1"/>
        <v>#VALUE!</v>
      </c>
      <c r="C20" s="7" t="s">
        <v>114</v>
      </c>
      <c r="D20" t="s">
        <v>111</v>
      </c>
      <c r="E20" t="s">
        <v>112</v>
      </c>
      <c r="G20" s="7" t="s">
        <v>110</v>
      </c>
      <c r="H20" t="s">
        <v>111</v>
      </c>
      <c r="I20" t="s">
        <v>112</v>
      </c>
    </row>
    <row r="21" spans="1:9" ht="16">
      <c r="A21" s="63">
        <f t="shared" ref="A21:A26" si="2">B21/H21</f>
        <v>0.10661076848451251</v>
      </c>
      <c r="B21" s="19">
        <f t="shared" si="1"/>
        <v>756942</v>
      </c>
      <c r="C21" s="15">
        <v>12801</v>
      </c>
      <c r="D21" s="19">
        <v>6343110</v>
      </c>
      <c r="E21" s="19">
        <v>13246</v>
      </c>
      <c r="G21" s="18">
        <v>14275</v>
      </c>
      <c r="H21" s="19">
        <v>7100052</v>
      </c>
      <c r="I21" s="19">
        <v>37720</v>
      </c>
    </row>
    <row r="22" spans="1:9" ht="16">
      <c r="A22" s="63">
        <f t="shared" si="2"/>
        <v>0.16329194462983576</v>
      </c>
      <c r="B22" s="19">
        <f t="shared" si="1"/>
        <v>5441118</v>
      </c>
      <c r="C22" s="15">
        <v>56023</v>
      </c>
      <c r="D22" s="19">
        <v>27880293</v>
      </c>
      <c r="E22" s="19">
        <v>15721</v>
      </c>
      <c r="G22" s="20">
        <v>66640</v>
      </c>
      <c r="H22" s="19">
        <v>33321411</v>
      </c>
      <c r="I22" s="19">
        <v>28695</v>
      </c>
    </row>
    <row r="23" spans="1:9" ht="16">
      <c r="A23" s="63">
        <f t="shared" si="2"/>
        <v>0.20358814944792858</v>
      </c>
      <c r="B23" s="19">
        <f t="shared" si="1"/>
        <v>43896611</v>
      </c>
      <c r="C23" s="20">
        <v>334319</v>
      </c>
      <c r="D23" s="19">
        <v>171718154</v>
      </c>
      <c r="E23" s="19">
        <v>41423</v>
      </c>
      <c r="G23" s="20">
        <v>412059</v>
      </c>
      <c r="H23" s="19">
        <v>215614765</v>
      </c>
      <c r="I23" s="19">
        <v>32514</v>
      </c>
    </row>
    <row r="24" spans="1:9" ht="16">
      <c r="A24" s="63">
        <f t="shared" si="2"/>
        <v>0.15324484104480315</v>
      </c>
      <c r="B24" s="19">
        <f t="shared" si="1"/>
        <v>6251168</v>
      </c>
      <c r="C24" s="20">
        <v>55975</v>
      </c>
      <c r="D24" s="19">
        <v>34540861</v>
      </c>
      <c r="E24" s="19">
        <v>19044</v>
      </c>
      <c r="G24" s="20">
        <v>62896</v>
      </c>
      <c r="H24" s="19">
        <v>40792029</v>
      </c>
      <c r="I24" s="19">
        <v>22875</v>
      </c>
    </row>
    <row r="25" spans="1:9" ht="16">
      <c r="A25" s="63">
        <f t="shared" si="2"/>
        <v>0.18551292413838641</v>
      </c>
      <c r="B25" s="19">
        <f t="shared" si="1"/>
        <v>31815944</v>
      </c>
      <c r="C25" s="9" t="s">
        <v>14</v>
      </c>
      <c r="D25">
        <v>139686630</v>
      </c>
      <c r="G25" s="20">
        <v>190963</v>
      </c>
      <c r="H25" s="19">
        <v>171502574</v>
      </c>
      <c r="I25" s="19">
        <v>57803</v>
      </c>
    </row>
    <row r="26" spans="1:9" ht="16">
      <c r="A26" s="63">
        <f t="shared" si="2"/>
        <v>4.0427694661026373E-2</v>
      </c>
      <c r="B26" s="19">
        <f t="shared" si="1"/>
        <v>118878</v>
      </c>
      <c r="C26" s="21">
        <v>6029</v>
      </c>
      <c r="D26" s="19">
        <v>2821631</v>
      </c>
      <c r="E26" s="19">
        <v>3764</v>
      </c>
      <c r="G26" s="21">
        <v>6322</v>
      </c>
      <c r="H26" s="19">
        <v>2940509</v>
      </c>
      <c r="I26" s="19">
        <v>3786</v>
      </c>
    </row>
    <row r="28" spans="1:9">
      <c r="A28" s="64">
        <f>AVERAGE(A2:A7,A11:A12,A14:A16,A21:A26)</f>
        <v>0.23999916995294507</v>
      </c>
    </row>
    <row r="34" spans="7:7">
      <c r="G34" t="s">
        <v>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assembly massive table</vt:lpstr>
      <vt:lpstr>stoptag table</vt:lpstr>
      <vt:lpstr>simulated stoptags</vt:lpstr>
      <vt:lpstr>Overlap of stoptags</vt:lpstr>
      <vt:lpstr>Sheet1</vt:lpstr>
      <vt:lpstr>Sheet4</vt:lpstr>
      <vt:lpstr>Sheet5</vt:lpstr>
      <vt:lpstr>Sheet7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Adina Chuang</dc:creator>
  <cp:lastModifiedBy>Adina Howe</cp:lastModifiedBy>
  <cp:lastPrinted>2012-07-16T19:43:29Z</cp:lastPrinted>
  <dcterms:created xsi:type="dcterms:W3CDTF">2012-05-01T16:38:29Z</dcterms:created>
  <dcterms:modified xsi:type="dcterms:W3CDTF">2012-10-19T13:17:19Z</dcterms:modified>
</cp:coreProperties>
</file>