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906" documentId="13_ncr:1_{25E1360D-3F9F-4661-933F-5159F3386708}" xr6:coauthVersionLast="47" xr6:coauthVersionMax="47" xr10:uidLastSave="{0E6CDE83-3BEE-4967-95F7-A57C8750EF9A}"/>
  <bookViews>
    <workbookView xWindow="2745" yWindow="0" windowWidth="24870" windowHeight="1446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5" i="33" l="1"/>
  <c r="A171" i="33"/>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2" i="33"/>
  <c r="A183" i="33"/>
  <c r="A181"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6" i="33"/>
  <c r="A167" i="33"/>
  <c r="A168" i="33"/>
  <c r="A169" i="33"/>
  <c r="A170" i="33"/>
  <c r="A172" i="33"/>
  <c r="A173" i="33"/>
  <c r="A174" i="33"/>
  <c r="A175" i="33"/>
  <c r="A176" i="33"/>
  <c r="A177" i="33"/>
  <c r="A178" i="33"/>
  <c r="A179" i="33"/>
  <c r="A180" i="33"/>
  <c r="A184" i="33"/>
  <c r="A185" i="33"/>
  <c r="A186" i="33"/>
  <c r="A187" i="33"/>
  <c r="A188" i="33"/>
  <c r="A189" i="33"/>
  <c r="A190" i="33"/>
  <c r="A191" i="33"/>
  <c r="A192" i="33"/>
  <c r="A193" i="33"/>
  <c r="A194" i="33"/>
  <c r="A195" i="33"/>
  <c r="A196" i="33"/>
  <c r="A197" i="33"/>
  <c r="A199" i="33"/>
  <c r="A200" i="33"/>
  <c r="A201" i="33"/>
  <c r="A202" i="33"/>
  <c r="A203" i="33"/>
  <c r="A204" i="33"/>
  <c r="A198" i="33"/>
  <c r="AD205" i="33"/>
  <c r="AE205" i="33"/>
  <c r="C205" i="33"/>
  <c r="D205" i="33"/>
  <c r="E205" i="33"/>
  <c r="F205" i="33"/>
  <c r="G205" i="33"/>
  <c r="H205" i="33"/>
  <c r="I205" i="33"/>
  <c r="J205" i="33"/>
  <c r="K205" i="33"/>
  <c r="L205" i="33"/>
  <c r="M205" i="33"/>
  <c r="N205" i="33"/>
  <c r="O205" i="33"/>
  <c r="P205" i="33"/>
  <c r="R205" i="33"/>
  <c r="S205" i="33"/>
  <c r="Z205" i="33"/>
  <c r="AA205" i="33"/>
  <c r="AC205"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5"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7"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7"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0"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2"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2"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5"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5"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7"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7"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8"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8"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0"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<sst xmlns="http://schemas.openxmlformats.org/spreadsheetml/2006/main" count="10663" uniqueCount="2740">
  <si>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</si>
  <si>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</si>
  <si>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</si>
  <si>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</si>
  <si>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</si>
  <si>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</si>
  <si>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</si>
  <si>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</si>
  <si>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</si>
  <si>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</si>
  <si>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</si>
  <si>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</si>
  <si>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</si>
  <si>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</si>
  <si>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</si>
  <si>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</si>
  <si>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</si>
  <si>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</si>
  <si>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</si>
  <si>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</si>
  <si>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</si>
  <si>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</si>
  <si>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</si>
  <si>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</si>
  <si>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</si>
  <si>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</si>
  <si>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</si>
  <si>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</si>
  <si>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</si>
  <si>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</si>
  <si>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</si>
  <si>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</si>
  <si>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</si>
  <si>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</si>
  <si>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</si>
  <si>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</si>
  <si>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</si>
  <si>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</si>
  <si>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</si>
  <si>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</si>
  <si>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</si>
  <si>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</si>
  <si>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</si>
  <si>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</si>
  <si>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</si>
  <si>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</si>
  <si>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</si>
  <si>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</si>
  <si>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</si>
  <si>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</si>
  <si>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</si>
  <si>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</si>
  <si>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</si>
  <si>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</si>
  <si>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</si>
  <si>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</si>
  <si>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</si>
  <si>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</si>
  <si>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</si>
  <si>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</si>
  <si>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</si>
  <si>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</si>
  <si>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</si>
  <si>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</si>
  <si>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</si>
  <si>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</si>
  <si>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</si>
  <si>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</si>
  <si>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</si>
  <si>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</si>
  <si>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</si>
  <si>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</si>
  <si>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</si>
  <si>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</si>
  <si>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</si>
  <si>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</si>
  <si>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</si>
  <si>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</si>
  <si>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</si>
  <si>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</si>
  <si>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</si>
  <si>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</si>
  <si>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</si>
  <si>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</si>
  <si>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</si>
  <si>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</si>
  <si>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</si>
  <si>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</si>
  <si>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</si>
  <si>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</si>
  <si>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</si>
  <si>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</si>
  <si>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</si>
  <si>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</si>
  <si>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</si>
  <si>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</si>
  <si>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</si>
  <si>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</si>
  <si>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</si>
  <si>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</si>
  <si>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</si>
  <si>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</si>
  <si>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</si>
  <si>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</si>
  <si>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</si>
  <si>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</si>
  <si>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</si>
  <si>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</si>
  <si>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</si>
  <si>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</si>
  <si>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</si>
  <si>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</si>
  <si>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</si>
  <si>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</si>
  <si>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</si>
  <si>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</si>
  <si>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</si>
  <si>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</si>
  <si>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</si>
  <si>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</si>
  <si>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</si>
  <si>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</si>
  <si>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</si>
  <si>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</si>
  <si>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</si>
  <si>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</si>
  <si>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</si>
  <si>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</si>
  <si>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</si>
  <si>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</si>
  <si>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</si>
  <si>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</si>
  <si>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</si>
  <si>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</si>
  <si>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</si>
  <si>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</si>
  <si>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</si>
  <si>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</si>
  <si>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</si>
  <si>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</si>
  <si>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</si>
  <si>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</si>
  <si>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</si>
  <si>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</si>
  <si>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</si>
  <si>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</si>
  <si>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</si>
  <si>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</si>
  <si>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</si>
  <si>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</si>
  <si>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</si>
  <si>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</si>
  <si>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</si>
  <si>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</si>
  <si>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</si>
  <si>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</si>
  <si>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</si>
  <si>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</si>
  <si>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</si>
  <si>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</si>
  <si>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</si>
  <si>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</si>
  <si>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</si>
  <si>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</si>
  <si>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</si>
  <si>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</si>
  <si>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</si>
  <si>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</si>
  <si>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</si>
  <si>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</si>
  <si>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</si>
  <si>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</si>
  <si>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</si>
  <si>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</si>
  <si>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</si>
  <si>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</si>
  <si>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</si>
  <si>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</si>
  <si>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</si>
  <si>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</si>
  <si>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</si>
  <si>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</si>
  <si>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</si>
  <si>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</si>
  <si>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</si>
  <si>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</si>
  <si>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</si>
  <si>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</si>
  <si>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</si>
  <si>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</si>
  <si>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</si>
  <si>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</si>
  <si>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</si>
  <si>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</si>
  <si>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</si>
  <si>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</si>
  <si>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</si>
  <si>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</si>
  <si>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</si>
  <si>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</si>
  <si>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</si>
  <si>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</si>
  <si>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</si>
  <si>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</si>
  <si>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</si>
  <si>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</si>
  <si>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</si>
  <si>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</si>
  <si>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</si>
  <si>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</si>
  <si>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</si>
  <si>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</si>
  <si>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</si>
  <si>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</si>
  <si>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</si>
  <si>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</si>
  <si>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</si>
  <si>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</si>
  <si>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</si>
  <si>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</si>
  <si>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</si>
  <si>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</si>
  <si>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</si>
  <si>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</si>
  <si>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</si>
  <si>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</si>
  <si>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</si>
  <si>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</si>
  <si>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</si>
  <si>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</si>
  <si>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</si>
  <si>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</si>
  <si>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</si>
  <si>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</si>
  <si>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</si>
  <si>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</si>
  <si>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</si>
  <si>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</si>
  <si>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</si>
  <si>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</si>
  <si>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</si>
  <si>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</si>
  <si>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</si>
  <si>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</si>
  <si>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</si>
  <si>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</si>
  <si>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</si>
  <si>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</si>
  <si>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</si>
  <si>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</si>
  <si>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</si>
  <si>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</si>
  <si>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</si>
  <si>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</si>
  <si>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</si>
  <si>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</si>
  <si>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</si>
  <si>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</si>
  <si>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</si>
  <si>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</si>
  <si>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</si>
  <si>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</si>
  <si>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</si>
  <si>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</si>
  <si>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</si>
  <si>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</si>
  <si>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</si>
  <si>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</si>
  <si>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</si>
  <si>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</si>
  <si>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</si>
  <si>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</si>
  <si>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</si>
  <si>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</si>
  <si>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</si>
  <si>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</si>
  <si>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</si>
  <si>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</si>
  <si>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</si>
  <si>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</si>
  <si>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</si>
  <si>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</si>
  <si>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</si>
  <si>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</si>
  <si>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</si>
  <si>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</si>
  <si>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</si>
  <si>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</si>
  <si>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</si>
  <si>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</si>
  <si>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</si>
  <si>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</si>
  <si>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</si>
  <si>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</si>
  <si>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</si>
  <si>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</si>
  <si>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</si>
  <si>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</si>
  <si>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</si>
  <si>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</si>
  <si>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</si>
  <si>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</si>
  <si>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</si>
  <si>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</si>
  <si>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</si>
  <si>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</si>
  <si>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</si>
  <si>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</si>
  <si>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</si>
  <si>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</si>
  <si>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</si>
  <si>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</si>
  <si>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</si>
  <si>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</si>
  <si>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</si>
  <si>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</si>
  <si>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</si>
  <si>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</si>
  <si>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</si>
  <si>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</si>
  <si>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</si>
  <si>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</si>
  <si>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</si>
  <si>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</si>
  <si>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</si>
  <si>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</si>
  <si>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</si>
  <si>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</si>
  <si>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</si>
  <si>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</si>
  <si>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</si>
  <si>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</si>
  <si>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</si>
  <si>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</si>
  <si>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</si>
  <si>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</si>
  <si>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</si>
  <si>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</si>
  <si>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</si>
  <si>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</si>
  <si>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</si>
  <si>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</si>
  <si>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</si>
  <si>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</si>
  <si>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</si>
  <si>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</si>
  <si>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</si>
  <si>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</si>
  <si>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</si>
  <si>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</si>
  <si>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</si>
  <si>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</si>
  <si>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</si>
  <si>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</si>
  <si>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</si>
  <si>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</si>
  <si>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</si>
  <si>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</si>
  <si>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</si>
  <si>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</si>
  <si>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</si>
  <si>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</si>
  <si>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</si>
  <si>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</si>
  <si>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</si>
  <si>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</si>
  <si>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</si>
  <si>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</si>
  <si>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</si>
  <si>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</si>
  <si>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</si>
  <si>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</si>
  <si>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</si>
  <si>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</si>
  <si>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</si>
  <si>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</si>
  <si>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</si>
  <si>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</si>
  <si>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</si>
  <si>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</si>
  <si>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</si>
  <si>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</si>
  <si>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</si>
  <si>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</si>
  <si>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</si>
  <si>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</si>
  <si>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</si>
  <si>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</si>
  <si>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</si>
  <si>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</si>
  <si>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</si>
  <si>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</si>
  <si>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</si>
  <si>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</si>
  <si>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</si>
  <si>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</si>
  <si>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</si>
  <si>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</si>
  <si>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</si>
  <si>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</si>
  <si>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</si>
  <si>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</si>
  <si>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</si>
  <si>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</si>
  <si>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</si>
  <si>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</si>
  <si>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</si>
  <si>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</si>
  <si>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</si>
  <si>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</si>
  <si>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</si>
  <si>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</si>
  <si>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</si>
  <si>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</si>
  <si>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</si>
  <si>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</si>
  <si>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</si>
  <si>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</si>
  <si>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</si>
  <si>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</si>
  <si>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</si>
  <si>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</si>
  <si>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</si>
  <si>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</si>
  <si>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</si>
  <si>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</si>
  <si>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</si>
  <si>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</si>
  <si>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</si>
  <si>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</si>
  <si>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</si>
  <si>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</si>
  <si>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</si>
  <si>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</si>
  <si>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</si>
  <si>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</si>
  <si>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</si>
  <si>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</si>
  <si>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</si>
  <si>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</si>
  <si>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</si>
  <si>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</si>
  <si>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</si>
  <si>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</si>
  <si>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</si>
  <si>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</si>
  <si>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</si>
  <si>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</si>
  <si>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</si>
  <si>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</si>
  <si>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</si>
  <si>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</si>
  <si>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</si>
  <si>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</si>
  <si>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</si>
  <si>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</si>
  <si>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</si>
  <si>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</si>
  <si>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</si>
  <si>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</si>
  <si>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</si>
  <si>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</si>
  <si>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</si>
  <si>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</si>
  <si>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</si>
  <si>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</si>
  <si>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</si>
  <si>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</si>
  <si>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</si>
  <si>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</si>
  <si>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</si>
  <si>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</si>
  <si>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</si>
  <si>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</si>
  <si>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</si>
  <si>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</si>
  <si>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</si>
  <si>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</si>
  <si>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</si>
  <si>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</si>
  <si>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</si>
  <si>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</si>
  <si>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</si>
  <si>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</si>
  <si>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</si>
  <si>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</si>
  <si>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</si>
  <si>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</si>
  <si>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</si>
  <si>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</si>
  <si>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</si>
  <si>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</si>
  <si>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</si>
  <si>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</si>
  <si>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</si>
  <si>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</si>
  <si>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</si>
  <si>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</si>
  <si>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</si>
  <si>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</si>
  <si>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</si>
  <si>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</si>
  <si>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</si>
  <si>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</si>
  <si>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</si>
  <si>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</si>
  <si>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</si>
  <si>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</si>
  <si>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</si>
  <si>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</si>
  <si>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</si>
  <si>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</si>
  <si>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</si>
  <si>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</si>
  <si>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</si>
  <si>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</si>
  <si>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</si>
  <si>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</si>
  <si>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</si>
  <si>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</si>
  <si>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</si>
  <si>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</si>
  <si>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</si>
  <si>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</si>
  <si>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</si>
  <si>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</si>
  <si>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</si>
  <si>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</si>
  <si>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</si>
  <si>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</si>
  <si>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</si>
  <si>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</si>
  <si>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</si>
  <si>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</si>
  <si>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</si>
  <si>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</si>
  <si>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</si>
  <si>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</si>
  <si>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</si>
  <si>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</si>
  <si>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</si>
  <si>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</si>
  <si>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</si>
  <si>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</si>
  <si>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</si>
  <si>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</si>
  <si>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</si>
  <si>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</si>
  <si>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</si>
  <si>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</si>
  <si>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</si>
  <si>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</si>
  <si>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</si>
  <si>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</si>
  <si>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</si>
  <si>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</si>
  <si>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</si>
  <si>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</si>
  <si>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</si>
  <si>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</si>
  <si>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</si>
  <si>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</si>
  <si>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</si>
  <si>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</si>
  <si>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</si>
  <si>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</si>
  <si>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</si>
  <si>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</si>
  <si>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</si>
  <si>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</si>
  <si>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</si>
  <si>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</si>
  <si>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</si>
  <si>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</si>
  <si>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</si>
  <si>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</si>
  <si>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</si>
  <si>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</si>
  <si>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</si>
  <si>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</si>
  <si>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</si>
  <si>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</si>
  <si>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</si>
  <si>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</si>
  <si>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</si>
  <si>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</si>
  <si>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</si>
  <si>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</si>
  <si>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</si>
  <si>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</si>
  <si>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</si>
  <si>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</si>
  <si>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</si>
  <si>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</si>
  <si>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</si>
  <si>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</si>
  <si>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</si>
  <si>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</si>
  <si>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</si>
  <si>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</si>
  <si>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</si>
  <si>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</si>
  <si>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</si>
  <si>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</si>
  <si>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</si>
  <si>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</si>
  <si>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</si>
  <si>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</si>
  <si>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</si>
  <si>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</si>
  <si>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</si>
  <si>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</si>
  <si>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</si>
  <si>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</si>
  <si>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</si>
  <si>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</si>
  <si>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</si>
  <si>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</si>
  <si>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</si>
  <si>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</si>
  <si>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</si>
  <si>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</si>
  <si>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</si>
  <si>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</si>
  <si>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</si>
  <si>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</si>
  <si>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</si>
  <si>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</si>
  <si>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</si>
  <si>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</si>
  <si>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</si>
  <si>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</si>
  <si>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</si>
  <si>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</si>
  <si>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</si>
  <si>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</si>
  <si>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</si>
  <si>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</si>
  <si>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</si>
  <si>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</si>
  <si>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</si>
  <si>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</si>
  <si>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</si>
  <si>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</si>
  <si>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</si>
  <si>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</si>
  <si>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</si>
  <si>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</si>
  <si>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</si>
  <si>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</si>
  <si>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</si>
  <si>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</si>
  <si>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</si>
  <si>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</si>
  <si>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</si>
  <si>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</si>
  <si>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</si>
  <si>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</si>
  <si>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</si>
  <si>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</si>
  <si>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</si>
  <si>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</si>
  <si>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</si>
  <si>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</si>
  <si>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</si>
  <si>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</si>
  <si>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</si>
  <si>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</si>
  <si>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</si>
  <si>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</si>
  <si>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</si>
  <si>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</si>
  <si>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</si>
  <si>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</si>
  <si>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</si>
  <si>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</si>
  <si>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</si>
  <si>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</si>
  <si>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</si>
  <si>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</si>
  <si>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</si>
  <si>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</si>
  <si>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</si>
  <si>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</si>
  <si>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</si>
  <si>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</si>
  <si>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</si>
  <si>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</si>
  <si>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</si>
  <si>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</si>
  <si>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</si>
  <si>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</si>
  <si>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</si>
  <si>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</si>
  <si>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</si>
  <si>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</si>
  <si>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</si>
  <si>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</si>
  <si>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</si>
  <si>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</si>
  <si>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</si>
  <si>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</si>
  <si>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</si>
  <si>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</si>
  <si>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</si>
  <si>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</si>
  <si>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</si>
  <si>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</si>
  <si>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</si>
  <si>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</si>
  <si>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</si>
  <si>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</si>
  <si>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</si>
  <si>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</si>
  <si>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</si>
  <si>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</si>
  <si>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</si>
  <si>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</si>
  <si>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</si>
  <si>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</si>
  <si>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</si>
  <si>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</si>
  <si>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</si>
  <si>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</si>
  <si>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</si>
  <si>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</si>
  <si>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</si>
  <si>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</si>
  <si>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</si>
  <si>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</si>
  <si>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</si>
  <si>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</si>
  <si>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</si>
  <si>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</si>
  <si>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</si>
  <si>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</si>
  <si>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</si>
  <si>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</si>
  <si>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</si>
  <si>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</si>
  <si>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</si>
  <si>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</si>
  <si>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</si>
  <si>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</si>
  <si>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</si>
  <si>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</si>
  <si>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</si>
  <si>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</si>
  <si>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</si>
  <si>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</si>
  <si>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</si>
  <si>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</si>
  <si>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</si>
  <si>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</si>
  <si>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</si>
  <si>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</si>
  <si>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</si>
  <si>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</si>
  <si>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</si>
  <si>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</si>
  <si>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</si>
  <si>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</si>
  <si>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</si>
  <si>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</si>
  <si>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</si>
  <si>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</si>
  <si>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</si>
  <si>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</si>
  <si>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</si>
  <si>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</si>
  <si>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</si>
  <si>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</si>
  <si>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</si>
  <si>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</si>
  <si>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</si>
  <si>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</si>
  <si>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</si>
  <si>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</si>
  <si>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</si>
  <si>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</si>
  <si>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</si>
  <si>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</si>
  <si>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</si>
  <si>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</si>
  <si>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</si>
  <si>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</si>
  <si>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</si>
  <si>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</si>
  <si>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</si>
  <si>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</si>
  <si>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</si>
  <si>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</si>
  <si>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</si>
  <si>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</si>
  <si>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</si>
  <si>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</si>
  <si>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</si>
  <si>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</si>
  <si>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</si>
  <si>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</si>
  <si>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</si>
  <si>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</si>
  <si>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</si>
  <si>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</si>
  <si>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</si>
  <si>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</si>
  <si>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</si>
  <si>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</si>
  <si>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</si>
  <si>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</si>
  <si>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</si>
  <si>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</si>
  <si>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</si>
  <si>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</si>
  <si>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</si>
  <si>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</si>
  <si>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</si>
  <si>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</si>
  <si>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</si>
  <si>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</si>
  <si>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</si>
  <si>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</si>
  <si>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</si>
  <si>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</si>
  <si>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</si>
  <si>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</si>
  <si>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</si>
  <si>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</si>
  <si>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</si>
  <si>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</si>
  <si>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</si>
  <si>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</si>
  <si>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</si>
  <si>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</si>
  <si>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</si>
  <si>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</si>
  <si>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</si>
  <si>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</si>
  <si>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</si>
  <si>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</si>
  <si>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</si>
  <si>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</si>
  <si>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</si>
  <si>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</si>
  <si>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</si>
  <si>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</si>
  <si>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</si>
  <si>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</si>
  <si>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</si>
  <si>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</si>
  <si>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</si>
  <si>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</si>
  <si>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</si>
  <si>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</si>
  <si>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</si>
  <si>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</si>
  <si>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</si>
  <si>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</si>
  <si>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</si>
  <si>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</si>
  <si>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</si>
  <si>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</si>
  <si>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</si>
  <si>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</si>
  <si>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</si>
  <si>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</si>
  <si>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</si>
  <si>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</si>
  <si>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</si>
  <si>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</si>
  <si>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</si>
  <si>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</si>
  <si>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</si>
  <si>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</si>
  <si>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</si>
  <si>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</si>
  <si>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</si>
  <si>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</si>
  <si>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</si>
  <si>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</si>
  <si>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</si>
  <si>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</si>
  <si>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</si>
  <si>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</si>
  <si>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</si>
  <si>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</si>
  <si>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</si>
  <si>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</si>
  <si>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</si>
  <si>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</si>
  <si>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</si>
  <si>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</si>
  <si>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</si>
  <si>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</si>
  <si>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</si>
  <si>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</si>
  <si>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</si>
  <si>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</si>
  <si>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</si>
  <si>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</si>
  <si>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</si>
  <si>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</si>
  <si>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</si>
  <si>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</si>
  <si>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</si>
  <si>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</si>
  <si>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</si>
  <si>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</si>
  <si>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</si>
  <si>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</si>
  <si>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</si>
  <si>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</si>
  <si>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</si>
  <si>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</si>
  <si>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</si>
  <si>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</si>
  <si>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</si>
  <si>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</si>
  <si>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</si>
  <si>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</si>
  <si>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</si>
  <si>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</si>
  <si>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</si>
  <si>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</si>
  <si>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</si>
  <si>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</si>
  <si>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</si>
  <si>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</si>
  <si>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</si>
  <si>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</si>
  <si>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</si>
  <si>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</si>
  <si>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</si>
  <si>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</si>
  <si>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</si>
  <si>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</si>
  <si>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</si>
  <si>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</si>
  <si>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</si>
  <si>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</si>
  <si>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</si>
  <si>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</si>
  <si>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</si>
  <si>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</si>
  <si>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</si>
  <si>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</si>
  <si>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</si>
  <si>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</si>
  <si>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</si>
  <si>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</si>
  <si>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</si>
  <si>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</si>
  <si>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</si>
  <si>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</si>
  <si>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</si>
  <si>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</si>
  <si>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</si>
  <si>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</si>
  <si>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</si>
  <si>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</si>
  <si>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</si>
  <si>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</si>
  <si>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</si>
  <si>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</si>
  <si>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</si>
  <si>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</si>
  <si>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</si>
  <si>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</si>
  <si>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</si>
  <si>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</si>
  <si>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</si>
  <si>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</si>
  <si>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</si>
  <si>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</si>
  <si>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</si>
  <si>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</si>
  <si>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</si>
  <si>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</si>
  <si>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</si>
  <si>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</si>
  <si>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</si>
  <si>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</si>
  <si>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</si>
  <si>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</si>
  <si>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</si>
  <si>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</si>
  <si>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</si>
  <si>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</si>
  <si>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</si>
  <si>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</si>
  <si>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</si>
  <si>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</si>
  <si>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</si>
  <si>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</si>
  <si>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</si>
  <si>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</si>
  <si>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</si>
  <si>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</si>
  <si>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</si>
  <si>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</si>
  <si>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</si>
  <si>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</si>
  <si>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</si>
  <si>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</si>
  <si>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</si>
  <si>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</si>
  <si>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</si>
  <si>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</si>
  <si>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</si>
  <si>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</si>
  <si>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</si>
  <si>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</si>
  <si>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</si>
  <si>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</si>
  <si>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</si>
  <si>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</si>
  <si>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</si>
  <si>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</si>
  <si>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</si>
  <si>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</si>
  <si>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</si>
  <si>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</si>
  <si>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</si>
  <si>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</si>
  <si>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</si>
  <si>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</si>
  <si>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</si>
  <si>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</si>
  <si>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</si>
  <si>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</si>
  <si>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</si>
  <si>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</si>
  <si>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</si>
  <si>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</si>
  <si>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</si>
  <si>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</si>
  <si>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</si>
  <si>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</si>
  <si>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</si>
  <si>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</si>
  <si>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</si>
  <si>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</si>
  <si>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</si>
  <si>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</si>
  <si>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</si>
  <si>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</si>
  <si>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</si>
  <si>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</si>
  <si>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</si>
  <si>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</si>
  <si>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</si>
  <si>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</si>
  <si>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</si>
  <si>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</si>
  <si>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</si>
  <si>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</si>
  <si>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</si>
  <si>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</si>
  <si>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</si>
  <si>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</si>
  <si>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</si>
  <si>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</si>
  <si>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</si>
  <si>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</si>
  <si>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</si>
  <si>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</si>
  <si>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</si>
  <si>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</si>
  <si>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</si>
  <si>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</si>
  <si>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</si>
  <si>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</si>
  <si>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</si>
  <si>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</si>
  <si>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</si>
  <si>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</si>
  <si>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</si>
  <si>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</si>
  <si>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</si>
  <si>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</si>
  <si>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</si>
  <si>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</si>
  <si>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</si>
  <si>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</si>
  <si>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</si>
  <si>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</si>
  <si>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</si>
  <si>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</si>
  <si>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</si>
  <si>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</si>
  <si>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</si>
  <si>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</si>
  <si>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</si>
  <si>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</si>
  <si>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</si>
  <si>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</si>
  <si>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</si>
  <si>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</si>
  <si>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</si>
  <si>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</si>
  <si>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</si>
  <si>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</si>
  <si>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</si>
  <si>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</si>
  <si>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</si>
  <si>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</si>
  <si>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</si>
  <si>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</si>
  <si>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</si>
  <si>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</si>
  <si>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</si>
  <si>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</si>
  <si>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</si>
  <si>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</si>
  <si>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</si>
  <si>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</si>
  <si>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</si>
  <si>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</si>
  <si>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</si>
  <si>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</si>
  <si>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</si>
  <si>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</si>
  <si>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</si>
  <si>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</si>
  <si>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</si>
  <si>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</si>
  <si>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</si>
  <si>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</si>
  <si>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</si>
  <si>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</si>
  <si>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</si>
  <si>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</si>
  <si>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</si>
  <si>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</si>
  <si>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</si>
  <si>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</si>
  <si>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</si>
  <si>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</si>
  <si>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</si>
  <si>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</si>
  <si>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</si>
  <si>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</si>
  <si>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</si>
  <si>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</si>
  <si>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</si>
  <si>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</si>
  <si>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</si>
  <si>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</si>
  <si>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</si>
  <si>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</si>
  <si>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</si>
  <si>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</si>
  <si>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</si>
  <si>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</si>
  <si>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</si>
  <si>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</si>
  <si>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</si>
  <si>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</si>
  <si>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</si>
  <si>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</si>
  <si>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</si>
  <si>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</si>
  <si>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</si>
  <si>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</si>
  <si>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</si>
  <si>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</si>
  <si>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</si>
  <si>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</si>
  <si>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</si>
  <si>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</si>
  <si>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</si>
  <si>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</si>
  <si>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</si>
  <si>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</si>
  <si>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</si>
  <si>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</si>
  <si>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</si>
  <si>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</si>
  <si>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</si>
  <si>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</si>
  <si>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</si>
  <si>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</si>
  <si>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</si>
  <si>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</si>
  <si>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</si>
  <si>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</si>
  <si>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</si>
  <si>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</si>
  <si>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</si>
  <si>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</si>
  <si>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</si>
  <si>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</si>
  <si>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</si>
  <si>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</si>
  <si>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</si>
  <si>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</si>
  <si>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</si>
  <si>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</si>
  <si>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</si>
  <si>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</si>
  <si>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</si>
  <si>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</si>
  <si>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</si>
  <si>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</si>
  <si>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</si>
  <si>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</si>
  <si>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</si>
  <si>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</si>
  <si>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</si>
  <si>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</si>
  <si>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</si>
  <si>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</si>
  <si>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</si>
  <si>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</si>
  <si>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</si>
  <si>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</si>
  <si>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</si>
  <si>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</si>
  <si>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</si>
  <si>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</si>
  <si>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</si>
  <si>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</si>
  <si>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</si>
  <si>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</si>
  <si>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</si>
  <si>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</si>
  <si>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</si>
  <si>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</si>
  <si>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</si>
  <si>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</si>
  <si>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</si>
  <si>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</si>
  <si>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</si>
  <si>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</si>
  <si>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</si>
  <si>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</si>
  <si>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</si>
  <si>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</si>
  <si>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</si>
  <si>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</si>
  <si>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</si>
  <si>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</si>
  <si>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</si>
  <si>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</si>
  <si>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</si>
  <si>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</si>
  <si>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</si>
  <si>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</si>
  <si>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</si>
  <si>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</si>
  <si>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</si>
  <si>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</si>
  <si>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</si>
  <si>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</si>
  <si>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</si>
  <si>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</si>
  <si>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</si>
  <si>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</si>
  <si>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</si>
  <si>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</si>
  <si>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</si>
  <si>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</si>
  <si>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</si>
  <si>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</si>
  <si>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</si>
  <si>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</si>
  <si>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</si>
  <si>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</si>
  <si>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</si>
  <si>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</si>
  <si>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</si>
  <si>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</si>
  <si>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</si>
  <si>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</si>
  <si>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</si>
  <si>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</si>
  <si>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</si>
  <si>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</si>
  <si>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</si>
  <si>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</si>
  <si>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</si>
  <si>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</si>
  <si>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</si>
  <si>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</si>
  <si>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</si>
  <si>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</si>
  <si>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</si>
  <si>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</si>
  <si>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</si>
  <si>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</si>
  <si>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</si>
  <si>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</si>
  <si>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</si>
  <si>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</si>
  <si>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</si>
  <si>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</si>
  <si>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</si>
  <si>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</si>
  <si>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</si>
  <si>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</si>
  <si>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</si>
  <si>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</si>
  <si>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</si>
  <si>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</si>
  <si>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</si>
  <si>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</si>
  <si>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</si>
  <si>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</si>
  <si>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</si>
  <si>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</si>
  <si>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</si>
  <si>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</si>
  <si>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</si>
  <si>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</si>
  <si>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</si>
  <si>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</si>
  <si>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</si>
  <si>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</si>
  <si>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</si>
  <si>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</si>
  <si>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</si>
  <si>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</si>
  <si>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</si>
  <si>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</si>
  <si>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</si>
  <si>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</si>
  <si>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</si>
  <si>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</si>
  <si>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</si>
  <si>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</si>
  <si>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</si>
  <si>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</si>
  <si>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</si>
  <si>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</si>
  <si>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</si>
  <si>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</si>
  <si>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</si>
  <si>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</si>
  <si>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</si>
  <si>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</si>
  <si>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</si>
  <si>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</si>
  <si>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</si>
  <si>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</si>
  <si>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</si>
  <si>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</si>
  <si>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</si>
  <si>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</si>
  <si>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</si>
  <si>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</si>
  <si>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</si>
  <si>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</si>
  <si>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</si>
  <si>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</si>
  <si>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</si>
  <si>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</si>
  <si>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</si>
  <si>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</si>
  <si>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</si>
  <si>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</si>
  <si>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</si>
  <si>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</si>
  <si>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</si>
  <si>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</si>
  <si>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</si>
  <si>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</si>
  <si>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</si>
  <si>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</si>
  <si>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</si>
  <si>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</si>
  <si>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</si>
  <si>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</si>
  <si>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</si>
  <si>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</si>
  <si>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</si>
  <si>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</si>
  <si>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</si>
  <si>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</si>
  <si>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</si>
  <si>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</si>
  <si>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</si>
  <si>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</si>
  <si>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</si>
  <si>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</si>
  <si>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</si>
  <si>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</si>
  <si>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</si>
  <si>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</si>
  <si>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</si>
  <si>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</si>
  <si>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</si>
  <si>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</si>
  <si>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</si>
  <si>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</si>
  <si>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</si>
  <si>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</si>
  <si>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</si>
  <si>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</si>
  <si>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</si>
  <si>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</si>
  <si>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</si>
  <si>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</si>
  <si>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</si>
  <si>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</si>
  <si>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</si>
  <si>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</si>
  <si>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</si>
  <si>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</si>
  <si>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</si>
  <si>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</si>
  <si>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</si>
  <si>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</si>
  <si>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</si>
  <si>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</si>
  <si>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</si>
  <si>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</si>
  <si>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</si>
  <si>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</si>
  <si>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</si>
  <si>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</si>
  <si>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</si>
  <si>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</si>
  <si>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</si>
  <si>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</si>
  <si>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</si>
  <si>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</si>
  <si>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</si>
  <si>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</si>
  <si>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</si>
  <si>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</si>
  <si>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</si>
  <si>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</si>
  <si>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</si>
  <si>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</si>
  <si>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</si>
  <si>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</si>
  <si>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</si>
  <si>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</si>
  <si>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</si>
  <si>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</si>
  <si>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</si>
  <si>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</si>
  <si>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</si>
  <si>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</si>
  <si>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</si>
  <si>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</si>
  <si>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</si>
  <si>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</si>
  <si>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</si>
  <si>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</si>
  <si>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</si>
  <si>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</si>
  <si>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</si>
  <si>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</si>
  <si>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</si>
  <si>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</si>
  <si>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</si>
  <si>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</si>
  <si>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</si>
  <si>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</si>
  <si>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</si>
  <si>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</si>
  <si>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</si>
  <si>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</si>
  <si>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</si>
  <si>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</si>
  <si>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</si>
  <si>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</si>
  <si>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</si>
  <si>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</si>
  <si>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</si>
  <si>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</si>
  <si>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</si>
  <si>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</si>
  <si>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</si>
  <si>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</si>
  <si>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</si>
  <si>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</si>
  <si>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</si>
  <si>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</si>
  <si>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</si>
  <si>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</si>
  <si>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</si>
  <si>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</si>
  <si>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</si>
  <si>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</si>
  <si>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</si>
  <si>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</si>
  <si>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</si>
  <si>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</si>
  <si>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</si>
  <si>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</si>
  <si>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</si>
  <si>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</si>
  <si>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</si>
  <si>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</si>
  <si>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</si>
  <si>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</si>
  <si>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</si>
  <si>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</si>
  <si>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</si>
  <si>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</si>
  <si>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</si>
  <si>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</si>
  <si>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</si>
  <si>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</si>
  <si>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</si>
  <si>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</si>
  <si>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</si>
  <si>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</si>
  <si>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</si>
  <si>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</si>
  <si>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</si>
  <si>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</si>
  <si>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</si>
  <si>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</si>
  <si>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</si>
  <si>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</si>
  <si>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</si>
  <si>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</si>
  <si>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</si>
  <si>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</si>
  <si>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</si>
  <si>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</si>
  <si>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</si>
  <si>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</si>
  <si>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</si>
  <si>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</si>
  <si>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</si>
  <si>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</si>
  <si>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</si>
  <si>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</si>
  <si>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</si>
  <si>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</si>
  <si>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</si>
  <si>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</si>
  <si>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</si>
  <si>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</si>
  <si>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</si>
  <si>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</si>
  <si>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</si>
  <si>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</si>
  <si>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</si>
  <si>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</si>
  <si>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</si>
  <si>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</si>
  <si>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</si>
  <si>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</si>
  <si>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</si>
  <si>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</si>
  <si>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</si>
  <si>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</si>
  <si>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</si>
  <si>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</si>
  <si>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</si>
  <si>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</si>
  <si>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</si>
  <si>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</si>
  <si>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</si>
  <si>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</si>
  <si>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</si>
  <si>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</si>
  <si>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</si>
  <si>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</si>
  <si>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</si>
  <si>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</si>
  <si>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</si>
  <si>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</si>
  <si>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</si>
  <si>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</si>
  <si>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</si>
  <si>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</si>
  <si>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</si>
  <si>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</si>
  <si>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</si>
  <si>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</si>
  <si>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</si>
  <si>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</si>
  <si>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</si>
  <si>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</si>
  <si>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</si>
  <si>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</si>
  <si>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</si>
  <si>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</si>
  <si>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</si>
  <si>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</si>
  <si>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</si>
  <si>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</si>
  <si>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</si>
  <si>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</si>
  <si>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</si>
  <si>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</si>
  <si>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</si>
  <si>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</si>
  <si>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</si>
  <si>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</si>
  <si>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</si>
  <si>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</si>
  <si>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</si>
  <si>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</si>
  <si>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</si>
  <si>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</si>
  <si>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</si>
  <si>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</si>
  <si>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</si>
  <si>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</si>
  <si>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</si>
  <si>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</si>
  <si>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</si>
  <si>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</si>
  <si>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</si>
  <si>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</si>
  <si>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</si>
  <si>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</si>
  <si>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</si>
  <si>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</si>
  <si>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</si>
  <si>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</si>
  <si>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</si>
  <si>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</si>
  <si>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</si>
  <si>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</si>
  <si>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</si>
  <si>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</si>
  <si>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</si>
  <si>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</si>
  <si>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</si>
  <si>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</si>
  <si>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</si>
  <si>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</si>
  <si>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</si>
  <si>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</si>
  <si>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</si>
  <si>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</si>
  <si>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</si>
  <si>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</si>
  <si>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</si>
  <si>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</si>
  <si>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</si>
  <si>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</si>
  <si>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</si>
  <si>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</si>
  <si>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</si>
  <si>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</si>
  <si>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</si>
  <si>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</si>
  <si>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</si>
  <si>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</si>
  <si>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</si>
  <si>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</si>
  <si>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</si>
  <si>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</si>
  <si>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</si>
  <si>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</si>
  <si>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</si>
  <si>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</si>
  <si>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</si>
  <si>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</si>
  <si>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</si>
  <si>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</si>
  <si>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</si>
  <si>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</si>
  <si>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</si>
  <si>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</si>
  <si>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</si>
  <si>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</si>
  <si>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</si>
  <si>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</si>
  <si>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</si>
  <si>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</si>
  <si>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</si>
  <si>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</si>
  <si>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</si>
  <si>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</si>
  <si>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</si>
  <si>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</si>
  <si>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</si>
  <si>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</si>
  <si>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</si>
  <si>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</si>
  <si>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</si>
  <si>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</si>
  <si>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</si>
  <si>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</si>
  <si>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</si>
  <si>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</si>
  <si>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</si>
  <si>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</si>
  <si>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</si>
  <si>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</si>
  <si>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</si>
  <si>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</si>
  <si>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</si>
  <si>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</si>
  <si>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</si>
  <si>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</si>
  <si>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</si>
  <si>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</si>
  <si>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</si>
  <si>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</si>
  <si>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</si>
  <si>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</si>
  <si>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</si>
  <si>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</si>
  <si>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</si>
  <si>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</si>
  <si>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</si>
  <si>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</si>
  <si>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</si>
  <si>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</si>
  <si>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</si>
  <si>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</si>
  <si>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</si>
  <si>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</si>
  <si>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</si>
  <si>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</si>
  <si>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</si>
  <si>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</si>
  <si>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</si>
  <si>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</si>
  <si>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</si>
  <si>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</si>
  <si>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</si>
  <si>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</si>
  <si>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</si>
  <si>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</si>
  <si>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</si>
  <si>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</si>
  <si>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</si>
  <si>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</si>
  <si>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</si>
  <si>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</si>
  <si>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</si>
  <si>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</si>
  <si>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</si>
  <si>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</si>
  <si>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</si>
  <si>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</si>
  <si>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</si>
  <si>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</si>
  <si>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</si>
  <si>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</si>
  <si>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</si>
  <si>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</si>
  <si>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</si>
  <si>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</si>
  <si>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</si>
  <si>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</si>
  <si>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</si>
  <si>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</si>
  <si>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</si>
  <si>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</si>
  <si>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</si>
  <si>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</si>
  <si>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</si>
  <si>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</si>
  <si>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</si>
  <si>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</si>
  <si>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</si>
  <si>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</si>
  <si>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</si>
  <si>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</si>
  <si>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</si>
  <si>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</si>
  <si>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</si>
  <si>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</si>
  <si>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</si>
  <si>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</si>
  <si>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</si>
  <si>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</si>
  <si>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</si>
  <si>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</si>
  <si>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</si>
  <si>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</si>
  <si>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</si>
  <si>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</si>
  <si>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</si>
  <si>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</si>
  <si>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</si>
  <si>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</si>
  <si>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</si>
  <si>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</si>
  <si>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</si>
  <si>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</si>
  <si>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</si>
  <si>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</si>
  <si>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</si>
  <si>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</si>
  <si>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</si>
  <si>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</si>
  <si>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</si>
  <si>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</si>
  <si>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</si>
  <si>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</si>
  <si>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</si>
  <si>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</si>
  <si>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</si>
  <si>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</si>
  <si>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</si>
  <si>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</si>
  <si>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</si>
  <si>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</si>
  <si>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</si>
  <si>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</si>
  <si>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</si>
  <si>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</si>
  <si>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</si>
  <si>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</si>
  <si>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</si>
  <si>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</si>
  <si>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</si>
  <si>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</si>
  <si>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</si>
  <si>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</si>
  <si>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</si>
  <si>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</si>
  <si>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</si>
  <si>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</si>
  <si>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</si>
  <si>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</si>
  <si>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</si>
  <si>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</si>
  <si>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</si>
  <si>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</si>
  <si>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</si>
  <si>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</si>
  <si>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</si>
  <si>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</si>
  <si>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</si>
  <si>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</si>
  <si>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</si>
  <si>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</si>
  <si>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</si>
  <si>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</si>
  <si>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</si>
  <si>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</si>
  <si>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</si>
  <si>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</si>
  <si>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</si>
  <si>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</si>
  <si>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</si>
  <si>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</si>
  <si>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</si>
  <si>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</si>
  <si>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</si>
  <si>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</si>
  <si>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</si>
  <si>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</si>
  <si>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</si>
  <si>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</si>
  <si>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</si>
  <si>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</si>
  <si>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</si>
  <si>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</si>
  <si>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</si>
  <si>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</si>
  <si>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</si>
  <si>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</si>
  <si>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</si>
  <si>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</si>
  <si>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</si>
  <si>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</si>
  <si>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</si>
  <si>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</si>
  <si>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</si>
  <si>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</si>
  <si>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</si>
  <si>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</si>
  <si>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</si>
  <si>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</si>
  <si>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</si>
  <si>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</si>
  <si>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</si>
  <si>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</si>
  <si>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</si>
  <si>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</si>
  <si>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</si>
  <si>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</si>
  <si>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</si>
  <si>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</si>
  <si>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</si>
  <si>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</si>
  <si>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</si>
  <si>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</si>
  <si>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</si>
  <si>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</si>
  <si>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</si>
  <si>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</si>
  <si>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</si>
  <si>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</si>
  <si>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</si>
  <si>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</si>
  <si>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</si>
  <si>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</si>
  <si>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</si>
  <si>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</si>
  <si>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</si>
  <si>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</si>
  <si>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</si>
  <si>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</si>
  <si>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</si>
  <si>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</si>
  <si>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</si>
  <si>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</si>
  <si>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</si>
  <si>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</si>
  <si>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</si>
  <si>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</si>
  <si>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</si>
  <si>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</si>
  <si>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</si>
  <si>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</si>
  <si>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</si>
  <si>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</si>
  <si>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</si>
  <si>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</si>
  <si>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</si>
  <si>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</si>
  <si>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</si>
  <si>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</si>
  <si>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</si>
  <si>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</si>
  <si>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</si>
  <si>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</si>
  <si>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</si>
  <si>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</si>
  <si>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</si>
  <si>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</si>
  <si>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</si>
  <si>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</si>
  <si>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</si>
  <si>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</si>
  <si>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</si>
  <si>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</si>
  <si>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</si>
  <si>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</si>
  <si>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</si>
  <si>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</si>
  <si>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</si>
  <si>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</si>
  <si>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</si>
  <si>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</si>
  <si>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</si>
  <si>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</si>
  <si>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</si>
  <si>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</si>
  <si>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</si>
  <si>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</si>
  <si>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</si>
  <si>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</si>
  <si>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</si>
  <si>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</si>
  <si>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</si>
  <si>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</si>
  <si>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</si>
  <si>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</si>
  <si>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</si>
  <si>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</si>
  <si>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</si>
  <si>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</si>
  <si>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</si>
  <si>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</si>
  <si>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</si>
  <si>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</si>
  <si>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</si>
  <si>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</si>
  <si>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</si>
  <si>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</si>
  <si>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</si>
  <si>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</si>
  <si>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</si>
  <si>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</si>
  <si>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</si>
  <si>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</si>
  <si>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</si>
  <si>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</si>
  <si>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</si>
  <si>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</si>
  <si>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</si>
  <si>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</si>
  <si>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</si>
  <si>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</si>
  <si>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</si>
  <si>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</si>
  <si>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</si>
  <si>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</si>
  <si>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</si>
  <si>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</si>
  <si>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</si>
  <si>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</si>
  <si>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</si>
  <si>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</si>
  <si>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</si>
  <si>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</si>
  <si>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</si>
  <si>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</si>
  <si>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</si>
  <si>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</si>
  <si>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</si>
  <si>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</si>
  <si>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</si>
  <si>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</si>
  <si>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</si>
  <si>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</si>
  <si>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</si>
  <si>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</si>
  <si>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</si>
  <si>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</si>
  <si>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</si>
  <si>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</si>
  <si>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</si>
  <si>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</si>
  <si>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</si>
  <si>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</si>
  <si>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</si>
  <si>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</si>
  <si>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</si>
  <si>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</si>
  <si>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</si>
  <si>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</si>
  <si>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</si>
  <si>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</si>
  <si>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</si>
  <si>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</si>
  <si>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</si>
  <si>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</si>
  <si>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</si>
  <si>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</si>
  <si>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</si>
  <si>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</si>
  <si>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</si>
  <si>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</si>
  <si>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</si>
  <si>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</si>
  <si>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</si>
  <si>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</si>
  <si>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</si>
  <si>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</si>
  <si>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</si>
  <si>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</si>
  <si>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</si>
  <si>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</si>
  <si>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</si>
  <si>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</si>
  <si>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</si>
  <si>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</si>
  <si>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</si>
  <si>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</si>
  <si>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</si>
  <si>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</si>
  <si>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</si>
  <si>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</si>
  <si>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</si>
  <si>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</si>
  <si>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</si>
  <si>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</si>
  <si>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</si>
  <si>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</si>
  <si>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</si>
  <si>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</si>
  <si>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</si>
  <si>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</si>
  <si>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</si>
  <si>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</si>
  <si>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</si>
  <si>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</si>
  <si>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</si>
  <si>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</si>
  <si>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</si>
  <si>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</si>
  <si>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</si>
  <si>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</si>
  <si>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</si>
  <si>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</si>
  <si>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</si>
  <si>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</si>
  <si>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</si>
  <si>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</si>
  <si>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</si>
  <si>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</si>
  <si>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</si>
  <si>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</si>
  <si>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</si>
  <si>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</si>
  <si>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</si>
  <si>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</si>
  <si>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</si>
  <si>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</si>
  <si>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</si>
  <si>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</si>
  <si>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</si>
  <si>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</si>
  <si>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</si>
  <si>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</si>
  <si>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</si>
  <si>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</si>
  <si>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</si>
  <si>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</si>
  <si>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</si>
  <si>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</si>
  <si>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</si>
  <si>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</si>
  <si>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</si>
  <si>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</si>
  <si>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</si>
  <si>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</si>
  <si>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</si>
  <si>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</si>
  <si>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</si>
  <si>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</si>
  <si>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</si>
  <si>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</si>
  <si>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</si>
  <si>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</si>
  <si>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</si>
  <si>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</si>
  <si>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</si>
  <si>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</si>
  <si>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</si>
  <si>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</si>
  <si>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</si>
  <si>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</si>
  <si>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</si>
  <si>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</si>
  <si>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</si>
  <si>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</si>
  <si>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</si>
  <si>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</si>
  <si>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</si>
  <si>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</si>
  <si>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</si>
  <si>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</si>
  <si>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</si>
  <si>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</si>
  <si>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</si>
  <si>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</si>
  <si>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</si>
  <si>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</si>
  <si>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</si>
  <si>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</si>
  <si>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</si>
  <si>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</si>
  <si>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</si>
  <si>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</si>
  <si>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</si>
  <si>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</si>
  <si>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</si>
  <si>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</si>
  <si>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</si>
  <si>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</si>
  <si>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</si>
  <si>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</si>
  <si>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</si>
  <si>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</si>
  <si>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</si>
  <si>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</si>
  <si>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</si>
  <si>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</si>
  <si>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</si>
  <si>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</si>
  <si>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</si>
  <si>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</si>
  <si>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</si>
  <si>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</si>
  <si>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</si>
  <si>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</si>
  <si>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</si>
  <si>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</si>
  <si>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</si>
  <si>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</si>
  <si>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</si>
  <si>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</si>
  <si>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</si>
  <si>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</si>
  <si>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</si>
  <si>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</si>
  <si>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</si>
  <si>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</si>
  <si>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</si>
  <si>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</si>
  <si>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</si>
  <si>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</si>
  <si>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</si>
  <si>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</si>
  <si>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</si>
  <si>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</si>
  <si>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</si>
  <si>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</si>
  <si>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</si>
  <si>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</si>
  <si>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</si>
  <si>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</si>
  <si>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</si>
  <si>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</si>
  <si>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</si>
  <si>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</si>
  <si>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</si>
  <si>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</si>
  <si>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</si>
  <si>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</si>
  <si>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</si>
  <si>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</si>
  <si>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</si>
  <si>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</si>
  <si>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</si>
  <si>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</si>
  <si>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</si>
  <si>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</si>
  <si>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</si>
  <si>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</si>
  <si>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</si>
  <si>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</si>
  <si>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</si>
  <si>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</si>
  <si>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</si>
  <si>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</si>
  <si>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</si>
  <si>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</si>
  <si>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</si>
  <si>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</si>
  <si>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</si>
  <si>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</si>
  <si>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</si>
  <si>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</si>
  <si>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</si>
  <si>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</si>
  <si>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</si>
  <si>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</si>
  <si>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</si>
  <si>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</si>
  <si>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</si>
  <si>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</si>
  <si>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</si>
  <si>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</si>
  <si>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</si>
  <si>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</si>
  <si>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</si>
  <si>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</si>
  <si>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</si>
  <si>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</si>
  <si>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</si>
  <si>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</si>
  <si>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</si>
  <si>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</si>
  <si>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</si>
  <si>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</si>
  <si>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</si>
  <si>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</si>
  <si>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</si>
  <si>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</si>
  <si>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</si>
  <si>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</si>
  <si>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</si>
  <si>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</si>
  <si>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</si>
  <si>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</si>
  <si>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</si>
  <si>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</si>
  <si>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</si>
  <si>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</si>
  <si>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</si>
  <si>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</si>
  <si>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</si>
  <si>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</si>
  <si>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</si>
  <si>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</si>
  <si>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</si>
  <si>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</si>
  <si>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</si>
  <si>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</si>
  <si>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</si>
  <si>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</si>
  <si>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</si>
  <si>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</si>
  <si>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</si>
  <si>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</si>
  <si>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</si>
  <si>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</si>
  <si>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</si>
  <si>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</si>
  <si>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</si>
  <si>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</si>
  <si>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</si>
  <si>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</si>
  <si>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</si>
  <si>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</si>
  <si>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</si>
  <si>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</si>
  <si>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</si>
  <si>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</si>
  <si>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</si>
  <si>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</si>
  <si>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</si>
  <si>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</si>
  <si>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</si>
  <si>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</si>
  <si>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</si>
  <si>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</si>
  <si>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</si>
  <si>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</si>
  <si>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</si>
  <si>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</si>
  <si>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</si>
  <si>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</si>
  <si>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</si>
  <si>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</si>
  <si>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</si>
  <si>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</si>
  <si>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</si>
  <si>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</si>
  <si>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</si>
  <si>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</si>
  <si>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</si>
  <si>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</si>
  <si>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</si>
  <si>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</si>
  <si>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</si>
  <si>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</si>
  <si>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</si>
  <si>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</si>
  <si>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</si>
  <si>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</si>
  <si>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</si>
  <si>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</si>
  <si>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</si>
  <si>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</si>
  <si>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</si>
  <si>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</si>
  <si>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</si>
  <si>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</si>
  <si>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</si>
  <si>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</si>
  <si>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</si>
  <si>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</si>
  <si>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</si>
  <si>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</si>
  <si>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</si>
  <si>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</si>
  <si>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</si>
  <si>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</si>
  <si>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</si>
  <si>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</si>
  <si>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</si>
  <si>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</si>
  <si>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</si>
  <si>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</si>
  <si>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</si>
  <si>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</si>
  <si>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</si>
  <si>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</si>
  <si>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</si>
  <si>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</si>
  <si>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</si>
  <si>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</si>
  <si>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</si>
  <si>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</si>
  <si>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</si>
  <si>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</si>
  <si>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</si>
  <si>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</si>
  <si>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</si>
  <si>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</si>
  <si>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</si>
  <si>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</si>
  <si>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</si>
  <si>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</si>
  <si>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</si>
  <si>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</si>
  <si>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</si>
  <si>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</si>
  <si>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</si>
  <si>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</si>
  <si>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</si>
  <si>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</si>
  <si>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</si>
  <si>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</si>
  <si>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</si>
  <si>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</si>
  <si>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</si>
  <si>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</si>
  <si>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</si>
  <si>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</si>
  <si>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</si>
  <si>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</si>
  <si>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</si>
  <si>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</si>
  <si>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</si>
  <si>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</si>
  <si>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</si>
  <si>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</si>
  <si>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</si>
  <si>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</si>
  <si>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</si>
  <si>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</si>
  <si>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</si>
  <si>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</si>
  <si>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</si>
  <si>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</si>
  <si>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</si>
  <si>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</si>
  <si>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</si>
  <si>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</si>
  <si>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</si>
  <si>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</si>
  <si>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</si>
  <si>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</si>
  <si>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</si>
  <si>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</si>
  <si>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</si>
  <si>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</si>
  <si>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</si>
  <si>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</si>
  <si>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</si>
  <si>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</si>
  <si>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</si>
  <si>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</si>
  <si>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</si>
  <si>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</si>
  <si>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</si>
  <si>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</si>
  <si>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</si>
  <si>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</si>
  <si>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</si>
  <si>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</si>
  <si>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</si>
  <si>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</si>
  <si>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</si>
  <si>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</si>
  <si>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</si>
  <si>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</si>
  <si>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</si>
  <si>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</si>
  <si>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</si>
  <si>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</si>
  <si>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</si>
  <si>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</si>
  <si>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</si>
  <si>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</si>
  <si>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</si>
  <si>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</si>
  <si>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</si>
  <si>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</si>
  <si>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</si>
  <si>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</si>
  <si>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</si>
  <si>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</si>
  <si>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</si>
  <si>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</si>
  <si>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</si>
  <si>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</si>
  <si>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</si>
  <si>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</si>
  <si>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</si>
  <si>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</si>
  <si>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</si>
  <si>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</si>
  <si>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</si>
  <si>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</si>
  <si>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</si>
  <si>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</si>
  <si>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</si>
  <si>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</si>
  <si>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</si>
  <si>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</si>
  <si>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</si>
  <si>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</si>
  <si>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</si>
  <si>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</si>
  <si>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</si>
  <si>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</si>
  <si>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</si>
  <si>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</si>
  <si>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</si>
  <si>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</si>
  <si>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</si>
  <si>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</si>
  <si>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</si>
  <si>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</si>
  <si>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</si>
  <si>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</si>
  <si>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</si>
  <si>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</si>
  <si>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</si>
  <si>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</si>
  <si>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</si>
  <si>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</si>
  <si>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</si>
  <si>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</si>
  <si>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</si>
  <si>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</si>
  <si>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</si>
  <si>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</si>
  <si>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</si>
  <si>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</si>
  <si>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</si>
  <si>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</si>
  <si>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</si>
  <si>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</si>
  <si>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</si>
  <si>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</si>
  <si>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</si>
  <si>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</si>
  <si>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</si>
  <si>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</si>
  <si>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</si>
  <si>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</si>
  <si>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</si>
  <si>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</si>
  <si>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</si>
  <si>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</si>
  <si>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</si>
  <si>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</si>
  <si>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</si>
  <si>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</si>
  <si>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</si>
  <si>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</si>
  <si>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</si>
  <si>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</si>
  <si>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</si>
  <si>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</si>
  <si>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</si>
  <si>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</si>
  <si>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</si>
  <si>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</si>
  <si>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</si>
  <si>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</si>
  <si>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</si>
  <si>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</si>
  <si>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</si>
  <si>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</si>
  <si>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</si>
  <si>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</si>
  <si>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</si>
  <si>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</si>
  <si>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</si>
  <si>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</si>
  <si>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</si>
  <si>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</si>
  <si>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</si>
  <si>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</si>
  <si>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</si>
  <si>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</si>
  <si>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</si>
  <si>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</si>
  <si>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</si>
  <si>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</si>
  <si>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</si>
  <si>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</si>
  <si>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</si>
  <si>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</si>
  <si>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</si>
  <si>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</si>
  <si>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</si>
  <si>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</si>
  <si>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</si>
  <si>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</si>
  <si>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</si>
  <si>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</si>
  <si>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</si>
  <si>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</si>
  <si>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</si>
  <si>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</si>
  <si>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</si>
  <si>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</si>
  <si>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</si>
  <si>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</si>
  <si>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</si>
  <si>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</si>
  <si>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</si>
  <si>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</si>
  <si>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</si>
  <si>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</si>
  <si>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</si>
  <si>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</si>
  <si>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</si>
  <si>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</si>
  <si>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</si>
  <si>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</si>
  <si>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</si>
  <si>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</si>
  <si>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</si>
  <si>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</si>
  <si>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</si>
  <si>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</si>
  <si>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</si>
  <si>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</si>
  <si>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</si>
  <si>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</si>
  <si>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</si>
  <si>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</si>
  <si>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</si>
  <si>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</si>
  <si>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</si>
  <si>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</si>
  <si>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</si>
  <si>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</si>
  <si>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</si>
  <si>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</si>
  <si>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</si>
  <si>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</si>
  <si>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</si>
  <si>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</si>
  <si>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</si>
  <si>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</si>
  <si>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</si>
  <si>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</si>
  <si>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</si>
  <si>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</si>
  <si>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</si>
  <si>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</si>
  <si>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</si>
  <si>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</si>
  <si>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</si>
  <si>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</si>
  <si>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</si>
  <si>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</si>
  <si>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</si>
  <si>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</si>
  <si>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</si>
  <si>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</si>
  <si>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</si>
  <si>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</si>
  <si>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</si>
  <si>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</si>
  <si>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</si>
  <si>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</si>
  <si>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</si>
  <si>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</si>
  <si>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</si>
  <si>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</si>
  <si>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</si>
  <si>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</si>
  <si>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</si>
  <si>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</si>
  <si>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</si>
  <si>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</si>
  <si>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</si>
  <si>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</si>
  <si>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</si>
  <si>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</si>
  <si>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</si>
  <si>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</si>
  <si>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</si>
  <si>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</si>
  <si>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</si>
  <si>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</si>
  <si>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</si>
  <si>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</si>
  <si>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</si>
  <si>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</si>
  <si>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</si>
  <si>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</si>
  <si>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</si>
  <si>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</si>
  <si>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</si>
  <si>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</si>
  <si>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</si>
  <si>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</si>
  <si>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</si>
  <si>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</si>
  <si>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</si>
  <si>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</si>
  <si>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</si>
  <si>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</si>
  <si>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</si>
  <si>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</si>
  <si>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</si>
  <si>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</si>
  <si>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</si>
  <si>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</si>
  <si>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</si>
  <si>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</si>
  <si>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</si>
  <si>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</si>
  <si>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</si>
  <si>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</si>
  <si>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</si>
  <si>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</si>
  <si>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</si>
  <si>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</si>
  <si>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</si>
  <si>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</si>
  <si>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</si>
  <si>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</si>
  <si>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</si>
  <si>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</si>
  <si>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</si>
  <si>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</si>
  <si>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</si>
  <si>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</si>
  <si>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</si>
  <si>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</si>
  <si>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</si>
  <si>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</si>
  <si>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</si>
  <si>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</si>
  <si>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</si>
  <si>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</si>
  <si>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</si>
  <si>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</si>
  <si>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</si>
  <si>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</si>
  <si>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</si>
  <si>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</si>
  <si>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</si>
  <si>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</si>
  <si>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</si>
  <si>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</si>
  <si>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</si>
  <si>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</si>
  <si>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</si>
  <si>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</si>
  <si>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</si>
  <si>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</si>
  <si>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</si>
  <si>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</si>
  <si>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</si>
  <si>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</si>
  <si>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</si>
  <si>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</si>
  <si>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</si>
  <si>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</si>
  <si>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</si>
  <si>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</si>
  <si>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</si>
  <si>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</si>
  <si>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</si>
  <si>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</si>
  <si>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</si>
  <si>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</si>
  <si>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</si>
  <si>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</si>
  <si>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ID observation partagé</t>
  </si>
  <si>
    <t>ID partagé du patient concerné, lorsque le patient existe et est identifié dans le système emetteur
{ID du dossier partagé}.P{numéro d’ordre chronologique}</t>
  </si>
  <si>
    <t>ID partagé de la note médicale
{ID du dossier partagé}.N.{numéro d’ordre chronologique de la note}</t>
  </si>
  <si>
    <t>idNote</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</si>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</sst>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7" fillId="2" borderId="0" applyBorder="0" applyProtection="0"/>
    <xf numFmtId="0" fontId="57" fillId="2" borderId="0" applyBorder="0" applyProtection="0"/>
    <xf numFmtId="0" fontId="18" fillId="2" borderId="0" applyBorder="0" applyProtection="0"/>
    <xf numFmtId="0" fontId="57" fillId="2" borderId="0" applyBorder="0" applyProtection="0"/>
    <xf numFmtId="0" fontId="18" fillId="2" borderId="0" applyBorder="0" applyProtection="0"/>
    <xf numFmtId="0" fontId="19" fillId="0" borderId="0" applyBorder="0" applyProtection="0"/>
    <xf numFmtId="0" fontId="20" fillId="0" borderId="0" applyBorder="0" applyProtection="0"/>
    <xf numFmtId="164" fontId="21" fillId="0" borderId="0" applyBorder="0" applyProtection="0"/>
    <xf numFmtId="0" fontId="57" fillId="2" borderId="0" applyBorder="0" applyProtection="0"/>
    <xf numFmtId="0" fontId="57" fillId="2" borderId="0" applyBorder="0" applyProtection="0"/>
    <xf numFmtId="0" fontId="57" fillId="2" borderId="0" applyBorder="0" applyProtection="0"/>
    <xf numFmtId="0" fontId="18" fillId="2" borderId="0" applyBorder="0" applyProtection="0"/>
    <xf numFmtId="0" fontId="162" fillId="0" borderId="0" applyNumberFormat="0" applyFill="0" applyBorder="0" applyAlignment="0" applyProtection="0"/>
  </cellStyleXfs>
  <cellXfs count="888">
    <xf numFmtId="0" fontId="0" fillId="0" borderId="0" xfId="0"/>
    <xf numFmtId="0" fontId="23" fillId="0" borderId="0" xfId="0" applyFont="1" applyAlignment="1">
      <alignment wrapText="1"/>
    </xf>
    <xf numFmtId="0" fontId="23" fillId="0" borderId="0" xfId="0" applyFont="1"/>
    <xf numFmtId="0" fontId="22" fillId="0" borderId="0" xfId="0" applyFont="1"/>
    <xf numFmtId="0" fontId="20" fillId="0" borderId="0" xfId="0" applyFont="1" applyAlignment="1">
      <alignment vertical="center"/>
    </xf>
    <xf numFmtId="0" fontId="22" fillId="0" borderId="0" xfId="0" applyFont="1" applyAlignment="1">
      <alignment wrapText="1"/>
    </xf>
    <xf numFmtId="0" fontId="27" fillId="0" borderId="0" xfId="0" applyFont="1" applyAlignment="1">
      <alignment wrapText="1"/>
    </xf>
    <xf numFmtId="0" fontId="22" fillId="0" borderId="0" xfId="0" applyFont="1" applyAlignment="1">
      <alignment horizontal="center"/>
    </xf>
    <xf numFmtId="0" fontId="23" fillId="5" borderId="1" xfId="0" applyFont="1" applyFill="1" applyBorder="1" applyAlignment="1">
      <alignment vertical="center"/>
    </xf>
    <xf numFmtId="0" fontId="24" fillId="5" borderId="1" xfId="0" applyFont="1" applyFill="1" applyBorder="1" applyAlignment="1">
      <alignment vertical="center"/>
    </xf>
    <xf numFmtId="0" fontId="22" fillId="5" borderId="1" xfId="0" applyFont="1" applyFill="1" applyBorder="1" applyAlignment="1">
      <alignment vertical="center"/>
    </xf>
    <xf numFmtId="0" fontId="25" fillId="5" borderId="1" xfId="0" applyFont="1" applyFill="1" applyBorder="1" applyAlignment="1">
      <alignment vertical="center"/>
    </xf>
    <xf numFmtId="0" fontId="28" fillId="5" borderId="1" xfId="0" applyFont="1" applyFill="1" applyBorder="1" applyAlignment="1">
      <alignment vertical="center"/>
    </xf>
    <xf numFmtId="0" fontId="25" fillId="5" borderId="0" xfId="0" applyFont="1" applyFill="1" applyAlignment="1">
      <alignment vertical="center" wrapText="1"/>
    </xf>
    <xf numFmtId="0" fontId="22" fillId="5" borderId="0" xfId="0" applyFont="1" applyFill="1" applyAlignment="1">
      <alignment horizontal="center" vertical="center"/>
    </xf>
    <xf numFmtId="0" fontId="22" fillId="5" borderId="0" xfId="0" applyFont="1" applyFill="1" applyAlignment="1">
      <alignment vertical="center"/>
    </xf>
    <xf numFmtId="0" fontId="23" fillId="0" borderId="1" xfId="0" applyFont="1" applyBorder="1" applyAlignment="1">
      <alignment vertical="center"/>
    </xf>
    <xf numFmtId="0" fontId="29" fillId="0" borderId="1" xfId="0" applyFont="1" applyBorder="1" applyAlignment="1">
      <alignment horizontal="left" vertical="center"/>
    </xf>
    <xf numFmtId="0" fontId="30" fillId="4" borderId="1" xfId="0" applyFont="1" applyFill="1" applyBorder="1" applyAlignment="1">
      <alignment vertical="center"/>
    </xf>
    <xf numFmtId="0" fontId="29" fillId="4" borderId="1" xfId="0" applyFont="1" applyFill="1" applyBorder="1" applyAlignment="1">
      <alignment vertical="center"/>
    </xf>
    <xf numFmtId="0" fontId="20" fillId="4" borderId="1" xfId="0" applyFont="1" applyFill="1" applyBorder="1" applyAlignment="1">
      <alignment horizontal="left" vertical="center"/>
    </xf>
    <xf numFmtId="0" fontId="28" fillId="4" borderId="1" xfId="0" applyFont="1" applyFill="1" applyBorder="1" applyAlignment="1">
      <alignment vertical="center"/>
    </xf>
    <xf numFmtId="0" fontId="25" fillId="0" borderId="1" xfId="0" applyFont="1" applyBorder="1" applyAlignment="1">
      <alignment vertical="center"/>
    </xf>
    <xf numFmtId="0" fontId="0" fillId="0" borderId="1" xfId="0" applyBorder="1"/>
    <xf numFmtId="0" fontId="31" fillId="0" borderId="1" xfId="0" applyFont="1" applyBorder="1" applyAlignment="1">
      <alignment horizontal="center" vertical="center" wrapText="1"/>
    </xf>
    <xf numFmtId="0" fontId="32" fillId="0" borderId="1" xfId="0" applyFont="1" applyBorder="1" applyAlignment="1">
      <alignment vertical="center" wrapText="1"/>
    </xf>
    <xf numFmtId="0" fontId="25" fillId="0" borderId="0" xfId="0" applyFont="1" applyAlignment="1">
      <alignment vertical="center" wrapText="1"/>
    </xf>
    <xf numFmtId="0" fontId="22" fillId="0" borderId="0" xfId="0" applyFont="1" applyAlignment="1">
      <alignment horizontal="center" vertical="center"/>
    </xf>
    <xf numFmtId="0" fontId="22" fillId="0" borderId="0" xfId="0" applyFont="1" applyAlignment="1">
      <alignment vertical="center"/>
    </xf>
    <xf numFmtId="0" fontId="23" fillId="5" borderId="1" xfId="0" applyFont="1" applyFill="1" applyBorder="1"/>
    <xf numFmtId="0" fontId="25" fillId="5" borderId="1" xfId="0" applyFont="1" applyFill="1" applyBorder="1"/>
    <xf numFmtId="0" fontId="25" fillId="5" borderId="1" xfId="0" applyFont="1" applyFill="1" applyBorder="1" applyAlignment="1">
      <alignment wrapText="1"/>
    </xf>
    <xf numFmtId="0" fontId="25" fillId="5" borderId="0" xfId="0" applyFont="1" applyFill="1" applyAlignment="1">
      <alignment wrapText="1"/>
    </xf>
    <xf numFmtId="0" fontId="25" fillId="6" borderId="0" xfId="0" applyFont="1" applyFill="1" applyAlignment="1">
      <alignment horizontal="center" vertical="center" wrapText="1"/>
    </xf>
    <xf numFmtId="0" fontId="22" fillId="5" borderId="0" xfId="0" applyFont="1" applyFill="1"/>
    <xf numFmtId="0" fontId="23" fillId="0" borderId="1" xfId="0" applyFont="1" applyBorder="1"/>
    <xf numFmtId="0" fontId="22" fillId="0" borderId="1" xfId="0" applyFont="1" applyBorder="1"/>
    <xf numFmtId="0" fontId="20" fillId="7" borderId="1" xfId="0" applyFont="1" applyFill="1" applyBorder="1" applyAlignment="1">
      <alignment vertical="center"/>
    </xf>
    <xf numFmtId="0" fontId="25" fillId="0" borderId="0" xfId="0" applyFont="1"/>
    <xf numFmtId="0" fontId="25" fillId="0" borderId="0" xfId="0" applyFont="1" applyAlignment="1">
      <alignment wrapText="1"/>
    </xf>
    <xf numFmtId="0" fontId="33" fillId="0" borderId="0" xfId="0" applyFont="1" applyAlignment="1">
      <alignment horizontal="center" vertical="center" wrapText="1"/>
    </xf>
    <xf numFmtId="0" fontId="25" fillId="0" borderId="0" xfId="0" applyFont="1" applyAlignment="1">
      <alignment horizontal="center" vertical="center" wrapText="1"/>
    </xf>
    <xf numFmtId="0" fontId="23" fillId="0" borderId="2" xfId="0" applyFont="1" applyBorder="1"/>
    <xf numFmtId="0" fontId="20" fillId="7" borderId="1" xfId="0" applyFont="1" applyFill="1" applyBorder="1" applyAlignment="1">
      <alignment vertical="center" wrapText="1"/>
    </xf>
    <xf numFmtId="0" fontId="33" fillId="8" borderId="2" xfId="0" applyFont="1" applyFill="1" applyBorder="1" applyAlignment="1">
      <alignment horizontal="center" vertical="center" wrapText="1"/>
    </xf>
    <xf numFmtId="49" fontId="22" fillId="0" borderId="1" xfId="0" applyNumberFormat="1" applyFont="1" applyBorder="1"/>
    <xf numFmtId="0" fontId="28" fillId="0" borderId="1" xfId="0" applyFont="1" applyBorder="1" applyAlignment="1">
      <alignment vertical="center"/>
    </xf>
    <xf numFmtId="0" fontId="22" fillId="4" borderId="1" xfId="0" applyFont="1" applyFill="1" applyBorder="1"/>
    <xf numFmtId="0" fontId="22" fillId="4" borderId="1" xfId="0" applyFont="1" applyFill="1" applyBorder="1" applyAlignment="1">
      <alignment wrapText="1"/>
    </xf>
    <xf numFmtId="0" fontId="27" fillId="4" borderId="1" xfId="0" applyFont="1" applyFill="1" applyBorder="1" applyAlignment="1">
      <alignment wrapText="1"/>
    </xf>
    <xf numFmtId="0" fontId="20" fillId="0" borderId="1" xfId="0" applyFont="1" applyBorder="1" applyAlignment="1">
      <alignment vertical="center"/>
    </xf>
    <xf numFmtId="0" fontId="20" fillId="9" borderId="1" xfId="0" applyFont="1" applyFill="1" applyBorder="1" applyAlignment="1">
      <alignment vertical="center"/>
    </xf>
    <xf numFmtId="0" fontId="23" fillId="0" borderId="1" xfId="0" applyFont="1" applyBorder="1" applyAlignment="1">
      <alignment wrapText="1"/>
    </xf>
    <xf numFmtId="0" fontId="22" fillId="0" borderId="1" xfId="0" applyFont="1" applyBorder="1" applyAlignment="1">
      <alignment wrapText="1"/>
    </xf>
    <xf numFmtId="49" fontId="22" fillId="0" borderId="1" xfId="0" applyNumberFormat="1" applyFont="1" applyBorder="1" applyAlignment="1">
      <alignment wrapText="1"/>
    </xf>
    <xf numFmtId="0" fontId="20" fillId="9" borderId="1" xfId="0" applyFont="1" applyFill="1" applyBorder="1" applyAlignment="1">
      <alignment vertical="center" wrapText="1"/>
    </xf>
    <xf numFmtId="0" fontId="22" fillId="0" borderId="0" xfId="0" applyFont="1" applyAlignment="1">
      <alignment horizontal="center" wrapText="1"/>
    </xf>
    <xf numFmtId="0" fontId="0" fillId="0" borderId="0" xfId="0" applyAlignment="1">
      <alignment wrapText="1"/>
    </xf>
    <xf numFmtId="0" fontId="35" fillId="0" borderId="0" xfId="0" applyFont="1" applyAlignment="1">
      <alignment wrapText="1"/>
    </xf>
    <xf numFmtId="0" fontId="20" fillId="4" borderId="1" xfId="0" applyFont="1" applyFill="1" applyBorder="1" applyAlignment="1">
      <alignment vertical="center"/>
    </xf>
    <xf numFmtId="0" fontId="20" fillId="7" borderId="0" xfId="0" applyFont="1" applyFill="1" applyAlignment="1">
      <alignment vertical="center" wrapText="1"/>
    </xf>
    <xf numFmtId="0" fontId="36" fillId="0" borderId="0" xfId="0" applyFont="1"/>
    <xf numFmtId="49" fontId="22" fillId="0" borderId="0" xfId="0" applyNumberFormat="1" applyFont="1"/>
    <xf numFmtId="0" fontId="20" fillId="0" borderId="1" xfId="0" applyFont="1" applyBorder="1" applyAlignment="1">
      <alignment vertical="center" wrapText="1"/>
    </xf>
    <xf numFmtId="0" fontId="37" fillId="0" borderId="0" xfId="0" applyFont="1" applyAlignment="1">
      <alignment wrapText="1"/>
    </xf>
    <xf numFmtId="0" fontId="0" fillId="10" borderId="2" xfId="0" applyFill="1" applyBorder="1"/>
    <xf numFmtId="0" fontId="28" fillId="7" borderId="1" xfId="0" applyFont="1" applyFill="1" applyBorder="1" applyAlignment="1">
      <alignment vertical="center"/>
    </xf>
    <xf numFmtId="0" fontId="22" fillId="4" borderId="0" xfId="0" applyFont="1" applyFill="1" applyAlignment="1">
      <alignment wrapText="1"/>
    </xf>
    <xf numFmtId="0" fontId="0" fillId="8" borderId="2" xfId="0" applyFill="1" applyBorder="1"/>
    <xf numFmtId="0" fontId="20" fillId="4" borderId="1" xfId="0" applyFont="1" applyFill="1" applyBorder="1" applyAlignment="1">
      <alignment wrapText="1"/>
    </xf>
    <xf numFmtId="0" fontId="20" fillId="7" borderId="0" xfId="0" applyFont="1" applyFill="1" applyAlignment="1">
      <alignment vertical="center"/>
    </xf>
    <xf numFmtId="0" fontId="22" fillId="3" borderId="1" xfId="0" applyFont="1" applyFill="1" applyBorder="1"/>
    <xf numFmtId="0" fontId="23" fillId="8" borderId="2" xfId="0" applyFont="1" applyFill="1" applyBorder="1" applyAlignment="1">
      <alignment horizontal="center"/>
    </xf>
    <xf numFmtId="0" fontId="23" fillId="8" borderId="0" xfId="0" applyFont="1" applyFill="1" applyAlignment="1">
      <alignment horizontal="center"/>
    </xf>
    <xf numFmtId="0" fontId="23" fillId="8" borderId="0" xfId="0" applyFont="1" applyFill="1" applyAlignment="1">
      <alignment horizontal="center" vertical="center"/>
    </xf>
    <xf numFmtId="0" fontId="0" fillId="8" borderId="0" xfId="0" applyFill="1"/>
    <xf numFmtId="0" fontId="38" fillId="0" borderId="0" xfId="0" applyFont="1"/>
    <xf numFmtId="0" fontId="26" fillId="0" borderId="0" xfId="0" applyFont="1"/>
    <xf numFmtId="0" fontId="26" fillId="0" borderId="1" xfId="0" applyFont="1" applyBorder="1"/>
    <xf numFmtId="0" fontId="39" fillId="7" borderId="1" xfId="0" applyFont="1" applyFill="1" applyBorder="1" applyAlignment="1">
      <alignment vertical="center"/>
    </xf>
    <xf numFmtId="0" fontId="26" fillId="0" borderId="0" xfId="0" applyFont="1" applyAlignment="1">
      <alignment wrapText="1"/>
    </xf>
    <xf numFmtId="0" fontId="26" fillId="0" borderId="0" xfId="0" applyFont="1" applyAlignment="1">
      <alignment horizontal="center"/>
    </xf>
    <xf numFmtId="0" fontId="40" fillId="0" borderId="0" xfId="0" applyFont="1"/>
    <xf numFmtId="0" fontId="28" fillId="5" borderId="1" xfId="0" applyFont="1" applyFill="1" applyBorder="1" applyAlignment="1">
      <alignment vertical="center" wrapText="1"/>
    </xf>
    <xf numFmtId="0" fontId="25" fillId="5" borderId="1" xfId="0" applyFont="1" applyFill="1" applyBorder="1" applyAlignment="1">
      <alignment horizontal="center" vertical="center"/>
    </xf>
    <xf numFmtId="0" fontId="41" fillId="0" borderId="3" xfId="0" applyFont="1" applyBorder="1"/>
    <xf numFmtId="0" fontId="0" fillId="0" borderId="3" xfId="0" applyBorder="1" applyAlignment="1">
      <alignment wrapText="1"/>
    </xf>
    <xf numFmtId="0" fontId="42" fillId="0" borderId="0" xfId="0" applyFont="1"/>
    <xf numFmtId="0" fontId="43" fillId="0" borderId="0" xfId="0" applyFont="1"/>
    <xf numFmtId="0" fontId="44" fillId="0" borderId="0" xfId="0" applyFont="1"/>
    <xf numFmtId="0" fontId="44" fillId="0" borderId="0" xfId="0" applyFont="1" applyAlignment="1">
      <alignment vertical="center"/>
    </xf>
    <xf numFmtId="0" fontId="45" fillId="0" borderId="0" xfId="0" applyFont="1"/>
    <xf numFmtId="0" fontId="46" fillId="0" borderId="0" xfId="0" applyFont="1"/>
    <xf numFmtId="0" fontId="45" fillId="0" borderId="0" xfId="0" applyFont="1" applyAlignment="1">
      <alignment vertical="center"/>
    </xf>
    <xf numFmtId="0" fontId="47" fillId="0" borderId="0" xfId="0" applyFont="1"/>
    <xf numFmtId="0" fontId="0" fillId="0" borderId="0" xfId="0" applyAlignment="1">
      <alignment horizontal="center"/>
    </xf>
    <xf numFmtId="0" fontId="48" fillId="0" borderId="0" xfId="0" applyFont="1" applyAlignment="1">
      <alignment wrapText="1"/>
    </xf>
    <xf numFmtId="0" fontId="28" fillId="5" borderId="1" xfId="0" applyFont="1" applyFill="1" applyBorder="1" applyAlignment="1">
      <alignment wrapText="1"/>
    </xf>
    <xf numFmtId="0" fontId="0" fillId="5" borderId="0" xfId="0" applyFill="1"/>
    <xf numFmtId="0" fontId="28" fillId="4" borderId="1" xfId="0" applyFont="1" applyFill="1" applyBorder="1" applyAlignment="1">
      <alignment wrapText="1"/>
    </xf>
    <xf numFmtId="0" fontId="0" fillId="0" borderId="1" xfId="0" applyBorder="1" applyAlignment="1">
      <alignment horizontal="center"/>
    </xf>
    <xf numFmtId="0" fontId="49" fillId="0" borderId="1" xfId="0" applyFont="1" applyBorder="1" applyAlignment="1">
      <alignment horizontal="center" wrapText="1"/>
    </xf>
    <xf numFmtId="0" fontId="32" fillId="0" borderId="0" xfId="0" applyFont="1" applyAlignment="1">
      <alignment vertical="center" wrapText="1"/>
    </xf>
    <xf numFmtId="0" fontId="25" fillId="5" borderId="1" xfId="0" applyFont="1" applyFill="1" applyBorder="1" applyAlignment="1">
      <alignment horizontal="center"/>
    </xf>
    <xf numFmtId="0" fontId="25" fillId="5" borderId="1" xfId="0" applyFont="1" applyFill="1" applyBorder="1" applyAlignment="1">
      <alignment horizontal="center" wrapText="1"/>
    </xf>
    <xf numFmtId="0" fontId="50" fillId="5" borderId="1" xfId="0" applyFont="1" applyFill="1" applyBorder="1" applyAlignment="1">
      <alignment wrapText="1"/>
    </xf>
    <xf numFmtId="0" fontId="25" fillId="5" borderId="1" xfId="0" applyFont="1" applyFill="1" applyBorder="1" applyAlignment="1">
      <alignment horizontal="center" vertical="center" wrapText="1"/>
    </xf>
    <xf numFmtId="0" fontId="25" fillId="5" borderId="1" xfId="0" applyFont="1" applyFill="1" applyBorder="1" applyAlignment="1">
      <alignment vertical="center" wrapText="1"/>
    </xf>
    <xf numFmtId="0" fontId="25" fillId="5" borderId="4" xfId="0" applyFont="1" applyFill="1" applyBorder="1" applyAlignment="1">
      <alignment vertical="center" wrapText="1"/>
    </xf>
    <xf numFmtId="0" fontId="20" fillId="0" borderId="1" xfId="0" applyFont="1" applyBorder="1" applyAlignment="1">
      <alignment wrapText="1"/>
    </xf>
    <xf numFmtId="0" fontId="46" fillId="0" borderId="0" xfId="0" applyFont="1" applyAlignment="1">
      <alignment wrapText="1"/>
    </xf>
    <xf numFmtId="0" fontId="23" fillId="4" borderId="1" xfId="0" applyFont="1" applyFill="1" applyBorder="1" applyAlignment="1">
      <alignment horizontal="center"/>
    </xf>
    <xf numFmtId="0" fontId="51" fillId="0" borderId="0" xfId="0" applyFont="1" applyAlignment="1">
      <alignment wrapText="1"/>
    </xf>
    <xf numFmtId="0" fontId="0" fillId="11" borderId="0" xfId="0" applyFill="1"/>
    <xf numFmtId="0" fontId="51" fillId="0" borderId="1" xfId="0" applyFont="1" applyBorder="1" applyAlignment="1">
      <alignment vertical="center" wrapText="1"/>
    </xf>
    <xf numFmtId="0" fontId="51" fillId="0" borderId="1" xfId="0" applyFont="1" applyBorder="1" applyAlignment="1">
      <alignment wrapText="1"/>
    </xf>
    <xf numFmtId="0" fontId="47" fillId="0" borderId="0" xfId="0" applyFont="1" applyAlignment="1">
      <alignment wrapText="1"/>
    </xf>
    <xf numFmtId="0" fontId="51" fillId="0" borderId="0" xfId="0" applyFont="1"/>
    <xf numFmtId="0" fontId="22" fillId="4" borderId="1" xfId="0" applyFont="1" applyFill="1" applyBorder="1" applyAlignment="1">
      <alignment horizontal="center" wrapText="1"/>
    </xf>
    <xf numFmtId="0" fontId="23" fillId="4" borderId="1" xfId="0" applyFont="1" applyFill="1" applyBorder="1" applyAlignment="1">
      <alignment horizontal="center" wrapText="1"/>
    </xf>
    <xf numFmtId="0" fontId="53" fillId="0" borderId="2" xfId="0" applyFont="1" applyBorder="1"/>
    <xf numFmtId="0" fontId="53" fillId="0" borderId="1" xfId="0" applyFont="1" applyBorder="1"/>
    <xf numFmtId="0" fontId="51" fillId="0" borderId="0" xfId="0" applyFont="1" applyAlignment="1">
      <alignment horizontal="left"/>
    </xf>
    <xf numFmtId="0" fontId="51" fillId="0" borderId="1" xfId="0" applyFont="1" applyBorder="1"/>
    <xf numFmtId="0" fontId="53" fillId="4" borderId="1" xfId="0" applyFont="1" applyFill="1" applyBorder="1" applyAlignment="1">
      <alignment horizontal="center"/>
    </xf>
    <xf numFmtId="0" fontId="51" fillId="0" borderId="0" xfId="0" applyFont="1" applyAlignment="1">
      <alignment horizontal="center" wrapText="1"/>
    </xf>
    <xf numFmtId="0" fontId="54" fillId="4" borderId="1" xfId="0" applyFont="1" applyFill="1" applyBorder="1" applyAlignment="1">
      <alignment horizontal="center"/>
    </xf>
    <xf numFmtId="0" fontId="53" fillId="0" borderId="0" xfId="0" applyFont="1" applyAlignment="1">
      <alignment horizontal="center"/>
    </xf>
    <xf numFmtId="0" fontId="48" fillId="0" borderId="0" xfId="0" applyFont="1"/>
    <xf numFmtId="0" fontId="49" fillId="4" borderId="1" xfId="0" applyFont="1" applyFill="1" applyBorder="1"/>
    <xf numFmtId="0" fontId="49" fillId="0" borderId="1" xfId="0" applyFont="1" applyBorder="1"/>
    <xf numFmtId="0" fontId="20" fillId="0" borderId="0" xfId="0" applyFont="1"/>
    <xf numFmtId="0" fontId="20" fillId="12" borderId="0" xfId="0" applyFont="1" applyFill="1" applyAlignment="1">
      <alignment vertical="center"/>
    </xf>
    <xf numFmtId="0" fontId="25" fillId="12" borderId="0" xfId="0" applyFont="1" applyFill="1" applyAlignment="1">
      <alignment vertical="center"/>
    </xf>
    <xf numFmtId="0" fontId="20" fillId="12" borderId="0" xfId="0" applyFont="1" applyFill="1"/>
    <xf numFmtId="0" fontId="20" fillId="12" borderId="5" xfId="0" applyFont="1" applyFill="1" applyBorder="1"/>
    <xf numFmtId="0" fontId="49" fillId="0" borderId="4" xfId="0" applyFont="1" applyBorder="1"/>
    <xf numFmtId="0" fontId="56" fillId="0" borderId="1" xfId="0" applyFont="1" applyBorder="1"/>
    <xf numFmtId="0" fontId="56" fillId="0" borderId="6" xfId="0" applyFont="1" applyBorder="1"/>
    <xf numFmtId="0" fontId="58" fillId="0" borderId="0" xfId="0" applyFont="1"/>
    <xf numFmtId="0" fontId="58" fillId="0" borderId="0" xfId="0" applyFont="1" applyAlignment="1">
      <alignment wrapText="1"/>
    </xf>
    <xf numFmtId="0" fontId="60" fillId="0" borderId="1" xfId="0" applyFont="1" applyBorder="1"/>
    <xf numFmtId="0" fontId="61" fillId="0" borderId="1" xfId="0" applyFont="1" applyBorder="1"/>
    <xf numFmtId="0" fontId="62" fillId="0" borderId="1" xfId="0" applyFont="1" applyBorder="1"/>
    <xf numFmtId="0" fontId="63" fillId="0" borderId="0" xfId="0" applyFont="1"/>
    <xf numFmtId="0" fontId="64" fillId="0" borderId="0" xfId="0" applyFont="1"/>
    <xf numFmtId="0" fontId="64" fillId="0" borderId="6" xfId="0" applyFont="1" applyBorder="1"/>
    <xf numFmtId="0" fontId="65" fillId="0" borderId="0" xfId="0" applyFont="1"/>
    <xf numFmtId="0" fontId="65" fillId="0" borderId="0" xfId="0" applyFont="1" applyAlignment="1">
      <alignment wrapText="1"/>
    </xf>
    <xf numFmtId="0" fontId="66" fillId="0" borderId="0" xfId="0" applyFont="1"/>
    <xf numFmtId="0" fontId="67" fillId="14" borderId="0" xfId="0" applyFont="1" applyFill="1"/>
    <xf numFmtId="0" fontId="67" fillId="17" borderId="0" xfId="0" applyFont="1" applyFill="1"/>
    <xf numFmtId="0" fontId="67" fillId="16" borderId="0" xfId="0" applyFont="1" applyFill="1"/>
    <xf numFmtId="0" fontId="49" fillId="18" borderId="1" xfId="0" applyFont="1" applyFill="1" applyBorder="1"/>
    <xf numFmtId="0" fontId="58" fillId="0" borderId="0" xfId="0" applyFont="1" applyAlignment="1">
      <alignment horizontal="left" wrapText="1"/>
    </xf>
    <xf numFmtId="0" fontId="22" fillId="0" borderId="0" xfId="0" applyFont="1" applyAlignment="1">
      <alignment horizontal="left" wrapText="1"/>
    </xf>
    <xf numFmtId="0" fontId="58" fillId="0" borderId="0" xfId="0" applyFont="1" applyAlignment="1">
      <alignment horizontal="center" wrapText="1"/>
    </xf>
    <xf numFmtId="9" fontId="48" fillId="0" borderId="0" xfId="0" applyNumberFormat="1" applyFont="1"/>
    <xf numFmtId="0" fontId="74" fillId="0" borderId="0" xfId="0" applyFont="1"/>
    <xf numFmtId="0" fontId="48" fillId="0" borderId="0" xfId="0" applyFont="1" applyAlignment="1">
      <alignment horizontal="left" wrapText="1"/>
    </xf>
    <xf numFmtId="0" fontId="65" fillId="0" borderId="0" xfId="0" applyFont="1" applyAlignment="1">
      <alignment horizontal="left" wrapText="1"/>
    </xf>
    <xf numFmtId="0" fontId="51" fillId="0" borderId="0" xfId="0" applyFont="1" applyAlignment="1">
      <alignment horizontal="left" wrapText="1"/>
    </xf>
    <xf numFmtId="0" fontId="76" fillId="15" borderId="10" xfId="0" applyFont="1" applyFill="1" applyBorder="1"/>
    <xf numFmtId="0" fontId="74" fillId="0" borderId="11" xfId="0" applyFont="1" applyBorder="1"/>
    <xf numFmtId="0" fontId="77" fillId="0" borderId="0" xfId="0" applyFont="1"/>
    <xf numFmtId="0" fontId="74" fillId="0" borderId="12" xfId="0" applyFont="1" applyBorder="1"/>
    <xf numFmtId="0" fontId="74" fillId="0" borderId="13" xfId="0" applyFont="1" applyBorder="1"/>
    <xf numFmtId="0" fontId="77" fillId="0" borderId="14" xfId="0" applyFont="1" applyBorder="1"/>
    <xf numFmtId="0" fontId="74" fillId="0" borderId="15" xfId="0" applyFont="1" applyBorder="1"/>
    <xf numFmtId="0" fontId="77" fillId="20" borderId="0" xfId="0" applyFont="1" applyFill="1"/>
    <xf numFmtId="0" fontId="75" fillId="0" borderId="0" xfId="0" applyFont="1"/>
    <xf numFmtId="0" fontId="48" fillId="5" borderId="0" xfId="0" applyFont="1" applyFill="1" applyAlignment="1">
      <alignment horizontal="center" vertical="center"/>
    </xf>
    <xf numFmtId="0" fontId="50" fillId="5" borderId="0" xfId="0" applyFont="1" applyFill="1" applyAlignment="1">
      <alignment horizontal="center" vertical="center"/>
    </xf>
    <xf numFmtId="0" fontId="48" fillId="0" borderId="0" xfId="0" applyFont="1" applyAlignment="1">
      <alignment horizontal="center" vertical="center" wrapText="1"/>
    </xf>
    <xf numFmtId="0" fontId="48" fillId="0" borderId="0" xfId="0" applyFont="1" applyAlignment="1">
      <alignment horizontal="center" vertical="center"/>
    </xf>
    <xf numFmtId="0" fontId="0" fillId="0" borderId="0" xfId="0" applyAlignment="1">
      <alignment horizontal="center" vertical="center"/>
    </xf>
    <xf numFmtId="0" fontId="58" fillId="0" borderId="16" xfId="0" applyFont="1" applyBorder="1" applyAlignment="1">
      <alignment horizontal="center" wrapText="1"/>
    </xf>
    <xf numFmtId="0" fontId="58" fillId="0" borderId="0" xfId="0" applyFont="1" applyAlignment="1">
      <alignment horizontal="left" vertical="top" wrapText="1"/>
    </xf>
    <xf numFmtId="0" fontId="22" fillId="0" borderId="0" xfId="0" applyFont="1" applyAlignment="1">
      <alignment horizontal="left" vertical="top" wrapText="1"/>
    </xf>
    <xf numFmtId="0" fontId="48" fillId="0" borderId="0" xfId="0" applyFont="1" applyAlignment="1">
      <alignment horizontal="left" vertical="top" wrapText="1"/>
    </xf>
    <xf numFmtId="0" fontId="51" fillId="0" borderId="0" xfId="0" applyFont="1" applyAlignment="1">
      <alignment horizontal="left" vertical="top" wrapText="1"/>
    </xf>
    <xf numFmtId="0" fontId="65" fillId="0" borderId="0" xfId="0" applyFont="1" applyAlignment="1">
      <alignment horizontal="left" vertical="top" wrapText="1"/>
    </xf>
    <xf numFmtId="0" fontId="58" fillId="0" borderId="16" xfId="0" applyFont="1" applyBorder="1" applyAlignment="1">
      <alignment horizontal="left" wrapText="1"/>
    </xf>
    <xf numFmtId="0" fontId="48" fillId="21" borderId="0" xfId="0" applyFont="1" applyFill="1" applyAlignment="1">
      <alignment horizontal="center" vertical="center" wrapText="1"/>
    </xf>
    <xf numFmtId="0" fontId="73" fillId="23" borderId="0" xfId="0" applyFont="1" applyFill="1" applyAlignment="1">
      <alignment horizontal="center" vertical="center" wrapText="1"/>
    </xf>
    <xf numFmtId="0" fontId="73" fillId="22" borderId="16" xfId="0" applyFont="1" applyFill="1" applyBorder="1" applyAlignment="1">
      <alignment horizontal="center" vertical="center" wrapText="1"/>
    </xf>
    <xf numFmtId="0" fontId="65" fillId="0" borderId="0" xfId="0" applyFont="1" applyAlignment="1">
      <alignment horizontal="center" vertical="center" wrapText="1"/>
    </xf>
    <xf numFmtId="0" fontId="58" fillId="0" borderId="0" xfId="0" applyFont="1" applyAlignment="1">
      <alignment horizontal="center" vertical="center" wrapText="1"/>
    </xf>
    <xf numFmtId="0" fontId="22" fillId="0" borderId="0" xfId="0" applyFont="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center" vertical="center" wrapText="1"/>
    </xf>
    <xf numFmtId="49" fontId="80" fillId="0" borderId="0" xfId="0" applyNumberFormat="1" applyFont="1" applyAlignment="1">
      <alignment horizontal="center" vertical="center"/>
    </xf>
    <xf numFmtId="49" fontId="80" fillId="0" borderId="0" xfId="0" applyNumberFormat="1" applyFont="1" applyAlignment="1">
      <alignment vertical="center"/>
    </xf>
    <xf numFmtId="49" fontId="80" fillId="0" borderId="0" xfId="0" applyNumberFormat="1" applyFont="1"/>
    <xf numFmtId="49" fontId="84" fillId="0" borderId="0" xfId="0" applyNumberFormat="1" applyFont="1"/>
    <xf numFmtId="49" fontId="80" fillId="0" borderId="0" xfId="0" applyNumberFormat="1" applyFont="1" applyAlignment="1">
      <alignment horizontal="left" vertical="top"/>
    </xf>
    <xf numFmtId="49" fontId="84" fillId="0" borderId="0" xfId="0" applyNumberFormat="1" applyFont="1" applyAlignment="1">
      <alignment horizontal="left" vertical="top"/>
    </xf>
    <xf numFmtId="49" fontId="86" fillId="0" borderId="0" xfId="0" applyNumberFormat="1" applyFont="1"/>
    <xf numFmtId="49" fontId="80" fillId="0" borderId="0" xfId="0" applyNumberFormat="1" applyFont="1" applyAlignment="1">
      <alignment horizontal="center"/>
    </xf>
    <xf numFmtId="49" fontId="81" fillId="0" borderId="0" xfId="0" applyNumberFormat="1" applyFont="1"/>
    <xf numFmtId="49" fontId="82" fillId="0" borderId="0" xfId="0" applyNumberFormat="1" applyFont="1" applyAlignment="1">
      <alignment vertical="top"/>
    </xf>
    <xf numFmtId="49" fontId="82" fillId="0" borderId="0" xfId="0" applyNumberFormat="1" applyFont="1" applyAlignment="1">
      <alignment vertical="top" wrapText="1"/>
    </xf>
    <xf numFmtId="49" fontId="80" fillId="0" borderId="0" xfId="0" applyNumberFormat="1" applyFont="1" applyAlignment="1">
      <alignment wrapText="1"/>
    </xf>
    <xf numFmtId="49" fontId="80" fillId="0" borderId="0" xfId="0" applyNumberFormat="1" applyFont="1" applyAlignment="1">
      <alignment vertical="top"/>
    </xf>
    <xf numFmtId="49" fontId="80" fillId="0" borderId="0" xfId="0" applyNumberFormat="1" applyFont="1" applyAlignment="1">
      <alignment vertical="top" wrapText="1"/>
    </xf>
    <xf numFmtId="49" fontId="85" fillId="0" borderId="0" xfId="0" applyNumberFormat="1" applyFont="1" applyAlignment="1">
      <alignment vertical="center" wrapText="1"/>
    </xf>
    <xf numFmtId="49" fontId="80" fillId="0" borderId="23" xfId="0" applyNumberFormat="1" applyFont="1" applyBorder="1" applyAlignment="1">
      <alignment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vertical="center"/>
    </xf>
    <xf numFmtId="49" fontId="80" fillId="0" borderId="23" xfId="0" applyNumberFormat="1" applyFont="1" applyBorder="1" applyAlignment="1">
      <alignment horizontal="left" vertical="center" wrapText="1"/>
    </xf>
    <xf numFmtId="49" fontId="80" fillId="0" borderId="24" xfId="0" applyNumberFormat="1" applyFont="1" applyBorder="1" applyAlignment="1">
      <alignment vertical="center" wrapText="1"/>
    </xf>
    <xf numFmtId="49" fontId="80" fillId="0" borderId="24" xfId="0" applyNumberFormat="1" applyFont="1" applyBorder="1" applyAlignment="1">
      <alignment horizontal="center" vertical="center"/>
    </xf>
    <xf numFmtId="49" fontId="89" fillId="0" borderId="25" xfId="0" applyNumberFormat="1" applyFont="1" applyBorder="1" applyAlignment="1">
      <alignment horizontal="center" vertical="center" wrapText="1"/>
    </xf>
    <xf numFmtId="49" fontId="89" fillId="0" borderId="26" xfId="0" applyNumberFormat="1" applyFont="1" applyBorder="1" applyAlignment="1">
      <alignment horizontal="center" vertical="center" wrapText="1"/>
    </xf>
    <xf numFmtId="49" fontId="89" fillId="0" borderId="27" xfId="0" applyNumberFormat="1" applyFont="1" applyBorder="1" applyAlignment="1">
      <alignment horizontal="center" vertical="center" wrapText="1"/>
    </xf>
    <xf numFmtId="49" fontId="80" fillId="24" borderId="23" xfId="0" applyNumberFormat="1" applyFont="1" applyFill="1" applyBorder="1" applyAlignment="1">
      <alignment vertical="center" wrapText="1"/>
    </xf>
    <xf numFmtId="0" fontId="78" fillId="0" borderId="0" xfId="0" applyFont="1" applyAlignment="1">
      <alignment horizontal="left"/>
    </xf>
    <xf numFmtId="0" fontId="68" fillId="0" borderId="0" xfId="0" applyFont="1" applyAlignment="1">
      <alignment horizontal="left"/>
    </xf>
    <xf numFmtId="0" fontId="71" fillId="0" borderId="0" xfId="0" applyFont="1" applyAlignment="1">
      <alignment horizontal="left"/>
    </xf>
    <xf numFmtId="0" fontId="74"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0" fillId="0" borderId="0" xfId="0" applyFont="1" applyAlignment="1">
      <alignment horizontal="left"/>
    </xf>
    <xf numFmtId="0" fontId="93" fillId="0" borderId="11" xfId="0" applyFont="1" applyBorder="1" applyAlignment="1">
      <alignment vertical="center"/>
    </xf>
    <xf numFmtId="0" fontId="68" fillId="0" borderId="0" xfId="0" applyFont="1"/>
    <xf numFmtId="0" fontId="68" fillId="0" borderId="0" xfId="0" applyFont="1" applyAlignment="1">
      <alignment wrapText="1"/>
    </xf>
    <xf numFmtId="0" fontId="0" fillId="25" borderId="0" xfId="0" applyFill="1"/>
    <xf numFmtId="0" fontId="55" fillId="0" borderId="0" xfId="0" applyFont="1" applyAlignment="1">
      <alignment vertical="center" wrapText="1"/>
    </xf>
    <xf numFmtId="0" fontId="94" fillId="0" borderId="0" xfId="0" applyFont="1"/>
    <xf numFmtId="0" fontId="95" fillId="23" borderId="0" xfId="0" applyFont="1" applyFill="1" applyAlignment="1">
      <alignment horizontal="center" vertical="center" wrapText="1"/>
    </xf>
    <xf numFmtId="0" fontId="68" fillId="25" borderId="0" xfId="0" applyFont="1" applyFill="1"/>
    <xf numFmtId="0" fontId="17" fillId="0" borderId="0" xfId="0" applyFont="1"/>
    <xf numFmtId="0" fontId="68" fillId="26" borderId="0" xfId="0" applyFont="1" applyFill="1"/>
    <xf numFmtId="0" fontId="68" fillId="5" borderId="0" xfId="0" applyFont="1" applyFill="1" applyAlignment="1">
      <alignment horizontal="center" vertical="center"/>
    </xf>
    <xf numFmtId="0" fontId="68" fillId="0" borderId="0" xfId="0" applyFont="1" applyAlignment="1">
      <alignment horizontal="center" vertical="center" wrapText="1"/>
    </xf>
    <xf numFmtId="0" fontId="68" fillId="21" borderId="0" xfId="0" applyFont="1" applyFill="1" applyAlignment="1">
      <alignment horizontal="center" vertical="center" wrapText="1"/>
    </xf>
    <xf numFmtId="0" fontId="95" fillId="22" borderId="16" xfId="0" applyFont="1" applyFill="1" applyBorder="1" applyAlignment="1">
      <alignment horizontal="center" vertical="center" wrapText="1"/>
    </xf>
    <xf numFmtId="0" fontId="68" fillId="21" borderId="1" xfId="0" applyFont="1" applyFill="1" applyBorder="1" applyAlignment="1">
      <alignment horizontal="center" vertical="center" wrapText="1"/>
    </xf>
    <xf numFmtId="0" fontId="68" fillId="0" borderId="0" xfId="0" applyFont="1" applyAlignment="1">
      <alignment horizontal="center" vertical="center"/>
    </xf>
    <xf numFmtId="0" fontId="68" fillId="0" borderId="0" xfId="0" applyFont="1" applyAlignment="1">
      <alignment horizontal="left" wrapText="1"/>
    </xf>
    <xf numFmtId="0" fontId="96" fillId="0" borderId="0" xfId="0" applyFont="1" applyAlignment="1">
      <alignment horizontal="left"/>
    </xf>
    <xf numFmtId="0" fontId="99" fillId="0" borderId="0" xfId="0" applyFont="1" applyAlignment="1">
      <alignment horizontal="left"/>
    </xf>
    <xf numFmtId="0" fontId="101" fillId="0" borderId="0" xfId="0" applyFont="1" applyAlignment="1">
      <alignment horizontal="left"/>
    </xf>
    <xf numFmtId="0" fontId="102" fillId="0" borderId="0" xfId="0" applyFont="1" applyAlignment="1">
      <alignment wrapText="1"/>
    </xf>
    <xf numFmtId="0" fontId="72" fillId="0" borderId="0" xfId="0" applyFont="1"/>
    <xf numFmtId="0" fontId="71" fillId="0" borderId="16" xfId="0" applyFont="1" applyBorder="1" applyAlignment="1">
      <alignment horizontal="left" wrapText="1"/>
    </xf>
    <xf numFmtId="0" fontId="103" fillId="0" borderId="0" xfId="13" applyFont="1"/>
    <xf numFmtId="0" fontId="104" fillId="0" borderId="0" xfId="0" applyFont="1" applyAlignment="1">
      <alignment horizontal="left"/>
    </xf>
    <xf numFmtId="0" fontId="102" fillId="0" borderId="0" xfId="0" applyFont="1" applyAlignment="1">
      <alignment horizontal="left" vertical="top" wrapText="1"/>
    </xf>
    <xf numFmtId="0" fontId="71" fillId="0" borderId="0" xfId="0" applyFont="1"/>
    <xf numFmtId="0" fontId="105" fillId="0" borderId="0" xfId="0" applyFont="1" applyAlignment="1">
      <alignment horizontal="left"/>
    </xf>
    <xf numFmtId="0" fontId="105" fillId="0" borderId="0" xfId="0" applyFont="1"/>
    <xf numFmtId="0" fontId="102" fillId="0" borderId="0" xfId="0" applyFont="1" applyAlignment="1">
      <alignment horizontal="center" vertical="center" wrapText="1"/>
    </xf>
    <xf numFmtId="0" fontId="68" fillId="0" borderId="0" xfId="0" applyFont="1" applyAlignment="1">
      <alignment horizontal="left" vertical="top"/>
    </xf>
    <xf numFmtId="0" fontId="70" fillId="0" borderId="0" xfId="0" applyFont="1"/>
    <xf numFmtId="0" fontId="71" fillId="0" borderId="0" xfId="0" applyFont="1" applyAlignment="1">
      <alignment wrapText="1"/>
    </xf>
    <xf numFmtId="0" fontId="69" fillId="0" borderId="0" xfId="0" applyFont="1"/>
    <xf numFmtId="0" fontId="106" fillId="0" borderId="0" xfId="0" applyFont="1"/>
    <xf numFmtId="0" fontId="107" fillId="0" borderId="0" xfId="0" applyFont="1"/>
    <xf numFmtId="0" fontId="99" fillId="19" borderId="7" xfId="0" applyFont="1" applyFill="1" applyBorder="1" applyAlignment="1">
      <alignment wrapText="1"/>
    </xf>
    <xf numFmtId="0" fontId="74" fillId="0" borderId="16" xfId="0" applyFont="1" applyBorder="1" applyAlignment="1">
      <alignment horizontal="center" wrapText="1"/>
    </xf>
    <xf numFmtId="0" fontId="74" fillId="0" borderId="16" xfId="0" applyFont="1" applyBorder="1" applyAlignment="1">
      <alignment horizontal="left" wrapText="1"/>
    </xf>
    <xf numFmtId="0" fontId="108" fillId="0" borderId="0" xfId="0" applyFont="1" applyAlignment="1">
      <alignment horizontal="left"/>
    </xf>
    <xf numFmtId="0" fontId="74" fillId="0" borderId="0" xfId="0" applyFont="1" applyAlignment="1">
      <alignment wrapText="1"/>
    </xf>
    <xf numFmtId="0" fontId="74" fillId="0" borderId="0" xfId="0" applyFont="1" applyAlignment="1">
      <alignment horizontal="left" wrapText="1"/>
    </xf>
    <xf numFmtId="0" fontId="74" fillId="0" borderId="0" xfId="0" applyFont="1" applyAlignment="1">
      <alignment horizontal="center" vertical="center" wrapText="1"/>
    </xf>
    <xf numFmtId="0" fontId="74" fillId="0" borderId="0" xfId="0" applyFont="1" applyAlignment="1">
      <alignment horizontal="left" vertical="top" wrapText="1"/>
    </xf>
    <xf numFmtId="0" fontId="74" fillId="0" borderId="0" xfId="0" applyFont="1" applyAlignment="1">
      <alignment horizontal="left" vertical="center" wrapText="1"/>
    </xf>
    <xf numFmtId="0" fontId="74" fillId="0" borderId="0" xfId="0" applyFont="1" applyAlignment="1">
      <alignment horizontal="center" wrapText="1"/>
    </xf>
    <xf numFmtId="0" fontId="74" fillId="0" borderId="0" xfId="0" applyFont="1" applyAlignment="1">
      <alignment vertical="top" wrapText="1"/>
    </xf>
    <xf numFmtId="0" fontId="109" fillId="0" borderId="0" xfId="0" applyFont="1" applyAlignment="1">
      <alignment horizontal="left"/>
    </xf>
    <xf numFmtId="0" fontId="68" fillId="0" borderId="0" xfId="0" applyFont="1" applyAlignment="1">
      <alignment horizontal="left" vertical="top" wrapText="1"/>
    </xf>
    <xf numFmtId="0" fontId="56" fillId="0" borderId="0" xfId="0" applyFont="1"/>
    <xf numFmtId="0" fontId="68" fillId="0" borderId="0" xfId="0" quotePrefix="1" applyFont="1" applyAlignment="1">
      <alignment wrapText="1"/>
    </xf>
    <xf numFmtId="0" fontId="68" fillId="0" borderId="0" xfId="0" applyFont="1" applyAlignment="1">
      <alignment horizontal="center" wrapText="1"/>
    </xf>
    <xf numFmtId="0" fontId="110" fillId="0" borderId="0" xfId="0" applyFont="1" applyAlignment="1">
      <alignment wrapText="1"/>
    </xf>
    <xf numFmtId="0" fontId="105" fillId="0" borderId="0" xfId="0" applyFont="1" applyAlignment="1">
      <alignment wrapText="1"/>
    </xf>
    <xf numFmtId="0" fontId="48" fillId="0" borderId="0" xfId="0" applyFont="1" applyAlignment="1">
      <alignment horizontal="center" wrapText="1"/>
    </xf>
    <xf numFmtId="0" fontId="97" fillId="5" borderId="0" xfId="0" applyFont="1" applyFill="1" applyAlignment="1">
      <alignment horizontal="center" vertical="center" wrapText="1"/>
    </xf>
    <xf numFmtId="0" fontId="65" fillId="0" borderId="0" xfId="0" applyFont="1" applyAlignment="1">
      <alignment horizontal="center" wrapText="1"/>
    </xf>
    <xf numFmtId="0" fontId="100" fillId="0" borderId="0" xfId="0" applyFont="1" applyAlignment="1">
      <alignment horizontal="center" wrapText="1"/>
    </xf>
    <xf numFmtId="0" fontId="99" fillId="0" borderId="0" xfId="0" applyFont="1" applyAlignment="1">
      <alignment horizontal="center" wrapText="1"/>
    </xf>
    <xf numFmtId="0" fontId="102" fillId="0" borderId="0" xfId="0" applyFont="1" applyAlignment="1">
      <alignment horizontal="center" wrapText="1"/>
    </xf>
    <xf numFmtId="0" fontId="68" fillId="0" borderId="0" xfId="0" applyFont="1" applyAlignment="1">
      <alignment horizontal="left" vertical="center" wrapText="1"/>
    </xf>
    <xf numFmtId="0" fontId="48" fillId="0" borderId="0" xfId="0" applyFont="1" applyProtection="1">
      <protection locked="0"/>
    </xf>
    <xf numFmtId="0" fontId="111" fillId="0" borderId="0" xfId="0" applyFont="1"/>
    <xf numFmtId="0" fontId="112" fillId="0" borderId="0" xfId="0" applyFont="1"/>
    <xf numFmtId="49" fontId="80" fillId="0" borderId="24" xfId="0" applyNumberFormat="1" applyFont="1" applyBorder="1" applyAlignment="1">
      <alignment horizontal="left" vertical="center" wrapText="1"/>
    </xf>
    <xf numFmtId="0" fontId="58" fillId="26" borderId="0" xfId="0" applyFont="1" applyFill="1" applyAlignment="1">
      <alignment horizontal="center" wrapText="1"/>
    </xf>
    <xf numFmtId="0" fontId="22" fillId="26" borderId="0" xfId="0" applyFont="1" applyFill="1"/>
    <xf numFmtId="0" fontId="75" fillId="27" borderId="0" xfId="0" applyFont="1" applyFill="1"/>
    <xf numFmtId="49" fontId="80" fillId="0" borderId="23" xfId="0" applyNumberFormat="1" applyFont="1" applyBorder="1" applyAlignment="1">
      <alignment horizontal="center" vertical="center" wrapText="1"/>
    </xf>
    <xf numFmtId="49" fontId="80" fillId="0" borderId="23" xfId="0" applyNumberFormat="1" applyFont="1" applyBorder="1" applyAlignment="1">
      <alignment horizontal="left" vertical="center"/>
    </xf>
    <xf numFmtId="0" fontId="49" fillId="28" borderId="0" xfId="0" applyFont="1" applyFill="1"/>
    <xf numFmtId="0" fontId="55" fillId="29" borderId="0" xfId="0" applyFont="1" applyFill="1" applyAlignment="1">
      <alignment wrapText="1"/>
    </xf>
    <xf numFmtId="0" fontId="60" fillId="0" borderId="28" xfId="0" applyFont="1" applyBorder="1"/>
    <xf numFmtId="0" fontId="49" fillId="30" borderId="0" xfId="0" applyFont="1" applyFill="1"/>
    <xf numFmtId="0" fontId="61" fillId="0" borderId="28" xfId="0" applyFont="1" applyBorder="1"/>
    <xf numFmtId="0" fontId="49" fillId="31" borderId="0" xfId="0" applyFont="1" applyFill="1"/>
    <xf numFmtId="0" fontId="113" fillId="0" borderId="28" xfId="0" applyFont="1" applyBorder="1"/>
    <xf numFmtId="0" fontId="49" fillId="32" borderId="1" xfId="0" applyFont="1" applyFill="1" applyBorder="1"/>
    <xf numFmtId="0" fontId="64" fillId="0" borderId="4" xfId="0" applyFont="1" applyBorder="1"/>
    <xf numFmtId="0" fontId="114" fillId="0" borderId="0" xfId="0" applyFont="1"/>
    <xf numFmtId="0" fontId="56" fillId="0" borderId="29" xfId="0" applyFont="1" applyBorder="1"/>
    <xf numFmtId="0" fontId="50" fillId="0" borderId="0" xfId="0" applyFont="1" applyAlignment="1">
      <alignment wrapText="1"/>
    </xf>
    <xf numFmtId="0" fontId="25" fillId="5" borderId="30" xfId="0" applyFont="1" applyFill="1" applyBorder="1"/>
    <xf numFmtId="0" fontId="25" fillId="5" borderId="7" xfId="0" applyFont="1" applyFill="1" applyBorder="1"/>
    <xf numFmtId="0" fontId="25" fillId="36" borderId="7" xfId="0" applyFont="1" applyFill="1" applyBorder="1" applyAlignment="1">
      <alignment wrapText="1"/>
    </xf>
    <xf numFmtId="0" fontId="25" fillId="33" borderId="7" xfId="0" applyFont="1" applyFill="1" applyBorder="1" applyAlignment="1">
      <alignment wrapText="1"/>
    </xf>
    <xf numFmtId="0" fontId="25" fillId="37" borderId="7" xfId="0" applyFont="1" applyFill="1" applyBorder="1" applyAlignment="1">
      <alignment wrapText="1"/>
    </xf>
    <xf numFmtId="0" fontId="25" fillId="34" borderId="7" xfId="0" applyFont="1" applyFill="1" applyBorder="1" applyAlignment="1">
      <alignment wrapText="1"/>
    </xf>
    <xf numFmtId="0" fontId="25" fillId="38" borderId="7" xfId="0" applyFont="1" applyFill="1" applyBorder="1"/>
    <xf numFmtId="0" fontId="25" fillId="35" borderId="7" xfId="0" applyFont="1" applyFill="1" applyBorder="1" applyAlignment="1">
      <alignment wrapText="1"/>
    </xf>
    <xf numFmtId="0" fontId="25" fillId="35" borderId="1" xfId="0" applyFont="1" applyFill="1" applyBorder="1" applyAlignment="1">
      <alignment wrapText="1"/>
    </xf>
    <xf numFmtId="0" fontId="116" fillId="0" borderId="0" xfId="0" applyFont="1"/>
    <xf numFmtId="0" fontId="20" fillId="39" borderId="7" xfId="0" applyFont="1" applyFill="1" applyBorder="1"/>
    <xf numFmtId="0" fontId="20" fillId="19" borderId="7" xfId="0" applyFont="1" applyFill="1" applyBorder="1" applyAlignment="1">
      <alignment wrapText="1"/>
    </xf>
    <xf numFmtId="0" fontId="20" fillId="19" borderId="7" xfId="0" quotePrefix="1" applyFont="1" applyFill="1" applyBorder="1" applyAlignment="1">
      <alignment wrapText="1"/>
    </xf>
    <xf numFmtId="0" fontId="39" fillId="40" borderId="7" xfId="0" applyFont="1" applyFill="1" applyBorder="1"/>
    <xf numFmtId="0" fontId="20" fillId="41" borderId="7" xfId="0" applyFont="1" applyFill="1" applyBorder="1" applyAlignment="1">
      <alignment wrapText="1"/>
    </xf>
    <xf numFmtId="0" fontId="20" fillId="42" borderId="7" xfId="0" applyFont="1" applyFill="1" applyBorder="1"/>
    <xf numFmtId="0" fontId="20" fillId="31" borderId="7" xfId="0" applyFont="1" applyFill="1" applyBorder="1"/>
    <xf numFmtId="0" fontId="20" fillId="0" borderId="7" xfId="0" applyFont="1" applyBorder="1" applyAlignment="1">
      <alignment wrapText="1"/>
    </xf>
    <xf numFmtId="0" fontId="20" fillId="0" borderId="7" xfId="0" quotePrefix="1" applyFont="1" applyBorder="1" applyAlignment="1">
      <alignment wrapText="1"/>
    </xf>
    <xf numFmtId="0" fontId="20" fillId="28" borderId="7" xfId="0" applyFont="1" applyFill="1" applyBorder="1" applyAlignment="1">
      <alignment wrapText="1"/>
    </xf>
    <xf numFmtId="0" fontId="20" fillId="43" borderId="7" xfId="0" applyFont="1" applyFill="1" applyBorder="1"/>
    <xf numFmtId="0" fontId="20" fillId="44" borderId="7" xfId="0" applyFont="1" applyFill="1" applyBorder="1" applyAlignment="1">
      <alignment wrapText="1"/>
    </xf>
    <xf numFmtId="0" fontId="45" fillId="41" borderId="7" xfId="0" applyFont="1" applyFill="1" applyBorder="1" applyAlignment="1">
      <alignment wrapText="1"/>
    </xf>
    <xf numFmtId="0" fontId="45" fillId="44" borderId="7" xfId="0" applyFont="1" applyFill="1" applyBorder="1" applyAlignment="1">
      <alignment wrapText="1"/>
    </xf>
    <xf numFmtId="0" fontId="20" fillId="45" borderId="7" xfId="0" applyFont="1" applyFill="1" applyBorder="1" applyAlignment="1">
      <alignment wrapText="1"/>
    </xf>
    <xf numFmtId="0" fontId="20" fillId="31" borderId="7" xfId="0" applyFont="1" applyFill="1" applyBorder="1" applyAlignment="1">
      <alignment wrapText="1"/>
    </xf>
    <xf numFmtId="0" fontId="20" fillId="42" borderId="7" xfId="0" applyFont="1" applyFill="1" applyBorder="1" applyAlignment="1">
      <alignment wrapText="1"/>
    </xf>
    <xf numFmtId="0" fontId="20" fillId="46" borderId="7" xfId="0" applyFont="1" applyFill="1" applyBorder="1" applyAlignment="1">
      <alignment wrapText="1"/>
    </xf>
    <xf numFmtId="0" fontId="45" fillId="46" borderId="7" xfId="0" applyFont="1" applyFill="1" applyBorder="1" applyAlignment="1">
      <alignment wrapText="1"/>
    </xf>
    <xf numFmtId="0" fontId="45" fillId="28" borderId="7" xfId="0" applyFont="1" applyFill="1" applyBorder="1" applyAlignment="1">
      <alignment wrapText="1"/>
    </xf>
    <xf numFmtId="0" fontId="20" fillId="30" borderId="7" xfId="0" applyFont="1" applyFill="1" applyBorder="1"/>
    <xf numFmtId="0" fontId="20" fillId="30" borderId="0" xfId="0" applyFont="1" applyFill="1"/>
    <xf numFmtId="0" fontId="20" fillId="40" borderId="7" xfId="0" applyFont="1" applyFill="1" applyBorder="1" applyAlignment="1">
      <alignment wrapText="1"/>
    </xf>
    <xf numFmtId="0" fontId="20" fillId="31" borderId="0" xfId="0" applyFont="1" applyFill="1"/>
    <xf numFmtId="0" fontId="20" fillId="43" borderId="0" xfId="0" applyFont="1" applyFill="1"/>
    <xf numFmtId="0" fontId="45" fillId="0" borderId="7" xfId="0" applyFont="1" applyBorder="1" applyAlignment="1">
      <alignment wrapText="1"/>
    </xf>
    <xf numFmtId="0" fontId="20" fillId="19" borderId="7" xfId="0" applyFont="1" applyFill="1" applyBorder="1"/>
    <xf numFmtId="0" fontId="20" fillId="40" borderId="7" xfId="0" applyFont="1" applyFill="1" applyBorder="1"/>
    <xf numFmtId="0" fontId="20" fillId="43" borderId="7" xfId="0" applyFont="1" applyFill="1" applyBorder="1" applyAlignment="1">
      <alignment wrapText="1"/>
    </xf>
    <xf numFmtId="0" fontId="20" fillId="0" borderId="7" xfId="0" applyFont="1" applyBorder="1"/>
    <xf numFmtId="0" fontId="20" fillId="19" borderId="0" xfId="0" applyFont="1" applyFill="1"/>
    <xf numFmtId="0" fontId="20" fillId="45" borderId="7" xfId="0" applyFont="1" applyFill="1" applyBorder="1"/>
    <xf numFmtId="0" fontId="45" fillId="31" borderId="7" xfId="0" applyFont="1" applyFill="1" applyBorder="1" applyAlignment="1">
      <alignment wrapText="1"/>
    </xf>
    <xf numFmtId="0" fontId="45" fillId="19" borderId="7" xfId="0" applyFont="1" applyFill="1" applyBorder="1" applyAlignment="1">
      <alignment wrapText="1"/>
    </xf>
    <xf numFmtId="0" fontId="117" fillId="43" borderId="7" xfId="0" applyFont="1" applyFill="1" applyBorder="1" applyAlignment="1">
      <alignment wrapText="1"/>
    </xf>
    <xf numFmtId="0" fontId="20" fillId="28" borderId="7" xfId="0" applyFont="1" applyFill="1" applyBorder="1"/>
    <xf numFmtId="0" fontId="117" fillId="28" borderId="7" xfId="0" applyFont="1" applyFill="1" applyBorder="1" applyAlignment="1">
      <alignment wrapText="1"/>
    </xf>
    <xf numFmtId="0" fontId="20" fillId="41" borderId="7" xfId="0" applyFont="1" applyFill="1" applyBorder="1"/>
    <xf numFmtId="0" fontId="20" fillId="41" borderId="0" xfId="0" applyFont="1" applyFill="1"/>
    <xf numFmtId="0" fontId="117" fillId="19" borderId="7" xfId="0" applyFont="1" applyFill="1" applyBorder="1" applyAlignment="1">
      <alignment wrapText="1"/>
    </xf>
    <xf numFmtId="0" fontId="117" fillId="31" borderId="7" xfId="0" applyFont="1" applyFill="1" applyBorder="1" applyAlignment="1">
      <alignment wrapText="1"/>
    </xf>
    <xf numFmtId="0" fontId="117" fillId="46" borderId="7" xfId="0" applyFont="1" applyFill="1" applyBorder="1" applyAlignment="1">
      <alignment wrapText="1"/>
    </xf>
    <xf numFmtId="0" fontId="117" fillId="44" borderId="7" xfId="0" applyFont="1" applyFill="1" applyBorder="1" applyAlignment="1">
      <alignment wrapText="1"/>
    </xf>
    <xf numFmtId="0" fontId="117" fillId="41" borderId="7" xfId="0" applyFont="1" applyFill="1" applyBorder="1" applyAlignment="1">
      <alignment wrapText="1"/>
    </xf>
    <xf numFmtId="0" fontId="28" fillId="0" borderId="31" xfId="0" applyFont="1" applyBorder="1" applyAlignment="1">
      <alignment wrapText="1"/>
    </xf>
    <xf numFmtId="0" fontId="28" fillId="0" borderId="32" xfId="0" applyFont="1" applyBorder="1" applyAlignment="1">
      <alignment wrapText="1"/>
    </xf>
    <xf numFmtId="0" fontId="28" fillId="42" borderId="32" xfId="0" applyFont="1" applyFill="1" applyBorder="1"/>
    <xf numFmtId="0" fontId="0" fillId="42" borderId="0" xfId="0" applyFill="1"/>
    <xf numFmtId="0" fontId="49" fillId="4" borderId="33" xfId="0" applyFont="1" applyFill="1" applyBorder="1"/>
    <xf numFmtId="0" fontId="49" fillId="0" borderId="33" xfId="0" applyFont="1" applyBorder="1"/>
    <xf numFmtId="0" fontId="49" fillId="0" borderId="28" xfId="0" applyFont="1" applyBorder="1"/>
    <xf numFmtId="0" fontId="49" fillId="0" borderId="34" xfId="0" applyFont="1" applyBorder="1"/>
    <xf numFmtId="0" fontId="49" fillId="4" borderId="28" xfId="0" applyFont="1" applyFill="1" applyBorder="1"/>
    <xf numFmtId="0" fontId="49" fillId="4" borderId="34" xfId="0" applyFont="1" applyFill="1" applyBorder="1"/>
    <xf numFmtId="0" fontId="51" fillId="0" borderId="28" xfId="0" applyFont="1" applyBorder="1"/>
    <xf numFmtId="0" fontId="51" fillId="0" borderId="34" xfId="0" applyFont="1" applyBorder="1"/>
    <xf numFmtId="0" fontId="49" fillId="0" borderId="35" xfId="0" applyFont="1" applyBorder="1"/>
    <xf numFmtId="0" fontId="25" fillId="47" borderId="7" xfId="0" applyFont="1" applyFill="1" applyBorder="1" applyAlignment="1">
      <alignment wrapText="1"/>
    </xf>
    <xf numFmtId="0" fontId="71" fillId="0" borderId="0" xfId="0" applyFont="1" applyAlignment="1">
      <alignment horizontal="center" wrapText="1"/>
    </xf>
    <xf numFmtId="0" fontId="71" fillId="0" borderId="16" xfId="0" applyFont="1" applyBorder="1" applyAlignment="1">
      <alignment horizontal="center" wrapText="1"/>
    </xf>
    <xf numFmtId="0" fontId="20" fillId="0" borderId="7" xfId="0" applyFont="1" applyBorder="1" applyAlignment="1">
      <alignment horizontal="left" wrapText="1"/>
    </xf>
    <xf numFmtId="0" fontId="71" fillId="0" borderId="0" xfId="0" applyFont="1" applyAlignment="1">
      <alignment horizontal="center" vertical="center" wrapText="1"/>
    </xf>
    <xf numFmtId="0" fontId="49" fillId="0" borderId="6" xfId="0" applyFont="1" applyBorder="1"/>
    <xf numFmtId="0" fontId="102" fillId="0" borderId="0" xfId="0" applyFont="1" applyAlignment="1">
      <alignment horizontal="left" wrapText="1"/>
    </xf>
    <xf numFmtId="0" fontId="71" fillId="0" borderId="0" xfId="0" applyFont="1" applyAlignment="1">
      <alignment horizontal="left" vertical="top" wrapText="1"/>
    </xf>
    <xf numFmtId="0" fontId="71" fillId="19" borderId="7" xfId="0" applyFont="1" applyFill="1" applyBorder="1" applyAlignment="1">
      <alignment wrapText="1"/>
    </xf>
    <xf numFmtId="0" fontId="97" fillId="5" borderId="0" xfId="0" applyFont="1" applyFill="1" applyAlignment="1">
      <alignment horizontal="center" vertical="center"/>
    </xf>
    <xf numFmtId="0" fontId="69" fillId="0" borderId="0" xfId="0" applyFont="1" applyAlignment="1">
      <alignment wrapText="1"/>
    </xf>
    <xf numFmtId="0" fontId="69" fillId="0" borderId="0" xfId="0" applyFont="1" applyAlignment="1">
      <alignment horizontal="left" vertical="top" wrapText="1"/>
    </xf>
    <xf numFmtId="0" fontId="69" fillId="20" borderId="0" xfId="0" applyFont="1" applyFill="1" applyAlignment="1">
      <alignment horizontal="left" vertical="top" wrapText="1"/>
    </xf>
    <xf numFmtId="0" fontId="122" fillId="0" borderId="0" xfId="0" applyFont="1" applyAlignment="1">
      <alignment wrapText="1"/>
    </xf>
    <xf numFmtId="0" fontId="123" fillId="0" borderId="0" xfId="0" applyFont="1" applyAlignment="1">
      <alignment horizontal="left" vertical="top" wrapText="1"/>
    </xf>
    <xf numFmtId="0" fontId="121" fillId="20" borderId="0" xfId="0" applyFont="1" applyFill="1" applyAlignment="1">
      <alignment wrapText="1"/>
    </xf>
    <xf numFmtId="0" fontId="123" fillId="0" borderId="0" xfId="0" applyFont="1" applyAlignment="1">
      <alignment wrapText="1"/>
    </xf>
    <xf numFmtId="0" fontId="108" fillId="0" borderId="0" xfId="0" applyFont="1" applyAlignment="1">
      <alignment wrapText="1"/>
    </xf>
    <xf numFmtId="0" fontId="69" fillId="20" borderId="0" xfId="0" applyFont="1" applyFill="1" applyAlignment="1">
      <alignment wrapText="1"/>
    </xf>
    <xf numFmtId="0" fontId="123" fillId="24" borderId="0" xfId="0" applyFont="1" applyFill="1" applyAlignment="1">
      <alignment horizontal="left" vertical="top" wrapText="1"/>
    </xf>
    <xf numFmtId="0" fontId="20" fillId="48" borderId="7" xfId="0" applyFont="1" applyFill="1" applyBorder="1" applyAlignment="1">
      <alignment vertical="center"/>
    </xf>
    <xf numFmtId="0" fontId="20" fillId="49" borderId="7" xfId="0" applyFont="1" applyFill="1" applyBorder="1" applyAlignment="1">
      <alignment wrapText="1"/>
    </xf>
    <xf numFmtId="0" fontId="20" fillId="50" borderId="7" xfId="0" applyFont="1" applyFill="1" applyBorder="1" applyAlignment="1">
      <alignment wrapText="1"/>
    </xf>
    <xf numFmtId="0" fontId="117" fillId="31" borderId="7" xfId="0" applyFont="1" applyFill="1" applyBorder="1" applyAlignment="1">
      <alignment vertical="center"/>
    </xf>
    <xf numFmtId="0" fontId="117" fillId="48" borderId="7" xfId="0" applyFont="1" applyFill="1" applyBorder="1" applyAlignment="1">
      <alignment vertical="center"/>
    </xf>
    <xf numFmtId="0" fontId="117" fillId="43" borderId="7" xfId="0" applyFont="1" applyFill="1" applyBorder="1" applyAlignment="1">
      <alignment vertical="center"/>
    </xf>
    <xf numFmtId="0" fontId="20" fillId="51" borderId="7" xfId="0" applyFont="1" applyFill="1" applyBorder="1" applyAlignment="1">
      <alignment wrapText="1"/>
    </xf>
    <xf numFmtId="0" fontId="20" fillId="52" borderId="7" xfId="0" applyFont="1" applyFill="1" applyBorder="1" applyAlignment="1">
      <alignment wrapText="1"/>
    </xf>
    <xf numFmtId="0" fontId="20" fillId="51" borderId="7" xfId="0" quotePrefix="1" applyFont="1" applyFill="1" applyBorder="1" applyAlignment="1">
      <alignment wrapText="1"/>
    </xf>
    <xf numFmtId="0" fontId="20" fillId="52" borderId="7" xfId="0" applyFont="1" applyFill="1" applyBorder="1" applyAlignment="1">
      <alignment horizontal="left" wrapText="1"/>
    </xf>
    <xf numFmtId="0" fontId="25" fillId="5" borderId="30" xfId="0" applyFont="1" applyFill="1" applyBorder="1" applyAlignment="1">
      <alignment horizontal="center" vertical="center"/>
    </xf>
    <xf numFmtId="0" fontId="95" fillId="15" borderId="0" xfId="0" applyFont="1" applyFill="1" applyAlignment="1">
      <alignment horizontal="center" vertical="center" wrapText="1"/>
    </xf>
    <xf numFmtId="0" fontId="95" fillId="15" borderId="0" xfId="0" applyFont="1" applyFill="1" applyAlignment="1">
      <alignment horizontal="left" vertical="center" wrapText="1"/>
    </xf>
    <xf numFmtId="0" fontId="20" fillId="24" borderId="0" xfId="0" applyFont="1" applyFill="1" applyAlignment="1">
      <alignment vertical="center"/>
    </xf>
    <xf numFmtId="0" fontId="20" fillId="24" borderId="0" xfId="0" applyFont="1" applyFill="1" applyAlignment="1">
      <alignment horizontal="center" vertical="center"/>
    </xf>
    <xf numFmtId="0" fontId="75" fillId="53" borderId="0" xfId="0" applyFont="1" applyFill="1"/>
    <xf numFmtId="0" fontId="126" fillId="0" borderId="0" xfId="0" applyFont="1" applyAlignment="1">
      <alignment wrapText="1"/>
    </xf>
    <xf numFmtId="0" fontId="49" fillId="0" borderId="29" xfId="0" applyFont="1" applyBorder="1"/>
    <xf numFmtId="0" fontId="127" fillId="34" borderId="0" xfId="0" applyFont="1" applyFill="1" applyAlignment="1">
      <alignment wrapText="1"/>
    </xf>
    <xf numFmtId="0" fontId="25" fillId="5" borderId="7" xfId="0" applyFont="1" applyFill="1" applyBorder="1" applyAlignment="1">
      <alignment wrapText="1"/>
    </xf>
    <xf numFmtId="0" fontId="25" fillId="34" borderId="36" xfId="0" applyFont="1" applyFill="1" applyBorder="1" applyAlignment="1">
      <alignment wrapText="1"/>
    </xf>
    <xf numFmtId="0" fontId="117" fillId="43" borderId="30" xfId="0" applyFont="1" applyFill="1" applyBorder="1"/>
    <xf numFmtId="0" fontId="117" fillId="31" borderId="7" xfId="0" applyFont="1" applyFill="1" applyBorder="1"/>
    <xf numFmtId="0" fontId="20" fillId="54" borderId="7" xfId="0" applyFont="1" applyFill="1" applyBorder="1" applyAlignment="1">
      <alignment wrapText="1"/>
    </xf>
    <xf numFmtId="0" fontId="20" fillId="55" borderId="7" xfId="0" applyFont="1" applyFill="1" applyBorder="1" applyAlignment="1">
      <alignment wrapText="1"/>
    </xf>
    <xf numFmtId="0" fontId="128" fillId="19" borderId="7" xfId="0" applyFont="1" applyFill="1" applyBorder="1"/>
    <xf numFmtId="0" fontId="128" fillId="19" borderId="36" xfId="0" applyFont="1" applyFill="1" applyBorder="1"/>
    <xf numFmtId="0" fontId="20" fillId="56" borderId="7" xfId="0" applyFont="1" applyFill="1" applyBorder="1" applyAlignment="1">
      <alignment wrapText="1"/>
    </xf>
    <xf numFmtId="0" fontId="20" fillId="56" borderId="37" xfId="0" applyFont="1" applyFill="1" applyBorder="1" applyAlignment="1">
      <alignment wrapText="1"/>
    </xf>
    <xf numFmtId="0" fontId="128" fillId="0" borderId="7" xfId="0" applyFont="1" applyBorder="1"/>
    <xf numFmtId="0" fontId="20" fillId="57" borderId="33" xfId="0" applyFont="1" applyFill="1" applyBorder="1"/>
    <xf numFmtId="0" fontId="128" fillId="58" borderId="7" xfId="0" applyFont="1" applyFill="1" applyBorder="1"/>
    <xf numFmtId="0" fontId="117" fillId="43" borderId="7" xfId="0" applyFont="1" applyFill="1" applyBorder="1"/>
    <xf numFmtId="0" fontId="25" fillId="5" borderId="38" xfId="0" applyFont="1" applyFill="1" applyBorder="1"/>
    <xf numFmtId="0" fontId="25" fillId="5" borderId="38" xfId="0" applyFont="1" applyFill="1" applyBorder="1" applyAlignment="1">
      <alignment wrapText="1"/>
    </xf>
    <xf numFmtId="0" fontId="25" fillId="37" borderId="38" xfId="0" applyFont="1" applyFill="1" applyBorder="1" applyAlignment="1">
      <alignment wrapText="1"/>
    </xf>
    <xf numFmtId="0" fontId="25" fillId="34" borderId="38" xfId="0" applyFont="1" applyFill="1" applyBorder="1" applyAlignment="1">
      <alignment wrapText="1"/>
    </xf>
    <xf numFmtId="0" fontId="117" fillId="43" borderId="39" xfId="0" applyFont="1" applyFill="1" applyBorder="1"/>
    <xf numFmtId="0" fontId="20" fillId="31" borderId="39" xfId="0" applyFont="1" applyFill="1" applyBorder="1"/>
    <xf numFmtId="0" fontId="117" fillId="31" borderId="39" xfId="0" applyFont="1" applyFill="1" applyBorder="1"/>
    <xf numFmtId="0" fontId="20" fillId="19" borderId="39" xfId="0" applyFont="1" applyFill="1" applyBorder="1" applyAlignment="1">
      <alignment wrapText="1"/>
    </xf>
    <xf numFmtId="0" fontId="128" fillId="19" borderId="39" xfId="0" applyFont="1" applyFill="1" applyBorder="1"/>
    <xf numFmtId="0" fontId="20" fillId="55" borderId="39" xfId="0" applyFont="1" applyFill="1" applyBorder="1" applyAlignment="1">
      <alignment wrapText="1"/>
    </xf>
    <xf numFmtId="0" fontId="20" fillId="19" borderId="7" xfId="0" applyFont="1" applyFill="1" applyBorder="1" applyAlignment="1">
      <alignment vertical="top" wrapText="1"/>
    </xf>
    <xf numFmtId="0" fontId="25" fillId="37" borderId="38" xfId="0" applyFont="1" applyFill="1" applyBorder="1" applyAlignment="1">
      <alignment vertical="top" wrapText="1"/>
    </xf>
    <xf numFmtId="0" fontId="25" fillId="5" borderId="38" xfId="0" applyFont="1" applyFill="1" applyBorder="1" applyAlignment="1">
      <alignment vertical="top"/>
    </xf>
    <xf numFmtId="0" fontId="25" fillId="5" borderId="38" xfId="0" applyFont="1" applyFill="1" applyBorder="1" applyAlignment="1">
      <alignment vertical="top" wrapText="1"/>
    </xf>
    <xf numFmtId="0" fontId="25" fillId="34" borderId="38" xfId="0" applyFont="1" applyFill="1" applyBorder="1" applyAlignment="1">
      <alignment vertical="top" wrapText="1"/>
    </xf>
    <xf numFmtId="0" fontId="22" fillId="38" borderId="0" xfId="0" applyFont="1" applyFill="1" applyAlignment="1">
      <alignment vertical="top"/>
    </xf>
    <xf numFmtId="0" fontId="22" fillId="33" borderId="0" xfId="0" applyFont="1" applyFill="1" applyAlignment="1">
      <alignment vertical="top" wrapText="1"/>
    </xf>
    <xf numFmtId="0" fontId="25" fillId="59" borderId="7" xfId="0" applyFont="1" applyFill="1" applyBorder="1" applyAlignment="1">
      <alignment vertical="top" wrapText="1"/>
    </xf>
    <xf numFmtId="0" fontId="22" fillId="33" borderId="1" xfId="0" applyFont="1" applyFill="1" applyBorder="1" applyAlignment="1">
      <alignment vertical="top" wrapText="1"/>
    </xf>
    <xf numFmtId="0" fontId="22" fillId="0" borderId="0" xfId="0" applyFont="1" applyAlignment="1">
      <alignment vertical="top"/>
    </xf>
    <xf numFmtId="0" fontId="0" fillId="0" borderId="0" xfId="0" applyAlignment="1">
      <alignment vertical="top"/>
    </xf>
    <xf numFmtId="0" fontId="20" fillId="19" borderId="0" xfId="0" applyFont="1" applyFill="1" applyAlignment="1">
      <alignment vertical="top" wrapText="1"/>
    </xf>
    <xf numFmtId="0" fontId="20" fillId="56" borderId="42" xfId="0" applyFont="1" applyFill="1" applyBorder="1" applyAlignment="1">
      <alignment vertical="top" wrapText="1"/>
    </xf>
    <xf numFmtId="0" fontId="20" fillId="56" borderId="43" xfId="0" applyFont="1" applyFill="1" applyBorder="1" applyAlignment="1">
      <alignment vertical="top" wrapText="1"/>
    </xf>
    <xf numFmtId="0" fontId="20" fillId="19" borderId="39" xfId="0" applyFont="1" applyFill="1" applyBorder="1" applyAlignment="1">
      <alignment vertical="top" wrapText="1"/>
    </xf>
    <xf numFmtId="0" fontId="2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8" fillId="0" borderId="0" xfId="0" applyFont="1" applyAlignment="1">
      <alignment horizontal="center"/>
    </xf>
    <xf numFmtId="0" fontId="25" fillId="5" borderId="49" xfId="0" applyFont="1" applyFill="1" applyBorder="1"/>
    <xf numFmtId="0" fontId="25" fillId="5" borderId="39" xfId="0" applyFont="1" applyFill="1" applyBorder="1" applyAlignment="1">
      <alignment wrapText="1"/>
    </xf>
    <xf numFmtId="0" fontId="25" fillId="37" borderId="39" xfId="0" applyFont="1" applyFill="1" applyBorder="1" applyAlignment="1">
      <alignment wrapText="1"/>
    </xf>
    <xf numFmtId="0" fontId="25" fillId="37" borderId="39" xfId="0" applyFont="1" applyFill="1" applyBorder="1" applyAlignment="1">
      <alignment vertical="top" wrapText="1"/>
    </xf>
    <xf numFmtId="0" fontId="25" fillId="37" borderId="50" xfId="0" applyFont="1" applyFill="1" applyBorder="1" applyAlignment="1">
      <alignment wrapText="1"/>
    </xf>
    <xf numFmtId="0" fontId="129" fillId="0" borderId="30" xfId="0" applyFont="1" applyBorder="1"/>
    <xf numFmtId="0" fontId="20" fillId="51" borderId="7" xfId="0" applyFont="1" applyFill="1" applyBorder="1" applyAlignment="1">
      <alignment horizontal="left" wrapText="1"/>
    </xf>
    <xf numFmtId="0" fontId="57" fillId="0" borderId="0" xfId="0" applyFont="1"/>
    <xf numFmtId="0" fontId="117" fillId="48" borderId="38" xfId="0" applyFont="1" applyFill="1" applyBorder="1" applyAlignment="1">
      <alignment vertical="center"/>
    </xf>
    <xf numFmtId="0" fontId="117" fillId="48" borderId="39" xfId="0" applyFont="1" applyFill="1" applyBorder="1" applyAlignment="1">
      <alignment vertical="center"/>
    </xf>
    <xf numFmtId="0" fontId="20" fillId="48" borderId="38" xfId="0" applyFont="1" applyFill="1" applyBorder="1" applyAlignment="1">
      <alignment vertical="center"/>
    </xf>
    <xf numFmtId="0" fontId="20" fillId="48" borderId="39" xfId="0" applyFont="1" applyFill="1" applyBorder="1" applyAlignment="1">
      <alignment vertical="center"/>
    </xf>
    <xf numFmtId="0" fontId="117" fillId="31" borderId="30" xfId="0" applyFont="1" applyFill="1" applyBorder="1"/>
    <xf numFmtId="0" fontId="117" fillId="31" borderId="39" xfId="0" applyFont="1" applyFill="1" applyBorder="1" applyAlignment="1">
      <alignment vertical="center"/>
    </xf>
    <xf numFmtId="0" fontId="20" fillId="0" borderId="39" xfId="0" applyFont="1" applyBorder="1" applyAlignment="1">
      <alignment wrapText="1"/>
    </xf>
    <xf numFmtId="0" fontId="20" fillId="46" borderId="39" xfId="0" applyFont="1" applyFill="1" applyBorder="1" applyAlignment="1">
      <alignment wrapText="1"/>
    </xf>
    <xf numFmtId="0" fontId="117" fillId="43" borderId="52" xfId="0" applyFont="1" applyFill="1" applyBorder="1" applyAlignment="1">
      <alignment vertical="center"/>
    </xf>
    <xf numFmtId="0" fontId="20" fillId="48" borderId="52" xfId="0" applyFont="1" applyFill="1" applyBorder="1" applyAlignment="1">
      <alignment vertical="center"/>
    </xf>
    <xf numFmtId="0" fontId="117" fillId="48" borderId="52" xfId="0" applyFont="1" applyFill="1" applyBorder="1" applyAlignment="1">
      <alignment vertical="center"/>
    </xf>
    <xf numFmtId="0" fontId="20" fillId="19" borderId="52" xfId="0" applyFont="1" applyFill="1" applyBorder="1" applyAlignment="1">
      <alignment wrapText="1"/>
    </xf>
    <xf numFmtId="0" fontId="20" fillId="19" borderId="52" xfId="0" quotePrefix="1" applyFont="1" applyFill="1" applyBorder="1" applyAlignment="1">
      <alignment wrapText="1"/>
    </xf>
    <xf numFmtId="0" fontId="0" fillId="0" borderId="51" xfId="0" applyBorder="1"/>
    <xf numFmtId="0" fontId="20" fillId="46" borderId="52" xfId="0" applyFont="1" applyFill="1" applyBorder="1" applyAlignment="1">
      <alignment wrapText="1"/>
    </xf>
    <xf numFmtId="0" fontId="68" fillId="0" borderId="51" xfId="0" applyFont="1" applyBorder="1" applyAlignment="1">
      <alignment horizontal="center"/>
    </xf>
    <xf numFmtId="0" fontId="68" fillId="0" borderId="51" xfId="0" applyFont="1" applyBorder="1"/>
    <xf numFmtId="0" fontId="117" fillId="24" borderId="53" xfId="0" applyFont="1" applyFill="1" applyBorder="1"/>
    <xf numFmtId="0" fontId="117" fillId="43" borderId="52" xfId="0" applyFont="1" applyFill="1" applyBorder="1"/>
    <xf numFmtId="0" fontId="20" fillId="31" borderId="52" xfId="0" applyFont="1" applyFill="1" applyBorder="1"/>
    <xf numFmtId="0" fontId="117" fillId="31" borderId="52" xfId="0" applyFont="1" applyFill="1" applyBorder="1"/>
    <xf numFmtId="0" fontId="20" fillId="19" borderId="51" xfId="0" applyFont="1" applyFill="1" applyBorder="1" applyAlignment="1">
      <alignment vertical="top" wrapText="1"/>
    </xf>
    <xf numFmtId="0" fontId="20" fillId="57" borderId="51" xfId="0" applyFont="1" applyFill="1" applyBorder="1"/>
    <xf numFmtId="0" fontId="128" fillId="19" borderId="52" xfId="0" applyFont="1" applyFill="1" applyBorder="1"/>
    <xf numFmtId="0" fontId="20" fillId="55" borderId="52" xfId="0" applyFont="1" applyFill="1" applyBorder="1" applyAlignment="1">
      <alignment wrapText="1"/>
    </xf>
    <xf numFmtId="0" fontId="117" fillId="31" borderId="52" xfId="0" applyFont="1" applyFill="1" applyBorder="1" applyAlignment="1">
      <alignment vertical="center"/>
    </xf>
    <xf numFmtId="0" fontId="117" fillId="48" borderId="51" xfId="0" applyFont="1" applyFill="1" applyBorder="1" applyAlignment="1">
      <alignment vertical="center"/>
    </xf>
    <xf numFmtId="0" fontId="20" fillId="52" borderId="52" xfId="0" applyFont="1" applyFill="1" applyBorder="1" applyAlignment="1">
      <alignment wrapText="1"/>
    </xf>
    <xf numFmtId="0" fontId="20" fillId="0" borderId="51" xfId="0" applyFont="1" applyBorder="1" applyAlignment="1">
      <alignment wrapText="1"/>
    </xf>
    <xf numFmtId="0" fontId="20" fillId="0" borderId="51" xfId="0" applyFont="1" applyBorder="1" applyAlignment="1">
      <alignment horizontal="left" wrapText="1"/>
    </xf>
    <xf numFmtId="0" fontId="74" fillId="0" borderId="51" xfId="0" applyFont="1" applyBorder="1" applyAlignment="1">
      <alignment wrapText="1"/>
    </xf>
    <xf numFmtId="0" fontId="0" fillId="0" borderId="51" xfId="0" applyBorder="1" applyAlignment="1">
      <alignment horizontal="center"/>
    </xf>
    <xf numFmtId="0" fontId="71" fillId="0" borderId="0" xfId="0" applyFont="1" applyAlignment="1">
      <alignment horizontal="left" wrapText="1"/>
    </xf>
    <xf numFmtId="0" fontId="130" fillId="0" borderId="0" xfId="0" applyFont="1" applyAlignment="1">
      <alignment horizontal="left" wrapText="1"/>
    </xf>
    <xf numFmtId="0" fontId="71" fillId="0" borderId="0" xfId="0" applyFont="1" applyAlignment="1">
      <alignment vertical="top" wrapText="1"/>
    </xf>
    <xf numFmtId="0" fontId="71" fillId="26" borderId="0" xfId="0" applyFont="1" applyFill="1"/>
    <xf numFmtId="0" fontId="71" fillId="20" borderId="0" xfId="0" applyFont="1" applyFill="1" applyAlignment="1">
      <alignment horizontal="left" vertical="top" wrapText="1"/>
    </xf>
    <xf numFmtId="0" fontId="128" fillId="19" borderId="7" xfId="0" applyFont="1" applyFill="1" applyBorder="1" applyAlignment="1">
      <alignment horizontal="center" vertical="center"/>
    </xf>
    <xf numFmtId="0" fontId="128" fillId="19" borderId="36" xfId="0" applyFont="1" applyFill="1" applyBorder="1" applyAlignment="1">
      <alignment horizontal="center" vertical="center"/>
    </xf>
    <xf numFmtId="0" fontId="99" fillId="0" borderId="0" xfId="0" applyFont="1"/>
    <xf numFmtId="0" fontId="99" fillId="0" borderId="51" xfId="0" applyFont="1" applyBorder="1"/>
    <xf numFmtId="0" fontId="20" fillId="19" borderId="39" xfId="0" applyFont="1" applyFill="1" applyBorder="1"/>
    <xf numFmtId="0" fontId="39" fillId="19" borderId="39" xfId="0" applyFont="1" applyFill="1" applyBorder="1"/>
    <xf numFmtId="0" fontId="20" fillId="19" borderId="52" xfId="0" applyFont="1" applyFill="1" applyBorder="1"/>
    <xf numFmtId="0" fontId="133" fillId="0" borderId="16" xfId="0" applyFont="1" applyBorder="1" applyAlignment="1">
      <alignment horizontal="center" wrapText="1"/>
    </xf>
    <xf numFmtId="0" fontId="133" fillId="0" borderId="0" xfId="0" applyFont="1"/>
    <xf numFmtId="0" fontId="117" fillId="0" borderId="0" xfId="0" applyFont="1"/>
    <xf numFmtId="0" fontId="68" fillId="20" borderId="0" xfId="0" applyFont="1" applyFill="1" applyAlignment="1">
      <alignment horizontal="left"/>
    </xf>
    <xf numFmtId="0" fontId="99" fillId="61" borderId="0" xfId="0" applyFont="1" applyFill="1" applyAlignment="1">
      <alignment horizontal="left"/>
    </xf>
    <xf numFmtId="0" fontId="74" fillId="61" borderId="0" xfId="0" applyFont="1" applyFill="1" applyAlignment="1">
      <alignment horizontal="left"/>
    </xf>
    <xf numFmtId="0" fontId="72" fillId="61" borderId="0" xfId="0" applyFont="1" applyFill="1" applyAlignment="1">
      <alignment horizontal="left"/>
    </xf>
    <xf numFmtId="0" fontId="99" fillId="20" borderId="0" xfId="0" applyFont="1" applyFill="1" applyAlignment="1">
      <alignment horizontal="left"/>
    </xf>
    <xf numFmtId="0" fontId="131" fillId="0" borderId="0" xfId="0" applyFont="1"/>
    <xf numFmtId="0" fontId="135" fillId="0" borderId="0" xfId="0" applyFont="1" applyAlignment="1">
      <alignment horizontal="left" wrapText="1"/>
    </xf>
    <xf numFmtId="0" fontId="73" fillId="21" borderId="0" xfId="0" applyFont="1" applyFill="1" applyAlignment="1">
      <alignment horizontal="center" wrapText="1"/>
    </xf>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49" fillId="0" borderId="0" xfId="0" applyFont="1"/>
    <xf numFmtId="0" fontId="139" fillId="0" borderId="0" xfId="0" applyFont="1" applyAlignment="1">
      <alignment vertical="center"/>
    </xf>
    <xf numFmtId="0" fontId="140" fillId="0" borderId="0" xfId="0" applyFont="1"/>
    <xf numFmtId="0" fontId="141" fillId="0" borderId="0" xfId="0" applyFont="1" applyAlignment="1">
      <alignment horizontal="left" vertical="center" indent="1"/>
    </xf>
    <xf numFmtId="0" fontId="142" fillId="0" borderId="0" xfId="0" applyFont="1"/>
    <xf numFmtId="0" fontId="143" fillId="0" borderId="0" xfId="0" applyFont="1"/>
    <xf numFmtId="0" fontId="143" fillId="0" borderId="0" xfId="0" applyFont="1" applyAlignment="1">
      <alignment wrapText="1"/>
    </xf>
    <xf numFmtId="0" fontId="121" fillId="0" borderId="0" xfId="0" applyFont="1" applyAlignment="1">
      <alignment wrapText="1"/>
    </xf>
    <xf numFmtId="0" fontId="143" fillId="0" borderId="0" xfId="0" applyFont="1" applyAlignment="1">
      <alignment horizontal="left" wrapText="1"/>
    </xf>
    <xf numFmtId="0" fontId="142" fillId="21" borderId="0" xfId="0" applyFont="1" applyFill="1" applyAlignment="1">
      <alignment horizontal="center"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0" xfId="0" applyFont="1" applyAlignment="1">
      <alignment horizontal="left" vertical="top" wrapText="1"/>
    </xf>
    <xf numFmtId="0" fontId="144" fillId="0" borderId="0" xfId="0" applyFont="1" applyAlignment="1">
      <alignment horizontal="left"/>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5" fillId="0" borderId="0" xfId="0" applyFont="1"/>
    <xf numFmtId="0" fontId="146" fillId="0" borderId="1" xfId="0" applyFont="1" applyBorder="1"/>
    <xf numFmtId="0" fontId="147" fillId="0" borderId="0" xfId="0" applyFont="1" applyAlignment="1">
      <alignment wrapText="1"/>
    </xf>
    <xf numFmtId="0" fontId="147" fillId="0" borderId="0" xfId="0" applyFont="1" applyAlignment="1">
      <alignment horizontal="left"/>
    </xf>
    <xf numFmtId="0" fontId="148" fillId="0" borderId="0" xfId="0" applyFont="1" applyAlignment="1">
      <alignment horizontal="left"/>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24" borderId="0" xfId="0" applyFont="1" applyFill="1" applyAlignment="1">
      <alignment horizontal="left" vertical="top" wrapText="1"/>
    </xf>
    <xf numFmtId="0" fontId="147" fillId="0" borderId="16" xfId="0" applyFont="1" applyBorder="1" applyAlignment="1">
      <alignment horizontal="left" wrapText="1"/>
    </xf>
    <xf numFmtId="0" fontId="147" fillId="0" borderId="0" xfId="0" applyFont="1"/>
    <xf numFmtId="0" fontId="149" fillId="0" borderId="0" xfId="0" applyFont="1" applyAlignment="1">
      <alignment wrapText="1"/>
    </xf>
    <xf numFmtId="0" fontId="149" fillId="0" borderId="0" xfId="0" applyFont="1" applyAlignment="1">
      <alignment horizontal="left"/>
    </xf>
    <xf numFmtId="0" fontId="150" fillId="0" borderId="0" xfId="0" applyFont="1" applyAlignment="1">
      <alignment horizontal="left"/>
    </xf>
    <xf numFmtId="0" fontId="151" fillId="19" borderId="7" xfId="0" applyFont="1" applyFill="1" applyBorder="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2" fillId="0" borderId="0" xfId="0" applyFont="1" applyAlignment="1">
      <alignment wrapText="1"/>
    </xf>
    <xf numFmtId="0" fontId="153" fillId="0" borderId="0" xfId="0" applyFont="1" applyAlignment="1">
      <alignment wrapText="1"/>
    </xf>
    <xf numFmtId="0" fontId="153" fillId="0" borderId="0" xfId="0" applyFont="1" applyAlignment="1">
      <alignment horizontal="left"/>
    </xf>
    <xf numFmtId="0" fontId="153" fillId="0" borderId="0" xfId="0" applyFont="1"/>
    <xf numFmtId="0" fontId="153" fillId="0" borderId="0" xfId="0" applyFont="1" applyAlignment="1">
      <alignment horizontal="left" wrapText="1"/>
    </xf>
    <xf numFmtId="0" fontId="153"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49" fillId="24" borderId="0" xfId="0" applyFont="1" applyFill="1" applyAlignment="1">
      <alignment horizontal="left" vertical="top" wrapText="1"/>
    </xf>
    <xf numFmtId="0" fontId="154" fillId="0" borderId="0" xfId="0" applyFont="1" applyAlignment="1">
      <alignment horizontal="left"/>
    </xf>
    <xf numFmtId="0" fontId="155" fillId="0" borderId="1" xfId="0" applyFont="1" applyBorder="1"/>
    <xf numFmtId="0" fontId="152" fillId="0" borderId="0" xfId="0" applyFont="1" applyAlignment="1">
      <alignment horizontal="center" vertical="center" wrapText="1"/>
    </xf>
    <xf numFmtId="0" fontId="149" fillId="0" borderId="0" xfId="0" quotePrefix="1" applyFont="1" applyAlignment="1">
      <alignment horizontal="left" wrapText="1"/>
    </xf>
    <xf numFmtId="0" fontId="152" fillId="0" borderId="0" xfId="0" applyFont="1" applyAlignment="1">
      <alignment horizontal="left" wrapText="1"/>
    </xf>
    <xf numFmtId="0" fontId="147" fillId="0" borderId="0" xfId="0" applyFont="1" applyAlignment="1">
      <alignment horizontal="left" vertical="top"/>
    </xf>
    <xf numFmtId="0" fontId="147" fillId="0" borderId="0" xfId="0" applyFont="1" applyAlignment="1">
      <alignment horizontal="left" vertical="top" wrapText="1"/>
    </xf>
    <xf numFmtId="0" fontId="149" fillId="0" borderId="7" xfId="0" applyFont="1" applyBorder="1" applyAlignment="1">
      <alignment wrapText="1"/>
    </xf>
    <xf numFmtId="0" fontId="148" fillId="0" borderId="0" xfId="0" applyFont="1" applyAlignment="1">
      <alignment wrapText="1"/>
    </xf>
    <xf numFmtId="0" fontId="148" fillId="0" borderId="0" xfId="0" applyFont="1" applyAlignment="1">
      <alignment horizontal="left" wrapText="1"/>
    </xf>
    <xf numFmtId="0" fontId="156"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xf numFmtId="0" fontId="157" fillId="0" borderId="1" xfId="0" applyFont="1" applyBorder="1"/>
    <xf numFmtId="0" fontId="156" fillId="0" borderId="0" xfId="0" applyFont="1" applyAlignment="1">
      <alignment wrapText="1"/>
    </xf>
    <xf numFmtId="0" fontId="149" fillId="0" borderId="0" xfId="0" applyFont="1" applyAlignment="1">
      <alignment wrapText="1" shrinkToFit="1"/>
    </xf>
    <xf numFmtId="0" fontId="154" fillId="0" borderId="0" xfId="0" applyFont="1" applyAlignment="1">
      <alignment wrapText="1"/>
    </xf>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0" xfId="0" applyFont="1"/>
    <xf numFmtId="0" fontId="158" fillId="0" borderId="0" xfId="13" applyFont="1"/>
    <xf numFmtId="0" fontId="159" fillId="0" borderId="0" xfId="13" applyFont="1"/>
    <xf numFmtId="0" fontId="150" fillId="20" borderId="0" xfId="0" applyFont="1" applyFill="1" applyAlignment="1">
      <alignment wrapText="1"/>
    </xf>
    <xf numFmtId="0" fontId="160" fillId="0" borderId="0" xfId="0" applyFont="1"/>
    <xf numFmtId="0" fontId="149" fillId="0" borderId="0" xfId="0" quotePrefix="1" applyFont="1" applyAlignment="1">
      <alignment wrapText="1"/>
    </xf>
    <xf numFmtId="0" fontId="160" fillId="0" borderId="0" xfId="0" applyFont="1" applyAlignment="1">
      <alignment horizontal="center" wrapText="1"/>
    </xf>
    <xf numFmtId="0" fontId="160" fillId="0" borderId="0" xfId="0" applyFont="1" applyAlignment="1">
      <alignment horizontal="left" vertical="top" wrapText="1"/>
    </xf>
    <xf numFmtId="0" fontId="160" fillId="0" borderId="0" xfId="0" applyFont="1" applyAlignment="1">
      <alignment wrapText="1"/>
    </xf>
    <xf numFmtId="0" fontId="160" fillId="0" borderId="0" xfId="0" applyFont="1" applyAlignment="1">
      <alignment horizontal="left" wrapText="1"/>
    </xf>
    <xf numFmtId="0" fontId="161" fillId="0" borderId="0" xfId="0" applyFont="1"/>
    <xf numFmtId="0" fontId="161" fillId="0" borderId="0" xfId="0" applyFont="1" applyAlignment="1">
      <alignment horizontal="center" vertical="center"/>
    </xf>
    <xf numFmtId="0" fontId="152" fillId="0" borderId="0" xfId="0" applyFont="1" applyAlignment="1">
      <alignment horizontal="left"/>
    </xf>
    <xf numFmtId="0" fontId="152" fillId="0" borderId="0" xfId="0" applyFont="1" applyAlignment="1">
      <alignment horizontal="center" wrapText="1"/>
    </xf>
    <xf numFmtId="0" fontId="152" fillId="0" borderId="0" xfId="0" applyFont="1" applyAlignment="1">
      <alignment horizontal="left" vertical="top" wrapText="1"/>
    </xf>
    <xf numFmtId="0" fontId="149" fillId="19" borderId="7" xfId="0" applyFont="1" applyFill="1" applyBorder="1" applyAlignment="1">
      <alignment wrapText="1"/>
    </xf>
    <xf numFmtId="0" fontId="150" fillId="0" borderId="0" xfId="0" applyFont="1" applyAlignment="1">
      <alignment wrapText="1"/>
    </xf>
    <xf numFmtId="0" fontId="150" fillId="20" borderId="0" xfId="0" applyFont="1" applyFill="1" applyAlignment="1">
      <alignment horizontal="left" vertical="top" wrapText="1"/>
    </xf>
    <xf numFmtId="0" fontId="150" fillId="0" borderId="0" xfId="0" applyFont="1" applyAlignment="1">
      <alignment horizontal="left" vertical="top" wrapText="1"/>
    </xf>
    <xf numFmtId="0" fontId="149" fillId="0" borderId="0" xfId="0" applyFont="1" applyAlignment="1">
      <alignment horizontal="left" vertical="center" wrapText="1"/>
    </xf>
    <xf numFmtId="0" fontId="147" fillId="0" borderId="7" xfId="0" applyFont="1" applyBorder="1" applyAlignment="1">
      <alignment wrapText="1"/>
    </xf>
    <xf numFmtId="0" fontId="148" fillId="0" borderId="0" xfId="0" quotePrefix="1" applyFont="1" applyAlignment="1">
      <alignment horizontal="left" wrapText="1"/>
    </xf>
    <xf numFmtId="0" fontId="148" fillId="0" borderId="0" xfId="0" applyFont="1" applyAlignment="1">
      <alignment horizontal="center" vertical="center" wrapText="1"/>
    </xf>
    <xf numFmtId="0" fontId="148" fillId="19" borderId="7" xfId="0" applyFont="1" applyFill="1" applyBorder="1" applyAlignment="1">
      <alignment wrapText="1"/>
    </xf>
    <xf numFmtId="0" fontId="149" fillId="0" borderId="0" xfId="0" applyFont="1" applyAlignment="1">
      <alignment vertical="top" wrapText="1"/>
    </xf>
    <xf numFmtId="0" fontId="149" fillId="20" borderId="0" xfId="0" applyFont="1" applyFill="1" applyAlignment="1">
      <alignment wrapText="1"/>
    </xf>
    <xf numFmtId="0" fontId="149" fillId="20" borderId="0" xfId="0" applyFont="1" applyFill="1" applyAlignment="1">
      <alignment horizontal="left" vertical="top" wrapText="1"/>
    </xf>
    <xf numFmtId="0" fontId="149" fillId="14" borderId="0" xfId="0" applyFont="1" applyFill="1" applyAlignment="1">
      <alignment wrapText="1"/>
    </xf>
    <xf numFmtId="0" fontId="149" fillId="14" borderId="0" xfId="0" applyFont="1" applyFill="1" applyAlignment="1">
      <alignment horizontal="left"/>
    </xf>
    <xf numFmtId="0" fontId="95" fillId="21" borderId="16" xfId="0" applyFont="1" applyFill="1" applyBorder="1" applyAlignment="1">
      <alignment horizontal="center" vertical="center" wrapText="1"/>
    </xf>
    <xf numFmtId="0" fontId="149" fillId="62" borderId="0" xfId="0" applyFont="1" applyFill="1" applyAlignment="1">
      <alignment wrapText="1"/>
    </xf>
    <xf numFmtId="0" fontId="149" fillId="62" borderId="0" xfId="0" applyFont="1" applyFill="1" applyAlignment="1">
      <alignment horizontal="left"/>
    </xf>
    <xf numFmtId="0" fontId="149" fillId="62" borderId="0" xfId="0" applyFont="1" applyFill="1" applyAlignment="1">
      <alignment horizontal="left" wrapText="1"/>
    </xf>
    <xf numFmtId="0" fontId="149" fillId="62" borderId="0" xfId="0" applyFont="1" applyFill="1" applyAlignment="1">
      <alignment horizontal="center" vertical="center" wrapText="1"/>
    </xf>
    <xf numFmtId="0" fontId="149" fillId="62" borderId="0" xfId="0" applyFont="1" applyFill="1" applyAlignment="1">
      <alignment horizontal="center" wrapText="1"/>
    </xf>
    <xf numFmtId="0" fontId="149" fillId="62" borderId="16" xfId="0" applyFont="1" applyFill="1" applyBorder="1" applyAlignment="1">
      <alignment horizontal="center" wrapText="1"/>
    </xf>
    <xf numFmtId="0" fontId="149" fillId="62" borderId="0" xfId="0" applyFont="1" applyFill="1"/>
    <xf numFmtId="0" fontId="149" fillId="62" borderId="0" xfId="0" applyFont="1" applyFill="1" applyAlignment="1">
      <alignment horizontal="left" vertical="top" wrapText="1"/>
    </xf>
    <xf numFmtId="0" fontId="149" fillId="62" borderId="16" xfId="0" applyFont="1" applyFill="1" applyBorder="1" applyAlignment="1">
      <alignment horizontal="left" wrapText="1"/>
    </xf>
    <xf numFmtId="0" fontId="162" fillId="0" borderId="0" xfId="13"/>
    <xf numFmtId="0" fontId="16" fillId="0" borderId="0" xfId="0" applyFont="1" applyAlignment="1">
      <alignment horizontal="left" wrapText="1"/>
    </xf>
    <xf numFmtId="0" fontId="16" fillId="0" borderId="16" xfId="0" applyFont="1" applyBorder="1" applyAlignment="1">
      <alignment horizontal="center" wrapText="1"/>
    </xf>
    <xf numFmtId="0" fontId="16" fillId="0" borderId="0" xfId="0" applyFont="1" applyAlignment="1">
      <alignmen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74" fillId="26" borderId="0" xfId="0" applyFont="1" applyFill="1"/>
    <xf numFmtId="0" fontId="164" fillId="0" borderId="1" xfId="0" applyFont="1" applyBorder="1"/>
    <xf numFmtId="0" fontId="163" fillId="0" borderId="0" xfId="0" applyFont="1" applyAlignment="1">
      <alignment vertical="center"/>
    </xf>
    <xf numFmtId="0" fontId="16" fillId="0" borderId="0" xfId="0" applyFont="1"/>
    <xf numFmtId="0" fontId="16" fillId="0" borderId="0" xfId="0" applyFont="1" applyAlignment="1">
      <alignment horizontal="left"/>
    </xf>
    <xf numFmtId="0" fontId="16" fillId="0" borderId="7" xfId="0" applyFont="1" applyBorder="1" applyAlignment="1">
      <alignment wrapText="1"/>
    </xf>
    <xf numFmtId="0" fontId="16" fillId="0" borderId="0" xfId="0" quotePrefix="1" applyFont="1" applyAlignment="1">
      <alignment horizontal="left" wrapText="1"/>
    </xf>
    <xf numFmtId="0" fontId="70" fillId="26" borderId="0" xfId="0" applyFont="1" applyFill="1"/>
    <xf numFmtId="0" fontId="16" fillId="26" borderId="0" xfId="0" applyFont="1" applyFill="1"/>
    <xf numFmtId="0" fontId="69" fillId="26" borderId="0" xfId="0" applyFont="1" applyFill="1"/>
    <xf numFmtId="0" fontId="72" fillId="26" borderId="0" xfId="0" applyFont="1" applyFill="1"/>
    <xf numFmtId="0" fontId="106" fillId="26" borderId="0" xfId="0" applyFont="1" applyFill="1"/>
    <xf numFmtId="0" fontId="107" fillId="26" borderId="0" xfId="0" applyFont="1" applyFill="1"/>
    <xf numFmtId="0" fontId="16" fillId="0" borderId="16" xfId="0" applyFont="1" applyBorder="1" applyAlignment="1">
      <alignment wrapText="1"/>
    </xf>
    <xf numFmtId="0" fontId="165" fillId="0" borderId="0" xfId="0" applyFont="1" applyAlignment="1">
      <alignment horizontal="left"/>
    </xf>
    <xf numFmtId="0" fontId="16" fillId="20" borderId="0" xfId="0" applyFont="1" applyFill="1" applyAlignment="1">
      <alignment wrapText="1"/>
    </xf>
    <xf numFmtId="0" fontId="16" fillId="63" borderId="16" xfId="0" applyFont="1" applyFill="1" applyBorder="1" applyAlignment="1">
      <alignment horizontal="center" wrapText="1"/>
    </xf>
    <xf numFmtId="0" fontId="16" fillId="0" borderId="0" xfId="0" applyFont="1" applyAlignment="1">
      <alignment wrapText="1" shrinkToFit="1"/>
    </xf>
    <xf numFmtId="0" fontId="16" fillId="19" borderId="7" xfId="0" applyFont="1" applyFill="1" applyBorder="1" applyAlignment="1">
      <alignment wrapText="1"/>
    </xf>
    <xf numFmtId="0" fontId="16" fillId="0" borderId="0" xfId="0" applyFont="1" applyAlignment="1">
      <alignment vertical="top" wrapText="1"/>
    </xf>
    <xf numFmtId="0" fontId="16" fillId="20" borderId="0" xfId="0" applyFont="1" applyFill="1" applyAlignment="1">
      <alignment horizontal="left" vertical="top" wrapText="1"/>
    </xf>
    <xf numFmtId="0" fontId="16" fillId="19" borderId="0" xfId="0" applyFont="1" applyFill="1" applyAlignment="1">
      <alignment horizontal="left" wrapText="1"/>
    </xf>
    <xf numFmtId="0" fontId="16" fillId="61" borderId="0" xfId="0" applyFont="1" applyFill="1" applyAlignment="1">
      <alignment wrapText="1"/>
    </xf>
    <xf numFmtId="0" fontId="16" fillId="61" borderId="0" xfId="0" applyFont="1" applyFill="1" applyAlignment="1">
      <alignment horizontal="left" wrapText="1"/>
    </xf>
    <xf numFmtId="0" fontId="16" fillId="61" borderId="0" xfId="0" applyFont="1" applyFill="1" applyAlignment="1">
      <alignment horizontal="left"/>
    </xf>
    <xf numFmtId="0" fontId="16" fillId="26" borderId="16" xfId="0" applyFont="1" applyFill="1" applyBorder="1" applyAlignment="1">
      <alignment horizontal="center" wrapText="1"/>
    </xf>
    <xf numFmtId="0" fontId="94" fillId="24" borderId="0" xfId="0" applyFont="1" applyFill="1"/>
    <xf numFmtId="0" fontId="166" fillId="24" borderId="0" xfId="0" applyFont="1" applyFill="1"/>
    <xf numFmtId="0" fontId="20" fillId="19" borderId="0" xfId="0" applyFont="1" applyFill="1" applyAlignment="1">
      <alignment wrapText="1"/>
    </xf>
    <xf numFmtId="49" fontId="16" fillId="0" borderId="0" xfId="0" applyNumberFormat="1" applyFont="1" applyAlignment="1">
      <alignment horizontal="left" wrapText="1"/>
    </xf>
    <xf numFmtId="49" fontId="96" fillId="51" borderId="0" xfId="0" applyNumberFormat="1" applyFont="1" applyFill="1" applyAlignment="1">
      <alignment horizontal="left"/>
    </xf>
    <xf numFmtId="49" fontId="72" fillId="60" borderId="0" xfId="0" applyNumberFormat="1" applyFont="1" applyFill="1" applyAlignment="1">
      <alignment horizontal="left"/>
    </xf>
    <xf numFmtId="49" fontId="16" fillId="60" borderId="0" xfId="0" applyNumberFormat="1" applyFont="1" applyFill="1" applyAlignment="1">
      <alignment wrapText="1"/>
    </xf>
    <xf numFmtId="49" fontId="20" fillId="60" borderId="0" xfId="0" applyNumberFormat="1" applyFont="1" applyFill="1"/>
    <xf numFmtId="49" fontId="16" fillId="0" borderId="0" xfId="0" applyNumberFormat="1" applyFont="1" applyAlignment="1">
      <alignment wrapText="1"/>
    </xf>
    <xf numFmtId="49" fontId="16" fillId="0" borderId="0" xfId="0" applyNumberFormat="1" applyFont="1" applyAlignment="1">
      <alignment horizontal="center" vertical="center" wrapText="1"/>
    </xf>
    <xf numFmtId="49" fontId="16" fillId="0" borderId="0" xfId="0" applyNumberFormat="1" applyFont="1" applyAlignment="1">
      <alignment horizontal="center" wrapText="1"/>
    </xf>
    <xf numFmtId="49" fontId="102" fillId="0" borderId="0" xfId="0" applyNumberFormat="1" applyFont="1" applyAlignment="1">
      <alignment wrapText="1"/>
    </xf>
    <xf numFmtId="49" fontId="16" fillId="0" borderId="16" xfId="0" applyNumberFormat="1" applyFont="1" applyBorder="1" applyAlignment="1">
      <alignment horizontal="center" wrapText="1"/>
    </xf>
    <xf numFmtId="49" fontId="68" fillId="26" borderId="0" xfId="0" applyNumberFormat="1" applyFont="1" applyFill="1"/>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96" fillId="0" borderId="0" xfId="0" applyNumberFormat="1" applyFont="1" applyAlignment="1">
      <alignment horizontal="left"/>
    </xf>
    <xf numFmtId="49" fontId="99" fillId="20" borderId="0" xfId="0" applyNumberFormat="1" applyFont="1" applyFill="1" applyAlignment="1">
      <alignment horizontal="left"/>
    </xf>
    <xf numFmtId="49" fontId="99" fillId="0" borderId="0" xfId="0" applyNumberFormat="1" applyFont="1" applyAlignment="1">
      <alignment horizontal="left"/>
    </xf>
    <xf numFmtId="49" fontId="68" fillId="0" borderId="0" xfId="0" applyNumberFormat="1" applyFont="1" applyAlignment="1">
      <alignment horizontal="left"/>
    </xf>
    <xf numFmtId="49" fontId="16" fillId="0" borderId="0" xfId="0" applyNumberFormat="1" applyFont="1" applyAlignment="1">
      <alignment horizontal="left"/>
    </xf>
    <xf numFmtId="49" fontId="132" fillId="0" borderId="0" xfId="0" applyNumberFormat="1" applyFont="1" applyAlignment="1">
      <alignment horizontal="left"/>
    </xf>
    <xf numFmtId="49" fontId="122" fillId="0" borderId="0" xfId="0" applyNumberFormat="1" applyFont="1" applyAlignment="1">
      <alignment wrapText="1"/>
    </xf>
    <xf numFmtId="49" fontId="122" fillId="0" borderId="0" xfId="0" applyNumberFormat="1" applyFont="1" applyAlignment="1">
      <alignment horizontal="left" wrapText="1"/>
    </xf>
    <xf numFmtId="49" fontId="122" fillId="0" borderId="0" xfId="0" applyNumberFormat="1" applyFont="1" applyAlignment="1">
      <alignment horizontal="center" vertical="center" wrapText="1"/>
    </xf>
    <xf numFmtId="49" fontId="122" fillId="0" borderId="0" xfId="0" applyNumberFormat="1" applyFont="1" applyAlignment="1">
      <alignment horizontal="center" wrapText="1"/>
    </xf>
    <xf numFmtId="49" fontId="132" fillId="51" borderId="0" xfId="0" applyNumberFormat="1" applyFont="1" applyFill="1" applyAlignment="1">
      <alignment horizontal="left"/>
    </xf>
    <xf numFmtId="49" fontId="99" fillId="60" borderId="0" xfId="0" applyNumberFormat="1" applyFont="1" applyFill="1" applyAlignment="1">
      <alignment horizontal="left"/>
    </xf>
    <xf numFmtId="49" fontId="16" fillId="60" borderId="0" xfId="0" applyNumberFormat="1" applyFont="1" applyFill="1" applyAlignment="1">
      <alignment horizontal="left" wrapText="1"/>
    </xf>
    <xf numFmtId="49" fontId="134" fillId="0" borderId="0" xfId="0" applyNumberFormat="1" applyFont="1" applyAlignment="1">
      <alignment wrapText="1"/>
    </xf>
    <xf numFmtId="49" fontId="78" fillId="0" borderId="0" xfId="0" applyNumberFormat="1" applyFont="1" applyAlignment="1">
      <alignment horizontal="left"/>
    </xf>
    <xf numFmtId="49" fontId="74" fillId="0" borderId="0" xfId="0" applyNumberFormat="1" applyFont="1" applyAlignment="1">
      <alignment vertical="top" wrapText="1"/>
    </xf>
    <xf numFmtId="49" fontId="16" fillId="60" borderId="0" xfId="0" applyNumberFormat="1" applyFont="1" applyFill="1" applyAlignment="1">
      <alignment horizontal="left"/>
    </xf>
    <xf numFmtId="49" fontId="102" fillId="0" borderId="0" xfId="0" applyNumberFormat="1" applyFont="1" applyAlignment="1">
      <alignment horizontal="left" wrapText="1"/>
    </xf>
    <xf numFmtId="49" fontId="131" fillId="0" borderId="0" xfId="0" applyNumberFormat="1" applyFont="1" applyAlignment="1">
      <alignment horizontal="left"/>
    </xf>
    <xf numFmtId="49" fontId="122" fillId="0" borderId="16" xfId="0" applyNumberFormat="1" applyFont="1" applyBorder="1" applyAlignment="1">
      <alignment horizontal="center" wrapText="1"/>
    </xf>
    <xf numFmtId="49" fontId="131" fillId="26" borderId="0" xfId="0" applyNumberFormat="1" applyFont="1" applyFill="1"/>
    <xf numFmtId="49" fontId="122" fillId="0" borderId="0" xfId="0" applyNumberFormat="1" applyFont="1" applyAlignment="1">
      <alignment horizontal="left" vertical="top" wrapText="1"/>
    </xf>
    <xf numFmtId="49" fontId="122" fillId="0" borderId="16" xfId="0" applyNumberFormat="1" applyFont="1" applyBorder="1" applyAlignment="1">
      <alignment horizontal="left" wrapText="1"/>
    </xf>
    <xf numFmtId="0" fontId="166" fillId="0" borderId="0" xfId="0" applyFont="1"/>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horizontal="left"/>
    </xf>
    <xf numFmtId="49" fontId="15" fillId="0" borderId="0" xfId="0" applyNumberFormat="1" applyFont="1" applyAlignment="1">
      <alignment wrapText="1"/>
    </xf>
    <xf numFmtId="49" fontId="15" fillId="0" borderId="0" xfId="0" applyNumberFormat="1" applyFont="1" applyAlignment="1">
      <alignment horizontal="center" wrapText="1"/>
    </xf>
    <xf numFmtId="49" fontId="15" fillId="0" borderId="0" xfId="0" applyNumberFormat="1" applyFont="1" applyAlignment="1">
      <alignment horizontal="left" vertical="top" wrapText="1"/>
    </xf>
    <xf numFmtId="49" fontId="15" fillId="0" borderId="16" xfId="0" applyNumberFormat="1" applyFont="1" applyBorder="1" applyAlignment="1">
      <alignment horizontal="left" wrapText="1"/>
    </xf>
    <xf numFmtId="49" fontId="68" fillId="64" borderId="0" xfId="0" applyNumberFormat="1" applyFont="1" applyFill="1" applyAlignment="1">
      <alignment horizontal="left"/>
    </xf>
    <xf numFmtId="49" fontId="99" fillId="64" borderId="0" xfId="0" applyNumberFormat="1" applyFont="1" applyFill="1" applyAlignment="1">
      <alignment horizontal="left"/>
    </xf>
    <xf numFmtId="49" fontId="15" fillId="64" borderId="0" xfId="0" applyNumberFormat="1" applyFont="1" applyFill="1" applyAlignment="1">
      <alignment wrapText="1"/>
    </xf>
    <xf numFmtId="49" fontId="15" fillId="64" borderId="0" xfId="0" applyNumberFormat="1" applyFont="1" applyFill="1" applyAlignment="1">
      <alignment horizontal="left" wrapText="1"/>
    </xf>
    <xf numFmtId="49" fontId="15" fillId="64" borderId="0" xfId="0" applyNumberFormat="1" applyFont="1" applyFill="1" applyAlignment="1">
      <alignment horizontal="center" vertical="center" wrapText="1"/>
    </xf>
    <xf numFmtId="49" fontId="15" fillId="64" borderId="0" xfId="0" applyNumberFormat="1" applyFont="1" applyFill="1" applyAlignment="1">
      <alignment horizontal="center" wrapText="1"/>
    </xf>
    <xf numFmtId="49" fontId="15" fillId="64" borderId="16" xfId="0" applyNumberFormat="1" applyFont="1" applyFill="1" applyBorder="1" applyAlignment="1">
      <alignment horizontal="center" wrapText="1"/>
    </xf>
    <xf numFmtId="0" fontId="50" fillId="34" borderId="0" xfId="0" applyFont="1" applyFill="1" applyAlignment="1">
      <alignment wrapText="1"/>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4" fillId="0" borderId="0" xfId="0" applyFont="1" applyAlignment="1">
      <alignment vertical="top" wrapText="1"/>
    </xf>
    <xf numFmtId="0" fontId="14" fillId="19" borderId="7" xfId="0" applyFont="1" applyFill="1" applyBorder="1" applyAlignment="1">
      <alignment wrapText="1"/>
    </xf>
    <xf numFmtId="0" fontId="14" fillId="0" borderId="0" xfId="0" quotePrefix="1" applyFont="1" applyAlignment="1">
      <alignment horizontal="left" wrapText="1"/>
    </xf>
    <xf numFmtId="0" fontId="73" fillId="23" borderId="0" xfId="0" applyFont="1" applyFill="1" applyAlignment="1">
      <alignment wrapText="1"/>
    </xf>
    <xf numFmtId="0" fontId="73" fillId="24" borderId="0" xfId="0" applyFont="1" applyFill="1" applyAlignment="1">
      <alignment wrapText="1"/>
    </xf>
    <xf numFmtId="0" fontId="125" fillId="23" borderId="0" xfId="0" applyFont="1" applyFill="1" applyAlignment="1">
      <alignment wrapText="1"/>
    </xf>
    <xf numFmtId="0" fontId="13" fillId="0" borderId="0" xfId="0" applyFont="1" applyAlignment="1">
      <alignment horizontal="left"/>
    </xf>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67" fillId="0" borderId="16" xfId="0" applyFont="1" applyBorder="1" applyAlignment="1">
      <alignment horizontal="center" wrapText="1"/>
    </xf>
    <xf numFmtId="0" fontId="168" fillId="0" borderId="16" xfId="0" applyFont="1" applyBorder="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wrapText="1"/>
    </xf>
    <xf numFmtId="0" fontId="131" fillId="0" borderId="0" xfId="0" applyFont="1" applyAlignment="1">
      <alignment horizontal="left"/>
    </xf>
    <xf numFmtId="0" fontId="169" fillId="0" borderId="0" xfId="0" applyFont="1" applyAlignment="1">
      <alignment horizontal="left"/>
    </xf>
    <xf numFmtId="0" fontId="132" fillId="0" borderId="0" xfId="0" applyFont="1" applyAlignment="1">
      <alignment horizontal="left"/>
    </xf>
    <xf numFmtId="0" fontId="170" fillId="19" borderId="7" xfId="0" applyFont="1" applyFill="1" applyBorder="1" applyAlignment="1">
      <alignment wrapText="1"/>
    </xf>
    <xf numFmtId="0" fontId="122" fillId="19" borderId="0" xfId="0" applyFont="1" applyFill="1" applyAlignment="1">
      <alignment horizontal="lef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31"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99" fillId="27" borderId="0" xfId="0" applyFont="1" applyFill="1" applyAlignment="1">
      <alignment horizontal="left"/>
    </xf>
    <xf numFmtId="0" fontId="171" fillId="0" borderId="0" xfId="0" applyFont="1"/>
    <xf numFmtId="0" fontId="68" fillId="27" borderId="0" xfId="0" applyFont="1" applyFill="1" applyAlignment="1">
      <alignment horizontal="left" vertical="top"/>
    </xf>
    <xf numFmtId="0" fontId="11" fillId="0" borderId="0" xfId="0" applyFont="1" applyAlignment="1">
      <alignment wrapText="1"/>
    </xf>
    <xf numFmtId="0" fontId="68" fillId="27" borderId="0" xfId="0" applyFont="1" applyFill="1" applyAlignment="1">
      <alignment horizontal="left"/>
    </xf>
    <xf numFmtId="0" fontId="11" fillId="0" borderId="0" xfId="0" applyFont="1" applyAlignment="1">
      <alignment horizontal="center" wrapText="1"/>
    </xf>
    <xf numFmtId="0" fontId="16" fillId="27" borderId="0" xfId="0" applyFont="1" applyFill="1" applyAlignment="1">
      <alignment horizontal="left"/>
    </xf>
    <xf numFmtId="0" fontId="16" fillId="65" borderId="0" xfId="0" applyFont="1" applyFill="1" applyAlignment="1">
      <alignment horizontal="left" wrapText="1"/>
    </xf>
    <xf numFmtId="0" fontId="20" fillId="27" borderId="0" xfId="0" applyFont="1" applyFill="1"/>
    <xf numFmtId="0" fontId="10" fillId="0" borderId="0" xfId="0" applyFont="1" applyAlignment="1">
      <alignment wrapText="1"/>
    </xf>
    <xf numFmtId="0" fontId="10" fillId="0" borderId="0" xfId="0" applyFont="1" applyAlignment="1">
      <alignment horizontal="left" vertical="top" wrapText="1"/>
    </xf>
    <xf numFmtId="0" fontId="9" fillId="0" borderId="0" xfId="0" applyFont="1" applyAlignment="1">
      <alignment wrapText="1"/>
    </xf>
    <xf numFmtId="0" fontId="68" fillId="0" borderId="0" xfId="0" applyFont="1" applyAlignment="1">
      <alignment horizontal="right" wrapText="1"/>
    </xf>
    <xf numFmtId="0" fontId="68" fillId="0" borderId="0" xfId="0" applyFont="1" applyAlignment="1">
      <alignment horizontal="right" vertical="center" wrapText="1"/>
    </xf>
    <xf numFmtId="0" fontId="135" fillId="0" borderId="0" xfId="0" applyFont="1" applyAlignment="1">
      <alignment wrapText="1"/>
    </xf>
    <xf numFmtId="0" fontId="8" fillId="0" borderId="0" xfId="0" applyFont="1" applyAlignment="1">
      <alignment wrapText="1"/>
    </xf>
    <xf numFmtId="0" fontId="8" fillId="0" borderId="0" xfId="0"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0" fontId="6" fillId="0" borderId="0" xfId="0" applyFont="1" applyAlignment="1">
      <alignment vertical="top" wrapText="1"/>
    </xf>
    <xf numFmtId="0" fontId="5" fillId="0" borderId="0" xfId="0" applyFont="1" applyAlignment="1">
      <alignment wrapText="1"/>
    </xf>
    <xf numFmtId="0" fontId="4" fillId="0" borderId="0" xfId="0" applyFont="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66" borderId="0" xfId="0" applyFont="1" applyFill="1" applyAlignment="1">
      <alignment wrapText="1"/>
    </xf>
    <xf numFmtId="0" fontId="3" fillId="19" borderId="0" xfId="0" applyFont="1" applyFill="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54" xfId="0" applyFont="1" applyBorder="1" applyAlignment="1">
      <alignment horizontal="center" wrapText="1"/>
    </xf>
    <xf numFmtId="0" fontId="0" fillId="5" borderId="1" xfId="0" applyFill="1" applyBorder="1"/>
    <xf numFmtId="0" fontId="76" fillId="15" borderId="8" xfId="0" applyFont="1" applyFill="1" applyBorder="1" applyAlignment="1">
      <alignment horizontal="left"/>
    </xf>
    <xf numFmtId="0" fontId="76" fillId="15" borderId="9" xfId="0" applyFont="1" applyFill="1" applyBorder="1" applyAlignment="1">
      <alignment horizontal="left"/>
    </xf>
    <xf numFmtId="49" fontId="80" fillId="0" borderId="0" xfId="0" applyNumberFormat="1" applyFont="1" applyAlignment="1">
      <alignment horizontal="left" vertical="top"/>
    </xf>
    <xf numFmtId="49" fontId="84" fillId="0" borderId="0" xfId="0" applyNumberFormat="1" applyFont="1" applyAlignment="1">
      <alignment horizontal="left" vertical="top"/>
    </xf>
    <xf numFmtId="49" fontId="80" fillId="0" borderId="23" xfId="0" applyNumberFormat="1" applyFont="1" applyBorder="1" applyAlignment="1">
      <alignment horizontal="center" vertical="center" wrapText="1"/>
    </xf>
    <xf numFmtId="49" fontId="81" fillId="0" borderId="17" xfId="0" applyNumberFormat="1" applyFont="1" applyBorder="1" applyAlignment="1">
      <alignment horizontal="center"/>
    </xf>
    <xf numFmtId="49" fontId="81" fillId="0" borderId="18" xfId="0" applyNumberFormat="1" applyFont="1" applyBorder="1" applyAlignment="1">
      <alignment horizontal="center"/>
    </xf>
    <xf numFmtId="49" fontId="81" fillId="0" borderId="19" xfId="0" applyNumberFormat="1" applyFont="1" applyBorder="1" applyAlignment="1">
      <alignment horizontal="center"/>
    </xf>
    <xf numFmtId="49" fontId="90" fillId="0" borderId="20" xfId="0" applyNumberFormat="1" applyFont="1" applyBorder="1" applyAlignment="1">
      <alignment horizontal="center" vertical="center" wrapText="1"/>
    </xf>
    <xf numFmtId="49" fontId="90" fillId="0" borderId="21" xfId="0" applyNumberFormat="1" applyFont="1" applyBorder="1" applyAlignment="1">
      <alignment horizontal="center" vertical="center" wrapText="1"/>
    </xf>
    <xf numFmtId="49" fontId="90" fillId="0" borderId="22" xfId="0" applyNumberFormat="1" applyFont="1" applyBorder="1" applyAlignment="1">
      <alignment horizontal="center"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horizontal="left" vertical="center"/>
    </xf>
    <xf numFmtId="0" fontId="55" fillId="13" borderId="0" xfId="0" applyFont="1" applyFill="1" applyAlignment="1">
      <alignment horizontal="center" vertical="center" wrapText="1"/>
    </xf>
    <xf numFmtId="0" fontId="48" fillId="0" borderId="0" xfId="0" applyFont="1" applyAlignment="1">
      <alignment horizontal="center" wrapText="1"/>
    </xf>
    <xf numFmtId="0" fontId="73" fillId="21" borderId="0" xfId="0" applyFont="1" applyFill="1" applyAlignment="1">
      <alignment horizontal="center" wrapText="1"/>
    </xf>
    <xf numFmtId="0" fontId="73" fillId="23" borderId="0" xfId="0" applyFont="1" applyFill="1" applyAlignment="1">
      <alignment horizontal="center" wrapText="1"/>
    </xf>
    <xf numFmtId="0" fontId="73" fillId="23" borderId="0" xfId="0" applyFont="1" applyFill="1" applyAlignment="1">
      <alignment horizontal="center" vertical="center" wrapText="1"/>
    </xf>
    <xf numFmtId="0" fontId="55" fillId="29" borderId="0" xfId="0" applyFont="1" applyFill="1" applyAlignment="1">
      <alignment wrapText="1"/>
    </xf>
    <xf numFmtId="0" fontId="50" fillId="33" borderId="0" xfId="0" applyFont="1" applyFill="1" applyAlignment="1">
      <alignment wrapText="1"/>
    </xf>
    <xf numFmtId="0" fontId="50" fillId="35" borderId="0" xfId="0" applyFont="1" applyFill="1" applyAlignment="1">
      <alignment wrapText="1"/>
    </xf>
    <xf numFmtId="0" fontId="55" fillId="0" borderId="0" xfId="0" applyFont="1" applyAlignment="1">
      <alignment horizontal="center" vertical="center" wrapText="1"/>
    </xf>
    <xf numFmtId="0" fontId="49" fillId="28" borderId="0" xfId="0" applyFont="1" applyFill="1" applyAlignment="1">
      <alignment horizontal="center" vertical="center"/>
    </xf>
    <xf numFmtId="0" fontId="48" fillId="0" borderId="0" xfId="0" applyFont="1" applyAlignment="1">
      <alignment wrapText="1"/>
    </xf>
    <xf numFmtId="0" fontId="75" fillId="53" borderId="40" xfId="0" applyFont="1" applyFill="1" applyBorder="1" applyAlignment="1">
      <alignment horizontal="center" vertical="center"/>
    </xf>
    <xf numFmtId="0" fontId="75" fillId="53" borderId="29" xfId="0" applyFont="1" applyFill="1" applyBorder="1" applyAlignment="1">
      <alignment horizontal="center" vertical="center"/>
    </xf>
    <xf numFmtId="0" fontId="49" fillId="32" borderId="41" xfId="0" applyFont="1" applyFill="1" applyBorder="1" applyAlignment="1">
      <alignment horizontal="center" vertical="center"/>
    </xf>
    <xf numFmtId="0" fontId="49" fillId="32" borderId="34" xfId="0" applyFont="1" applyFill="1" applyBorder="1" applyAlignment="1">
      <alignment horizontal="center" vertical="center"/>
    </xf>
    <xf numFmtId="0" fontId="49" fillId="31" borderId="0" xfId="0" applyFont="1" applyFill="1" applyAlignment="1">
      <alignment horizontal="center" vertical="center"/>
    </xf>
    <xf numFmtId="0" fontId="49" fillId="30" borderId="0" xfId="0" applyFont="1" applyFill="1" applyAlignment="1">
      <alignment horizontal="center" vertical="center"/>
    </xf>
    <xf numFmtId="0" fontId="20" fillId="0" borderId="0" xfId="0" applyFont="1" applyAlignment="1">
      <alignment horizontal="left" vertical="top" wrapText="1"/>
    </xf>
    <xf numFmtId="0" fontId="20"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7" dataDxfId="1906">
  <autoFilter ref="A8:AD20" xr:uid="{EF99425A-BF7C-494D-843B-A436A28F1D50}"/>
  <tableColumns count="30">
    <tableColumn id="26" xr3:uid="{F6E0102F-6A62-4676-8743-12C78DFD5AAE}" name="ID" totalsRowFunction="count" dataDxfId="1905" totalsRowDxfId="1904"/>
    <tableColumn id="34" xr3:uid="{C5C184C6-181D-45CF-A63D-7AEDCADFA43B}" name="Donnée (Niveau 1)" dataDxfId="1903" totalsRowDxfId="1902"/>
    <tableColumn id="1" xr3:uid="{48BA0677-2A51-4516-901D-245A32C9EF11}" name="Donnée (Niveau 2)" totalsRowFunction="count" dataDxfId="1901" totalsRowDxfId="1900"/>
    <tableColumn id="2" xr3:uid="{22B866D0-1B5E-4581-93E5-86229BC69C02}" name="Donnée (Niveau 3)" totalsRowFunction="count" dataDxfId="1899" totalsRowDxfId="1898"/>
    <tableColumn id="3" xr3:uid="{888BC815-3A76-4EEA-B68B-9A9CFFA21AC6}" name="Donnée (Niveau 4)" totalsRowFunction="count" dataDxfId="1897" totalsRowDxfId="1896"/>
    <tableColumn id="4" xr3:uid="{A1D31B95-E51B-44D1-A7C2-8E42F9D33E13}" name="Donnée (Niveau 5)" totalsRowFunction="count" dataDxfId="1895" totalsRowDxfId="1894"/>
    <tableColumn id="5" xr3:uid="{EA6D57DD-52EF-4D70-B539-0505DC6517EC}" name="Donnée (Niveau 6)" totalsRowFunction="count" dataDxfId="1893" totalsRowDxfId="1892"/>
    <tableColumn id="6" xr3:uid="{3FE552E2-2FEF-4E1A-B5DE-F4C21C13A296}" name="Description" totalsRowFunction="count" dataDxfId="1891" totalsRowDxfId="1890"/>
    <tableColumn id="14" xr3:uid="{BE5AEDCA-1CC5-4938-964E-9C68E6A07DC7}" name="Exemples" totalsRowFunction="count" dataDxfId="1889" totalsRowDxfId="1888"/>
    <tableColumn id="13" xr3:uid="{ED5FE47C-9997-4511-9856-83AF83A90171}" name="Fichier XSD" totalsRowFunction="count" dataDxfId="1887" totalsRowDxfId="1886"/>
    <tableColumn id="32" xr3:uid="{5C8C2495-D269-4E47-88B5-00584EF6B484}" name="Balise EMSI" dataDxfId="1885" totalsRowDxfId="1884"/>
    <tableColumn id="7" xr3:uid="{5C4F4C1E-17D3-4C4E-9650-A41F0BBB82B0}" name="Balise NexSIS" totalsRowFunction="count" dataDxfId="1883" totalsRowDxfId="1882"/>
    <tableColumn id="21" xr3:uid="{D8470834-C8F8-4F70-9302-7A4C602B72E6}" name="Nouvelle balise" totalsRowFunction="count" dataDxfId="1881" totalsRowDxfId="1880"/>
    <tableColumn id="8" xr3:uid="{D4E41060-B282-4AE5-8C87-3716CFB70625}" name="Nantes - balise" totalsRowFunction="count" dataDxfId="1879" totalsRowDxfId="1878"/>
    <tableColumn id="15" xr3:uid="{BB0E9A10-45CE-44DE-802C-D3A58D081A2F}" name="Nantes - description" totalsRowFunction="count" dataDxfId="1877" totalsRowDxfId="1876"/>
    <tableColumn id="18" xr3:uid="{8FE17C2A-E229-4B7F-B204-F356EEB4AE45}" name="GT399" totalsRowFunction="count" dataDxfId="1875" totalsRowDxfId="1874"/>
    <tableColumn id="9" xr3:uid="{4C9E2B92-3A78-454F-B9FF-8B97A2EAE3ED}" name="GT399 description" totalsRowFunction="count" dataDxfId="1873" totalsRowDxfId="1872"/>
    <tableColumn id="10" xr3:uid="{CCF33634-CF25-46BD-8DE3-12B24D24D5F8}" name="Priorisation" totalsRowFunction="count" dataDxfId="1871" totalsRowDxfId="1870"/>
    <tableColumn id="11" xr3:uid="{85B3828E-8687-4AA3-88CE-D610FCBDCFDE}" name="Cardinalité" dataDxfId="1869" totalsRowDxfId="1868"/>
    <tableColumn id="27" xr3:uid="{CF8F2F83-80E1-4F34-8CA4-101022C31379}" name="Objet" totalsRowFunction="count" dataDxfId="1867" totalsRowDxfId="1866"/>
    <tableColumn id="12" xr3:uid="{9491E93A-73C3-4214-8227-2A99EABCA3C1}" name="Format (ou type)" totalsRowFunction="count" dataDxfId="1865" totalsRowDxfId="1864"/>
    <tableColumn id="31" xr3:uid="{97801A1D-505C-4F61-ACF5-6EE844F5E23A}" name="Détails de format" dataDxfId="1863" totalsRowDxfId="1862"/>
    <tableColumn id="36" xr3:uid="{62248724-3AC6-48C6-B62F-D3C050A5A08F}" name="15-18" dataDxfId="1861" totalsRowDxfId="1860"/>
    <tableColumn id="35" xr3:uid="{2A6F94A4-B86B-4A8C-8862-6337DBF190B2}" name="15-15" dataDxfId="1859" totalsRowDxfId="1858"/>
    <tableColumn id="37" xr3:uid="{01782744-2942-D140-994A-3D343B0E0342}" name="CUT" dataDxfId="1857" totalsRowDxfId="1856"/>
    <tableColumn id="19" xr3:uid="{B112D546-E236-4723-880E-6D39731D2093}" name="Commentaire Hub Santé" totalsRowFunction="count" dataDxfId="1855" totalsRowDxfId="1854"/>
    <tableColumn id="16" xr3:uid="{E6CB6828-8B65-4F12-95B0-B9304BA135D8}" name="Commentaire Philippe Dreyfus" totalsRowFunction="count" dataDxfId="1853" totalsRowDxfId="1852"/>
    <tableColumn id="33" xr3:uid="{9AEA7D2D-C467-4E16-9414-C9877028EA11}" name="Commentaire FBE" dataDxfId="1851" totalsRowDxfId="1850"/>
    <tableColumn id="17" xr3:uid="{ACE48C56-220E-4341-8BEC-04B45FF1F728}" name="Commentaire Yann Penverne" totalsRowFunction="count" dataDxfId="1849" totalsRowDxfId="1848"/>
    <tableColumn id="20" xr3:uid="{A0AF1313-269D-4060-8F91-417D2F081DEB}" name="NexSIS" totalsRowFunction="custom" dataDxfId="1847" totalsRowDxfId="184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5" dataDxfId="1844" totalsRowDxfId="1843">
  <autoFilter ref="A8:AD14" xr:uid="{EF99425A-BF7C-494D-843B-A436A28F1D50}"/>
  <tableColumns count="30">
    <tableColumn id="26" xr3:uid="{D5B2518C-6D8E-6147-8C4F-B866728B3834}" name="ID" totalsRowFunction="count" dataDxfId="1842" totalsRowDxfId="1841"/>
    <tableColumn id="34" xr3:uid="{87148819-B7A5-7947-82EE-7CD825960AED}" name="Donnée (Niveau 1)" dataDxfId="1840" totalsRowDxfId="1839"/>
    <tableColumn id="1" xr3:uid="{D13C8DA4-A6E7-6647-83BF-735A36445504}" name="Donnée (Niveau 2)" totalsRowFunction="count" dataDxfId="1838" totalsRowDxfId="1837"/>
    <tableColumn id="2" xr3:uid="{9844E3D8-484C-674F-A6FE-C5E74C0BECD7}" name="Donnée (Niveau 3)" totalsRowFunction="count" dataDxfId="1836" totalsRowDxfId="1835"/>
    <tableColumn id="3" xr3:uid="{EDEAC3BB-E6E5-6D4A-81D4-0D53BDE32BE7}" name="Donnée (Niveau 4)" totalsRowFunction="count" dataDxfId="1834" totalsRowDxfId="1833"/>
    <tableColumn id="4" xr3:uid="{02D62420-0C0A-4A42-BF62-D538EE277DA2}" name="Donnée (Niveau 5)" totalsRowFunction="count" dataDxfId="1832" totalsRowDxfId="1831"/>
    <tableColumn id="5" xr3:uid="{AEDF2332-EB8E-3F47-A30F-62F4B295DC6E}" name="Donnée (Niveau 6)" totalsRowFunction="count" dataDxfId="1830" totalsRowDxfId="1829"/>
    <tableColumn id="6" xr3:uid="{6B82679A-C79E-B942-87C2-2A9AC62DFE61}" name="Description" totalsRowFunction="count" dataDxfId="1828" totalsRowDxfId="1827"/>
    <tableColumn id="14" xr3:uid="{64EB0DE7-7110-B649-B47F-39D14AB54769}" name="Exemples" totalsRowFunction="count" dataDxfId="1826" totalsRowDxfId="1825"/>
    <tableColumn id="7" xr3:uid="{30859462-25E2-6C4B-8D3C-5F2310CF2710}" name="Balise NexSIS" totalsRowFunction="count" dataDxfId="1824" totalsRowDxfId="1823"/>
    <tableColumn id="21" xr3:uid="{C7789C87-5B0F-9240-95BB-36A6DBBF16F7}" name="Nouvelle balise" totalsRowFunction="count" dataDxfId="1822" totalsRowDxfId="1821"/>
    <tableColumn id="8" xr3:uid="{56A311D2-6944-B44A-BA90-1B44FB783B25}" name="Nantes - balise" totalsRowFunction="count" dataDxfId="1820" totalsRowDxfId="1819"/>
    <tableColumn id="15" xr3:uid="{CC481BC4-1ACF-7849-B03D-7121652EE416}" name="Nantes - description" totalsRowFunction="count" dataDxfId="1818" totalsRowDxfId="1817"/>
    <tableColumn id="18" xr3:uid="{DA3EC825-B94E-6142-B1D1-58F763F6812E}" name="GT399" totalsRowFunction="count" dataDxfId="1816" totalsRowDxfId="1815"/>
    <tableColumn id="9" xr3:uid="{A60F6B9F-CF7A-6F48-A3FD-7FC591506696}" name="GT399 description" totalsRowFunction="count" dataDxfId="1814" totalsRowDxfId="1813"/>
    <tableColumn id="10" xr3:uid="{F183E99A-8936-D242-9E2F-7DF202579449}" name="Priorisation" totalsRowFunction="count" dataDxfId="1812" totalsRowDxfId="1811"/>
    <tableColumn id="11" xr3:uid="{0C55DBEB-B030-EB40-8778-44C43E402B7D}" name="Cardinalité" dataDxfId="1810" totalsRowDxfId="1809"/>
    <tableColumn id="27" xr3:uid="{3EA0014F-1F9E-3346-86AA-D19E79E32F71}" name="Objet" totalsRowFunction="count" dataDxfId="1808" totalsRowDxfId="1807"/>
    <tableColumn id="12" xr3:uid="{A3CD3B4C-97D3-9741-9A73-087C7A9F8936}" name="Format (ou type)" totalsRowFunction="count" dataDxfId="1806" totalsRowDxfId="1805"/>
    <tableColumn id="37" xr3:uid="{3FE45E5F-AD1E-7B48-BE25-BC7327DD16EC}" name="Nomenclature/ énumération" dataDxfId="1804" totalsRowDxfId="1803"/>
    <tableColumn id="31" xr3:uid="{9CB46CA4-597C-5148-8480-F8796E3C5AFD}" name="Détails de format" dataDxfId="1802" totalsRowDxfId="1801"/>
    <tableColumn id="36" xr3:uid="{97A47004-218F-7749-B82B-5B2AEE40A23C}" name="15-18" dataDxfId="1800" totalsRowDxfId="1799"/>
    <tableColumn id="35" xr3:uid="{544CEA0F-DCB5-C64C-9CDE-A40F1906888F}" name="15-15" dataDxfId="1798" totalsRowDxfId="1797"/>
    <tableColumn id="39" xr3:uid="{6DB8C4C4-E592-DA4D-B502-CA1F3A98FF18}" name="CUT" dataDxfId="1796" totalsRowDxfId="1795"/>
    <tableColumn id="19" xr3:uid="{F48E57B7-0080-CD4F-8CC0-D9866BEEABEE}" name="Commentaire Hub Santé" totalsRowFunction="count" dataDxfId="1794" totalsRowDxfId="1793"/>
    <tableColumn id="16" xr3:uid="{93611743-80E2-3A49-9F47-6E81E63C36BC}" name="Commentaire Philippe Dreyfus" totalsRowFunction="count" dataDxfId="1792" totalsRowDxfId="1791"/>
    <tableColumn id="33" xr3:uid="{E8582012-E1AA-5C48-84F3-81E85831EA3D}" name="Commentaire FBE" dataDxfId="1790" totalsRowDxfId="1789"/>
    <tableColumn id="17" xr3:uid="{10CD9342-79AA-B840-BD59-F6A02345EC01}" name="Commentaire Yann Penverne" totalsRowFunction="count" dataDxfId="1788" totalsRowDxfId="1787"/>
    <tableColumn id="20" xr3:uid="{36DD8A92-EC42-2849-A047-5EE0AABF1132}" name="NexSIS" totalsRowFunction="custom" dataDxfId="1786" totalsRowDxfId="1785">
      <totalsRowFormula>SUBTOTAL(103,createCase3[NexSIS])-COUNTIFS(createCase3[NexSIS],"=X")</totalsRowFormula>
    </tableColumn>
    <tableColumn id="22" xr3:uid="{055A2D99-D525-3349-A349-779652E6F495}" name="Métier" totalsRowFunction="custom" dataDxfId="1784" totalsRowDxfId="178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2" dataDxfId="1781" totalsRowDxfId="1780">
  <autoFilter ref="A11:AD191" xr:uid="{EF99425A-BF7C-494D-843B-A436A28F1D50}"/>
  <tableColumns count="30">
    <tableColumn id="26" xr3:uid="{ABF5D23D-E9BE-447B-A48E-850A8FE050AB}" name="ID" totalsRowFunction="count" dataDxfId="1779" totalsRowDxfId="1778"/>
    <tableColumn id="34" xr3:uid="{C603A664-BB7C-4E81-81F5-9AC771B920CE}" name="Donnée (Niveau 1)" dataDxfId="1777" totalsRowDxfId="1776"/>
    <tableColumn id="1" xr3:uid="{985EC22A-699F-4D1C-A0FF-90DCFB6591AE}" name="Donnée (Niveau 2)" totalsRowFunction="count" dataDxfId="1775" totalsRowDxfId="1774"/>
    <tableColumn id="2" xr3:uid="{9726EFFF-17E9-4567-9D61-3FDED4A1439C}" name="Donnée (Niveau 3)" totalsRowFunction="count" dataDxfId="1773" totalsRowDxfId="1772"/>
    <tableColumn id="3" xr3:uid="{DC2A9A2B-BD09-4CA3-892C-4DE6298A5712}" name="Donnée (Niveau 4)" totalsRowFunction="count" dataDxfId="1771" totalsRowDxfId="1770"/>
    <tableColumn id="4" xr3:uid="{B78C276D-8762-4642-9D7D-502A3706006F}" name="Donnée (Niveau 5)" totalsRowFunction="count" dataDxfId="1769" totalsRowDxfId="1768"/>
    <tableColumn id="5" xr3:uid="{E754A894-2972-4273-B6DD-CF0D8D93573D}" name="Donnée (Niveau 6)" totalsRowFunction="count" dataDxfId="1767" totalsRowDxfId="1766"/>
    <tableColumn id="6" xr3:uid="{24AAC4C6-656F-44C0-87E7-A586457237B4}" name="Description" totalsRowFunction="count" dataDxfId="1765" totalsRowDxfId="1764"/>
    <tableColumn id="14" xr3:uid="{5B142435-1C90-4234-8FB8-74C6ED9A57EB}" name="Exemples" totalsRowFunction="count" dataDxfId="1763" totalsRowDxfId="1762"/>
    <tableColumn id="7" xr3:uid="{23939F30-951A-4F60-A1C3-04B73AEA5803}" name="Balise NexSIS" totalsRowFunction="count" dataDxfId="1761" totalsRowDxfId="1760"/>
    <tableColumn id="21" xr3:uid="{DC207162-20F5-49F1-888F-349E9D3CC392}" name="Nouvelle balise" totalsRowFunction="count" dataDxfId="1759" totalsRowDxfId="1758"/>
    <tableColumn id="8" xr3:uid="{7556FAA0-1801-4DD7-900A-EE18363D5E82}" name="Nantes - balise" totalsRowFunction="count" dataDxfId="1757" totalsRowDxfId="1756"/>
    <tableColumn id="15" xr3:uid="{5FB127EE-7452-472C-AB5F-3281FCE1AA29}" name="Nantes - description" totalsRowFunction="count" dataDxfId="1755" totalsRowDxfId="1754"/>
    <tableColumn id="18" xr3:uid="{B55CBC10-E0E1-44C1-8A07-61AE2E43D1CB}" name="GT399" totalsRowFunction="count" dataDxfId="1753" totalsRowDxfId="1752"/>
    <tableColumn id="9" xr3:uid="{ED8CCBEC-AE8D-4416-B493-B3C4C06F7DE9}" name="GT399 description" totalsRowFunction="count" dataDxfId="1751" totalsRowDxfId="1750"/>
    <tableColumn id="10" xr3:uid="{46B3BCFD-A3E1-4528-930E-7787E8879562}" name="Priorisation" totalsRowFunction="count" dataDxfId="1749" totalsRowDxfId="1748"/>
    <tableColumn id="11" xr3:uid="{ABAA3778-8B61-4076-8B61-44A440D6CD31}" name="Cardinalité" dataDxfId="1747" totalsRowDxfId="1746"/>
    <tableColumn id="27" xr3:uid="{E5276C21-A4EF-4884-B4FB-C3E1823816EB}" name="Objet" totalsRowFunction="count" dataDxfId="1745" totalsRowDxfId="1744"/>
    <tableColumn id="12" xr3:uid="{5E7CF984-0D2D-4AB5-8857-24FA22847AFC}" name="Format (ou type)" totalsRowFunction="count" dataDxfId="1743" totalsRowDxfId="1742"/>
    <tableColumn id="37" xr3:uid="{2169D618-3BA4-45CD-952B-3014DC716E45}" name="Nomenclature/ énumération" dataDxfId="1741" totalsRowDxfId="1740"/>
    <tableColumn id="31" xr3:uid="{EC8DCE8F-9583-487D-94F2-441D28009773}" name="Détails de format" dataDxfId="1739" totalsRowDxfId="1738"/>
    <tableColumn id="36" xr3:uid="{2218AE1F-CDAB-423E-B754-D13BA6E01E7D}" name="Exos/RRAMU" dataDxfId="1737" totalsRowDxfId="1736"/>
    <tableColumn id="35" xr3:uid="{CF1EC0D3-4BCA-452A-AF26-36BE082E3351}" name="15-15" dataDxfId="1735" totalsRowDxfId="1734"/>
    <tableColumn id="39" xr3:uid="{4775AE16-DC68-4E34-8344-7B69CEBD7DD8}" name="CUT" dataDxfId="1733" totalsRowDxfId="1732"/>
    <tableColumn id="19" xr3:uid="{8FA91BE2-BC77-4525-BDE0-F6A9933290D7}" name="Commentaire Hub Santé" totalsRowFunction="count" dataDxfId="1731" totalsRowDxfId="1730"/>
    <tableColumn id="16" xr3:uid="{CFE0C64C-3AF3-4ED4-B261-757CDC0E4BAF}" name="Commentaire Philippe Dreyfus" totalsRowFunction="count" dataDxfId="1729" totalsRowDxfId="1728"/>
    <tableColumn id="33" xr3:uid="{DEAB7E62-6BC9-459A-9537-0973D7DAD581}" name="Commentaire FBE" dataDxfId="1727" totalsRowDxfId="1726"/>
    <tableColumn id="17" xr3:uid="{29D9B450-9ECA-42F9-BAF0-F3037CEEF915}" name="Commentaire Yann Penverne" totalsRowFunction="count" dataDxfId="1725" totalsRowDxfId="1724"/>
    <tableColumn id="20" xr3:uid="{DDA0A9DE-8EA2-4BC6-88A9-FC4FC0D98FFE}" name="NexSIS" totalsRowFunction="custom" dataDxfId="1723" totalsRowDxfId="1722">
      <totalsRowFormula>SUBTOTAL(103,createCase142[NexSIS])-COUNTIFS(createCase142[NexSIS],"=X")</totalsRowFormula>
    </tableColumn>
    <tableColumn id="22" xr3:uid="{1E79267D-7033-4469-BFCF-BBE2A69D6108}" name="Métier" totalsRowFunction="custom" dataDxfId="1721" totalsRowDxfId="172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5" totalsRowCount="1" headerRowDxfId="1719" dataDxfId="1718" totalsRowDxfId="1717">
  <autoFilter ref="A8:AE204" xr:uid="{EF99425A-BF7C-494D-843B-A436A28F1D50}">
    <filterColumn colId="22">
      <customFilters>
        <customFilter operator="notEqual" val=" "/>
      </customFilters>
    </filterColumn>
  </autoFilter>
  <tableColumns count="31">
    <tableColumn id="26" xr3:uid="{F89F79B0-EC13-4626-8B8B-E72803CF8D7F}" name="ID" totalsRowFunction="count" dataDxfId="1716" totalsRowDxfId="30">
      <calculatedColumnFormula>ROW()-8</calculatedColumnFormula>
    </tableColumn>
    <tableColumn id="34" xr3:uid="{82D9E408-6E89-6548-8064-32C2C1C49796}" name="Donnée (Niveau 1)" dataDxfId="1715" totalsRowDxfId="29"/>
    <tableColumn id="1" xr3:uid="{A4D81CB2-5DBF-46A1-831A-3B0CB8713987}" name="Donnée (Niveau 2)" totalsRowFunction="count" dataDxfId="1714" totalsRowDxfId="28"/>
    <tableColumn id="2" xr3:uid="{70FEA672-42A5-4D50-83E3-20F1DC99F826}" name="Donnée (Niveau 3)" totalsRowFunction="count" dataDxfId="1713" totalsRowDxfId="27"/>
    <tableColumn id="3" xr3:uid="{E5F546D4-3F7C-49D3-ACAD-5C0AA86EEA72}" name="Donnée (Niveau 4)" totalsRowFunction="count" dataDxfId="1712" totalsRowDxfId="26"/>
    <tableColumn id="4" xr3:uid="{C36F63D5-6F86-4068-8553-7E11F2FF2E34}" name="Donnée (Niveau 5)" totalsRowFunction="count" dataDxfId="1711" totalsRowDxfId="25"/>
    <tableColumn id="5" xr3:uid="{BCD32C8B-1BF5-4152-A4E3-856EB454D41F}" name="Donnée (Niveau 6)" totalsRowFunction="count" dataDxfId="1710" totalsRowDxfId="24"/>
    <tableColumn id="6" xr3:uid="{31AB271A-A79E-4AD6-A425-139013E5C0ED}" name="Description" totalsRowFunction="count" dataDxfId="1709" totalsRowDxfId="23"/>
    <tableColumn id="14" xr3:uid="{42356E16-5C2C-47EF-96D9-1439EB52D654}" name="Exemples" totalsRowFunction="count" dataDxfId="1708" totalsRowDxfId="22"/>
    <tableColumn id="7" xr3:uid="{05B3DFF6-BC4E-40A1-862A-0EBD5F2686D8}" name="Balise NexSIS" totalsRowFunction="count" dataDxfId="1707" totalsRowDxfId="21"/>
    <tableColumn id="21" xr3:uid="{A67EAB5D-C889-4A87-AEDD-CB5D507B5224}" name="Nouvelle balise" totalsRowFunction="count" dataDxfId="1706" totalsRowDxfId="20"/>
    <tableColumn id="8" xr3:uid="{142E6E6B-2EEA-41C0-969F-103EB7FEE77B}" name="Nantes - balise" totalsRowFunction="count" dataDxfId="1705" totalsRowDxfId="19"/>
    <tableColumn id="15" xr3:uid="{4B3C95EC-2C41-42CE-9528-75F02E532B07}" name="Nantes - description" totalsRowFunction="count" dataDxfId="1704" totalsRowDxfId="18"/>
    <tableColumn id="18" xr3:uid="{DD4C49C8-6EEB-4810-B6DF-F5EA0958E68F}" name="GT399" totalsRowFunction="count" dataDxfId="1703" totalsRowDxfId="17"/>
    <tableColumn id="9" xr3:uid="{1EF347D1-5F3C-455F-B7CC-0411A0A13BA5}" name="GT399 description" totalsRowFunction="count" dataDxfId="1702" totalsRowDxfId="16"/>
    <tableColumn id="10" xr3:uid="{A688C13F-43B2-4D38-AB61-5A8FA70F8877}" name="Priorisation" totalsRowFunction="count" dataDxfId="1701" totalsRowDxfId="15"/>
    <tableColumn id="11" xr3:uid="{740E98DF-4145-4688-96B5-1DB2B4C65860}" name="Cardinalité" dataDxfId="1700" totalsRowDxfId="14"/>
    <tableColumn id="27" xr3:uid="{5362BDCB-F398-463F-807C-5642BE8139A3}" name="Objet" totalsRowFunction="count" dataDxfId="1699" totalsRowDxfId="13"/>
    <tableColumn id="12" xr3:uid="{F99D40B9-B75A-4B6D-AD14-A9CC94A67A94}" name="Format (ou type)" totalsRowFunction="count" dataDxfId="1698" totalsRowDxfId="12"/>
    <tableColumn id="37" xr3:uid="{C4249FC6-D549-4A35-98D7-D98FEFD604C7}" name="Nomenclature/ énumération" dataDxfId="1697" totalsRowDxfId="11"/>
    <tableColumn id="31" xr3:uid="{165DCEEB-09D9-4414-9EB1-071322B65527}" name="Détails de format" dataDxfId="1696" totalsRowDxfId="10"/>
    <tableColumn id="36" xr3:uid="{DFE77849-E589-4C00-A974-5EA32CAC9950}" name="15-18" dataDxfId="1695" totalsRowDxfId="9"/>
    <tableColumn id="35" xr3:uid="{6F7422E5-A9F0-4CB5-94CC-23CADED3A1EA}" name="15-15" dataDxfId="1694" totalsRowDxfId="8"/>
    <tableColumn id="24" xr3:uid="{84A6C4F7-D7B2-45A3-94D6-FA4C63F0BF6D}" name="15-SMUR" dataDxfId="1693" totalsRowDxfId="7"/>
    <tableColumn id="39" xr3:uid="{D123E456-B227-404D-9075-2C12B6D79281}" name="CUT" dataDxfId="1692" totalsRowDxfId="6"/>
    <tableColumn id="19" xr3:uid="{0E27CA97-E0CC-4707-8A95-C2EB8B822A50}" name="Commentaire Hub Santé" totalsRowFunction="count" dataDxfId="1691" totalsRowDxfId="5"/>
    <tableColumn id="16" xr3:uid="{85C90A89-19FA-4640-8DE9-5BC81E29801A}" name="Commentaire Philippe Dreyfus" totalsRowFunction="count" dataDxfId="1690" totalsRowDxfId="4"/>
    <tableColumn id="33" xr3:uid="{F9B7E469-F267-4217-89F6-2332B9BE9F00}" name="Commentaire FBE" dataDxfId="1689" totalsRowDxfId="3"/>
    <tableColumn id="17" xr3:uid="{AF1719C0-5CFC-4F9F-8447-1E16DD154E8D}" name="Commentaire Yann Penverne" totalsRowFunction="count" dataDxfId="1688" totalsRowDxfId="2"/>
    <tableColumn id="20" xr3:uid="{A1AC7405-8CAD-4797-ACD3-A6DB9BD4973A}" name="NexSIS" totalsRowFunction="custom" dataDxfId="1687" totalsRowDxfId="1">
      <totalsRowFormula>SUBTOTAL(103,createCase[NexSIS])-COUNTIFS(createCase[NexSIS],"=X")</totalsRowFormula>
    </tableColumn>
    <tableColumn id="22" xr3:uid="{BFD15786-BC47-434A-8C58-1A07EC8D4305}" name="Métier" totalsRowFunction="custom" dataDxfId="1686"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85" dataDxfId="1684" totalsRowDxfId="168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82" totalsRowDxfId="1681"/>
    <tableColumn id="34" xr3:uid="{AF99D652-DA31-487A-8CE3-C43A9D0D0F82}" name="Donnée (Niveau 1)" dataDxfId="1680" totalsRowDxfId="1679"/>
    <tableColumn id="1" xr3:uid="{26624729-2378-4BE4-AF94-2AD83420E408}" name="Donnée (Niveau 2)" totalsRowFunction="count" dataDxfId="1678" totalsRowDxfId="1677"/>
    <tableColumn id="2" xr3:uid="{3DF2C155-D187-4F5C-A2F9-29CA2B2A18CC}" name="Donnée (Niveau 3)" totalsRowFunction="count" dataDxfId="1676" totalsRowDxfId="1675"/>
    <tableColumn id="3" xr3:uid="{DD16CD2E-7545-4983-AF64-50A47209731F}" name="Donnée (Niveau 4)" totalsRowFunction="count" dataDxfId="1674" totalsRowDxfId="1673"/>
    <tableColumn id="4" xr3:uid="{9201EFE0-C9BD-490F-B6AA-83311B09262F}" name="Donnée (Niveau 5)" totalsRowFunction="count" dataDxfId="1672" totalsRowDxfId="1671"/>
    <tableColumn id="5" xr3:uid="{20C32895-212D-4F26-B134-FBDF1FD4ED0E}" name="Donnée (Niveau 6)" totalsRowFunction="count" dataDxfId="1670" totalsRowDxfId="1669"/>
    <tableColumn id="6" xr3:uid="{036B2D7E-23E0-4814-B2FB-5C619B25F782}" name="Description" totalsRowFunction="count" dataDxfId="1668" totalsRowDxfId="1667"/>
    <tableColumn id="14" xr3:uid="{51A4E1A3-F3DC-4BAD-9F20-81B65F485A0D}" name="Exemples" totalsRowFunction="count" dataDxfId="1666" totalsRowDxfId="1665"/>
    <tableColumn id="7" xr3:uid="{E778FC69-A017-41C1-83AA-E451D575B2A3}" name="Balise NexSIS" dataDxfId="1664" totalsRowDxfId="1663"/>
    <tableColumn id="21" xr3:uid="{C6BE7A8E-F875-441C-BFA9-86D71B9EFF88}" name="Nouvelle balise" totalsRowFunction="count" dataDxfId="1662" totalsRowDxfId="1661"/>
    <tableColumn id="11" xr3:uid="{F10EE65F-1515-4AE2-9211-FD44F3EA5D3E}" name="Cardinalité" dataDxfId="1660" totalsRowDxfId="1659"/>
    <tableColumn id="27" xr3:uid="{B47DCBC0-7B24-497F-8892-323B08A42011}" name="Objet" totalsRowFunction="count" dataDxfId="1658" totalsRowDxfId="1657"/>
    <tableColumn id="12" xr3:uid="{15BDE3A9-E8A9-4EFC-A353-0269A66BC2B2}" name="Format (ou type)" totalsRowFunction="count" dataDxfId="1656" totalsRowDxfId="1655"/>
    <tableColumn id="37" xr3:uid="{046163B9-02C2-4347-B7FB-61E0432AAB68}" name="Nomenclature/ énumération" dataDxfId="1654" totalsRowDxfId="1653"/>
    <tableColumn id="31" xr3:uid="{20E92D64-29A1-4239-93C5-E8F762FFD8DE}" name="Détails de format" dataDxfId="1652" totalsRowDxfId="1651"/>
    <tableColumn id="36" xr3:uid="{636C128D-46D4-443D-9FB6-645B4E8390EC}" name="15-18" dataDxfId="1650" totalsRowDxfId="1649"/>
    <tableColumn id="35" xr3:uid="{3C17CD84-5847-4BD3-990E-46197D8D30CE}" name="15-15" dataDxfId="1648" totalsRowDxfId="1647"/>
    <tableColumn id="39" xr3:uid="{8F5DF9DE-3AC1-4BBF-B05B-904A5EB4D934}" name="CUT" dataDxfId="1646" totalsRowDxfId="1645"/>
    <tableColumn id="19" xr3:uid="{B90DC3CB-85F4-4D23-8DE4-7B4C05AC2236}" name="Commentaire Hub Santé" totalsRowFunction="count" dataDxfId="1644" totalsRowDxfId="1643"/>
    <tableColumn id="16" xr3:uid="{E17F6AB0-4FBD-425F-A071-573AD4BA0F3E}" name="Commentaire Philippe Dreyfus" totalsRowFunction="count" dataDxfId="1642" totalsRowDxfId="1641"/>
    <tableColumn id="33" xr3:uid="{7CFA00D6-8048-42E1-B541-BEA178D54E3E}" name="Commentaire FBE" dataDxfId="1640" totalsRowDxfId="1639"/>
    <tableColumn id="17" xr3:uid="{FC58F8C6-81B4-4955-A593-71BD7E5BDA7A}" name="Commentaire Yann Penverne" totalsRowFunction="count" dataDxfId="1638" totalsRowDxfId="1637"/>
    <tableColumn id="22" xr3:uid="{DB0180C0-781E-4165-87A4-8168655417AB}" name="Métier" totalsRowFunction="custom" dataDxfId="1636" totalsRowDxfId="163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34" dataDxfId="1633" totalsRowDxfId="1632">
  <autoFilter ref="A8:X61" xr:uid="{C92664FE-ED8F-46D7-9DD5-6F2E0861D6FF}"/>
  <tableColumns count="24">
    <tableColumn id="26" xr3:uid="{3D95D60D-4749-4205-B5A3-C40BC9083DDF}" name="ID" totalsRowFunction="count" dataDxfId="1631" totalsRowDxfId="1630"/>
    <tableColumn id="34" xr3:uid="{F55F9431-FBCC-4C37-BC99-DDE204E6AD66}" name="Donnée (Niveau 1)" dataDxfId="1629" totalsRowDxfId="1628"/>
    <tableColumn id="1" xr3:uid="{7BDE9DBC-8BFF-4962-94C8-303215EF6651}" name="Donnée (Niveau 2)" totalsRowFunction="count" dataDxfId="1627" totalsRowDxfId="1626"/>
    <tableColumn id="2" xr3:uid="{D40563B8-DCFF-4581-97D6-3BC1A593C4AB}" name="Donnée (Niveau 3)" totalsRowFunction="count" dataDxfId="1625" totalsRowDxfId="1624"/>
    <tableColumn id="3" xr3:uid="{25A7848B-AF8E-4993-88F6-92216A238470}" name="Donnée (Niveau 4)" totalsRowFunction="count" dataDxfId="1623" totalsRowDxfId="1622"/>
    <tableColumn id="4" xr3:uid="{AA50B053-891E-46D9-A92A-0E26EF075B7E}" name="Donnée (Niveau 5)" totalsRowFunction="count" dataDxfId="1621" totalsRowDxfId="1620"/>
    <tableColumn id="5" xr3:uid="{58A3E3FB-40F5-40E2-96F6-8C1C4AF04759}" name="Donnée (Niveau 6)" totalsRowFunction="count" dataDxfId="1619" totalsRowDxfId="1618"/>
    <tableColumn id="6" xr3:uid="{C62E45BF-811F-42E7-AB88-572B417F6150}" name="Description" totalsRowFunction="count" dataDxfId="1617" totalsRowDxfId="1616"/>
    <tableColumn id="14" xr3:uid="{F9F87B89-8446-4459-82BE-4CC3FDAE3D24}" name="Exemples" totalsRowFunction="count" dataDxfId="1615" totalsRowDxfId="1614"/>
    <tableColumn id="7" xr3:uid="{F4B052FA-031E-401E-BE7B-85F763764DFE}" name="Balise NexSIS" dataDxfId="1613" totalsRowDxfId="1612"/>
    <tableColumn id="21" xr3:uid="{48DE3666-C566-4CAB-B0A7-07A3209B6595}" name="Nouvelle balise" totalsRowFunction="count" dataDxfId="1611" totalsRowDxfId="1610"/>
    <tableColumn id="11" xr3:uid="{FD69FEBC-E70D-44C5-AD2D-C6CC2D1C0D06}" name="Cardinalité" dataDxfId="1609" totalsRowDxfId="1608"/>
    <tableColumn id="27" xr3:uid="{B5A842FA-9CEA-4996-A030-5CA520DDD42D}" name="Objet" totalsRowFunction="count" dataDxfId="1607" totalsRowDxfId="1606"/>
    <tableColumn id="12" xr3:uid="{A04D9211-F25C-4418-9545-A6F2966A3528}" name="Format (ou type)" totalsRowFunction="count" dataDxfId="1605" totalsRowDxfId="1604"/>
    <tableColumn id="37" xr3:uid="{4AA2533B-7EE3-47E8-A3C9-3721487911B2}" name="Nomenclature/ énumération" dataDxfId="1603" totalsRowDxfId="1602"/>
    <tableColumn id="31" xr3:uid="{5F33B9AF-8F57-40C0-B58A-2900055019D0}" name="Détails de format" dataDxfId="1601" totalsRowDxfId="1600"/>
    <tableColumn id="36" xr3:uid="{4350E4CE-9B26-491D-804C-0334C47A43C5}" name="15-18" dataDxfId="1599" totalsRowDxfId="1598"/>
    <tableColumn id="35" xr3:uid="{D25EA6AD-098C-4C6E-94BD-A321CF38C383}" name="15-15" dataDxfId="1597" totalsRowDxfId="1596"/>
    <tableColumn id="39" xr3:uid="{05BE7884-8749-4B81-B356-DDAA0EAB4864}" name="CUT" dataDxfId="1595" totalsRowDxfId="1594"/>
    <tableColumn id="19" xr3:uid="{6A104928-C33B-4AA9-A990-40B6C20E9D80}" name="Commentaire Hub Santé" totalsRowFunction="count" dataDxfId="1593" totalsRowDxfId="1592"/>
    <tableColumn id="16" xr3:uid="{712AA8BE-EBEC-4D34-9BE4-C551609D4A8E}" name="Commentaire Philippe Dreyfus" totalsRowFunction="count" dataDxfId="1591" totalsRowDxfId="1590"/>
    <tableColumn id="33" xr3:uid="{C7EF274F-4008-4396-97F1-6B640D914E6E}" name="Commentaire FBE" dataDxfId="1589" totalsRowDxfId="1588"/>
    <tableColumn id="17" xr3:uid="{BC6A7B64-7E37-4F83-AA3E-8E136D3C025C}" name="Commentaire Yann Penverne" totalsRowFunction="count" dataDxfId="1587" totalsRowDxfId="1586"/>
    <tableColumn id="22" xr3:uid="{FBAE91BA-4332-4036-98CF-545C9190993D}" name="Métier" totalsRowFunction="custom" dataDxfId="1585" totalsRowDxfId="158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83" dataDxfId="1582" totalsRowDxfId="1581">
  <autoFilter ref="A8:X42" xr:uid="{C92664FE-ED8F-46D7-9DD5-6F2E0861D6FF}"/>
  <tableColumns count="24">
    <tableColumn id="26" xr3:uid="{F0BBFE2C-91EC-4F63-8C42-7A13D8DB1773}" name="ID" totalsRowFunction="count" dataDxfId="1580" totalsRowDxfId="1579"/>
    <tableColumn id="34" xr3:uid="{D4146487-94AF-45AE-9337-108D3BA4CEB4}" name="Donnée (Niveau 1)" dataDxfId="1578" totalsRowDxfId="1577"/>
    <tableColumn id="1" xr3:uid="{6249CE60-4860-4AE5-B2FE-DC960F0E9986}" name="Donnée (Niveau 2)" totalsRowFunction="count" dataDxfId="1576" totalsRowDxfId="1575"/>
    <tableColumn id="2" xr3:uid="{C2D3DCAE-6928-4F1C-AF61-C37FEBF17CE7}" name="Donnée (Niveau 3)" totalsRowFunction="count" dataDxfId="1574" totalsRowDxfId="1573"/>
    <tableColumn id="3" xr3:uid="{33216364-1D3C-4C3A-9A87-FDF54DD48221}" name="Donnée (Niveau 4)" totalsRowFunction="count" dataDxfId="1572" totalsRowDxfId="1571"/>
    <tableColumn id="4" xr3:uid="{57EF9CD5-EC70-4A23-A60C-23D9F357C89F}" name="Donnée (Niveau 5)" totalsRowFunction="count" dataDxfId="1570" totalsRowDxfId="1569"/>
    <tableColumn id="5" xr3:uid="{9F84A053-8A83-4A58-AEB1-A4D4BC92B461}" name="Donnée (Niveau 6)" totalsRowFunction="count" dataDxfId="1568" totalsRowDxfId="1567"/>
    <tableColumn id="6" xr3:uid="{D1C161A6-6AE9-4A45-944C-37A17B71ECB9}" name="Description" totalsRowFunction="count" dataDxfId="1566" totalsRowDxfId="1565"/>
    <tableColumn id="14" xr3:uid="{B7506A0E-75D9-44A0-9C02-5DB0ECF2A955}" name="Exemples" totalsRowFunction="count" dataDxfId="1564" totalsRowDxfId="1563"/>
    <tableColumn id="7" xr3:uid="{75D58EAE-33E2-4457-BF72-961EB594E74F}" name="Balise NexSIS" dataDxfId="1562" totalsRowDxfId="1561"/>
    <tableColumn id="21" xr3:uid="{8064C132-A136-4348-BB46-3374B12E8118}" name="Nouvelle balise" totalsRowFunction="count" dataDxfId="1560" totalsRowDxfId="1559"/>
    <tableColumn id="11" xr3:uid="{07C5EC80-6F69-4BF2-A52F-A8DC0C68FDD5}" name="Cardinalité" dataDxfId="1558" totalsRowDxfId="1557"/>
    <tableColumn id="27" xr3:uid="{45AE51DB-A6BF-45B0-A5E3-450B57AFF1BE}" name="Objet" totalsRowFunction="count" dataDxfId="1556" totalsRowDxfId="1555"/>
    <tableColumn id="12" xr3:uid="{DDC6828F-2B6C-4E05-87D2-07F4D40557F4}" name="Format (ou type)" totalsRowFunction="count" dataDxfId="1554" totalsRowDxfId="1553"/>
    <tableColumn id="37" xr3:uid="{66657B31-D3ED-45B0-AFA9-C1A1912F21C1}" name="Nomenclature/ énumération" dataDxfId="1552" totalsRowDxfId="1551"/>
    <tableColumn id="31" xr3:uid="{FC0F3951-1CFE-4C1D-96D5-F355E8519DFE}" name="Détails de format" dataDxfId="1550" totalsRowDxfId="1549"/>
    <tableColumn id="36" xr3:uid="{E4D376D5-6C75-44C6-9C5A-2DB0ECCB6D64}" name="15-18" dataDxfId="1548" totalsRowDxfId="1547"/>
    <tableColumn id="35" xr3:uid="{EA11A1BC-8967-40FA-ADCD-0B84F05B4FB7}" name="15-15" dataDxfId="1546" totalsRowDxfId="1545"/>
    <tableColumn id="39" xr3:uid="{D31DD38F-C6EE-4749-A560-C7A57192A678}" name="CUT" dataDxfId="1544" totalsRowDxfId="1543"/>
    <tableColumn id="19" xr3:uid="{B19166B6-0C3E-4F4D-ADFE-C549689DAD0F}" name="Commentaire Hub Santé" totalsRowFunction="count" dataDxfId="1542" totalsRowDxfId="1541"/>
    <tableColumn id="16" xr3:uid="{4463EAB1-8B99-416B-81E7-7BF762EFF67F}" name="Commentaire Philippe Dreyfus" totalsRowFunction="count" dataDxfId="1540" totalsRowDxfId="1539"/>
    <tableColumn id="33" xr3:uid="{AEB9EA63-47DE-4EB1-98A2-28AF16C300B3}" name="Commentaire FBE" dataDxfId="1538" totalsRowDxfId="1537"/>
    <tableColumn id="17" xr3:uid="{A303D711-3B44-411C-AFCC-D94F65BB0726}" name="Commentaire Yann Penverne" totalsRowFunction="count" dataDxfId="1536" totalsRowDxfId="1535"/>
    <tableColumn id="22" xr3:uid="{05D5BA78-9525-42BB-9AA1-997AB030D68E}" name="Métier" totalsRowFunction="custom" dataDxfId="1534" totalsRowDxfId="153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32" dataDxfId="1531" totalsRowDxfId="1530">
  <autoFilter ref="A8:AF72" xr:uid="{63D50B21-49FD-4724-931E-4B74BF8476B1}"/>
  <tableColumns count="32">
    <tableColumn id="26" xr3:uid="{8D5EDC39-215F-4E94-846A-3D4ACA1D2C53}" name="ID" totalsRowFunction="count" dataDxfId="1529" totalsRowDxfId="1528">
      <calculatedColumnFormula>ROW()-8</calculatedColumnFormula>
    </tableColumn>
    <tableColumn id="34" xr3:uid="{207093F4-4D8B-4CEB-9D2D-235D14641525}" name="Donnée (Niveau 1)" dataDxfId="1527" totalsRowDxfId="1526"/>
    <tableColumn id="1" xr3:uid="{9E73ABC5-269F-4BD3-9995-81E72371DAE3}" name="Donnée (Niveau 2)" totalsRowFunction="count" dataDxfId="1525" totalsRowDxfId="1524"/>
    <tableColumn id="2" xr3:uid="{2161A585-4F28-44FE-A023-7DB4D8C14776}" name="Donnée (Niveau 3)" totalsRowFunction="count" dataDxfId="1523" totalsRowDxfId="1522"/>
    <tableColumn id="3" xr3:uid="{B4AC3C84-E90A-41BE-8D7E-B00512446AA0}" name="Donnée (Niveau 4)" totalsRowFunction="count" dataDxfId="1521" totalsRowDxfId="1520"/>
    <tableColumn id="4" xr3:uid="{7625C9EB-D58E-42FE-879B-9F8F2027D9BC}" name="Donnée (Niveau 5)" totalsRowFunction="count" dataDxfId="1519" totalsRowDxfId="1518"/>
    <tableColumn id="5" xr3:uid="{F9A74558-8C8F-45C8-835B-46F0B31B479D}" name="Donnée (Niveau 6)" totalsRowFunction="count" dataDxfId="1517" totalsRowDxfId="1516"/>
    <tableColumn id="6" xr3:uid="{09509801-3591-48A7-8985-CCEA3490DE3C}" name="Description" totalsRowFunction="count" dataDxfId="1515" totalsRowDxfId="1514"/>
    <tableColumn id="14" xr3:uid="{8545E83F-C13A-48FC-82C5-4A224D3A6106}" name="Exemples" totalsRowFunction="count" dataDxfId="1513" totalsRowDxfId="1512"/>
    <tableColumn id="7" xr3:uid="{F7282465-AB67-4D8A-90B4-CAF4CDB5007B}" name="Balise NexSIS" totalsRowFunction="count" dataDxfId="1511" totalsRowDxfId="1510"/>
    <tableColumn id="21" xr3:uid="{44DD35C0-3D58-465E-82FF-70ABB11F29EF}" name="Nouvelle balise" totalsRowFunction="count" dataDxfId="1509" totalsRowDxfId="1508"/>
    <tableColumn id="8" xr3:uid="{8F87BED5-B74C-4B7A-B29D-D91C208A9F73}" name="Nantes - balise" totalsRowFunction="count" dataDxfId="1507" totalsRowDxfId="1506"/>
    <tableColumn id="15" xr3:uid="{718CC66C-29F4-4C63-B0E0-D70789F55F8F}" name="Nantes - description" totalsRowFunction="count" dataDxfId="1505" totalsRowDxfId="1504"/>
    <tableColumn id="18" xr3:uid="{65F92B88-E7A2-45E5-8796-E162FAED8248}" name="GT399" totalsRowFunction="count" dataDxfId="1503" totalsRowDxfId="1502"/>
    <tableColumn id="9" xr3:uid="{A24D6524-4257-4D93-94F9-A3667397DDBA}" name="GT399 description" totalsRowFunction="count" dataDxfId="1501" totalsRowDxfId="1500"/>
    <tableColumn id="10" xr3:uid="{E016D53B-CB5B-4F83-A1DA-7C210BE8E926}" name="Priorisation" totalsRowFunction="count" dataDxfId="1499" totalsRowDxfId="1498"/>
    <tableColumn id="11" xr3:uid="{17AE5B25-E42A-4545-AF36-AE2BF5D231F1}" name="Cardinalité" dataDxfId="1497" totalsRowDxfId="1496"/>
    <tableColumn id="27" xr3:uid="{0646FC2D-E448-497F-9566-96B9E754D7B3}" name="Objet" totalsRowFunction="count" dataDxfId="1495" totalsRowDxfId="1494"/>
    <tableColumn id="12" xr3:uid="{9F463A79-A8A7-456D-BC30-1910D14EEA3A}" name="Format (ou type)" totalsRowFunction="count" dataDxfId="1493" totalsRowDxfId="1492"/>
    <tableColumn id="37" xr3:uid="{B034C9F4-78BE-4F4D-9B79-BA9F5DAB2826}" name="Nomenclature/ énumération" dataDxfId="1491" totalsRowDxfId="1490"/>
    <tableColumn id="31" xr3:uid="{3158C7A2-A99D-4EF2-8BAE-8667747DCF73}" name="Détails de format" dataDxfId="1489" totalsRowDxfId="1488"/>
    <tableColumn id="36" xr3:uid="{89279DA3-D94C-4AAB-B817-DF00FFBA9888}" name="15-RPIS" dataDxfId="1487" totalsRowDxfId="1486"/>
    <tableColumn id="13" xr3:uid="{A70D290D-71CE-4BB5-8E04-3E3B951B7729}" name="15-SMUR" dataDxfId="1485" totalsRowDxfId="1484"/>
    <tableColumn id="23" xr3:uid="{FB137A89-375F-455A-9ADB-F409CB7B19B9}" name="15-18" dataDxfId="1483" totalsRowDxfId="1482"/>
    <tableColumn id="35" xr3:uid="{EE84F553-FEE7-4CD0-89C0-C8DD492F4429}" name="15-TSU" dataDxfId="1481" totalsRowDxfId="1480"/>
    <tableColumn id="39" xr3:uid="{DA320A45-45B6-4963-91DD-917A38D8DF49}" name="CUT" dataDxfId="1479" totalsRowDxfId="1478"/>
    <tableColumn id="19" xr3:uid="{FF109D4E-4787-4AB3-9E15-478656FCDADF}" name="Commentaire Hub Santé" totalsRowFunction="count" dataDxfId="1477" totalsRowDxfId="1476"/>
    <tableColumn id="16" xr3:uid="{642C8AF9-3354-4F6C-A37B-363B64C9780B}" name="Commentaire Philippe Dreyfus" totalsRowFunction="count" dataDxfId="1475" totalsRowDxfId="1474"/>
    <tableColumn id="33" xr3:uid="{44001357-ED08-4953-9C2E-B2302A17E223}" name="Commentaire FBE" dataDxfId="1473" totalsRowDxfId="1472"/>
    <tableColumn id="17" xr3:uid="{D9CE2245-CA19-44A0-94CC-CE702DFB5445}" name="Commentaire Yann Penverne" totalsRowFunction="count" dataDxfId="1471" totalsRowDxfId="1470"/>
    <tableColumn id="20" xr3:uid="{2A0BBAC6-9A77-4C1A-BA6E-777232E44EA6}" name="NexSIS" totalsRowFunction="custom" dataDxfId="1469" totalsRowDxfId="1468">
      <totalsRowFormula>SUBTOTAL(103,createCase2912[NexSIS])-COUNTIFS(createCase2912[NexSIS],"=X")</totalsRowFormula>
    </tableColumn>
    <tableColumn id="22" xr3:uid="{2D3A15A0-662A-48E8-A3A3-1095AE1804CC}" name="Métier" totalsRowFunction="custom" dataDxfId="1467" totalsRowDxfId="146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65" dataDxfId="1464" totalsRowDxfId="1463">
  <autoFilter ref="A8:AD92" xr:uid="{61BCAC55-9BDD-436A-8C43-43FA10A8A29F}"/>
  <tableColumns count="30">
    <tableColumn id="26" xr3:uid="{588455DD-C3D5-4460-AC26-09BB83302193}" name="ID" totalsRowFunction="count" dataDxfId="1462" totalsRowDxfId="1461"/>
    <tableColumn id="34" xr3:uid="{75617E3F-38B8-498E-B488-E5382B8D8E59}" name="Donnée (Niveau 1)" dataDxfId="1460" totalsRowDxfId="1459"/>
    <tableColumn id="1" xr3:uid="{90A61A2B-B1CF-4E5B-AC63-E218B3506FE1}" name="Donnée (Niveau 2)" totalsRowFunction="count" dataDxfId="1458" totalsRowDxfId="1457"/>
    <tableColumn id="2" xr3:uid="{40B5ED06-C233-4300-B851-9639491A20EA}" name="Donnée (Niveau 3)" totalsRowFunction="count" dataDxfId="1456" totalsRowDxfId="1455"/>
    <tableColumn id="3" xr3:uid="{FE650810-91F2-43FA-A1A9-4ADEDDF019D9}" name="Donnée (Niveau 4)" totalsRowFunction="count" dataDxfId="1454" totalsRowDxfId="1453"/>
    <tableColumn id="4" xr3:uid="{67B0AC35-FCE9-4B98-A5B5-F79242422DED}" name="Donnée (Niveau 5)" totalsRowFunction="count" dataDxfId="1452" totalsRowDxfId="1451"/>
    <tableColumn id="5" xr3:uid="{5584FBA0-8C9A-4B74-996C-489E5B6D8B31}" name="Donnée (Niveau 6)" totalsRowFunction="count" dataDxfId="1450" totalsRowDxfId="1449"/>
    <tableColumn id="6" xr3:uid="{B561E47E-0EF4-4741-9318-11ED52CE2081}" name="Description" totalsRowFunction="count" dataDxfId="1448" totalsRowDxfId="1447"/>
    <tableColumn id="14" xr3:uid="{BCB241CF-864B-404B-9457-5CFCE283A52E}" name="Exemples" totalsRowFunction="count" dataDxfId="1446" totalsRowDxfId="1445"/>
    <tableColumn id="7" xr3:uid="{EAF17525-FE29-430A-A520-5F864853ED00}" name="Balise NexSIS" totalsRowFunction="count" dataDxfId="1444" totalsRowDxfId="1443"/>
    <tableColumn id="21" xr3:uid="{D0BFFE6C-4225-46D0-B895-F3676779BA23}" name="Nouvelle balise" totalsRowFunction="count" dataDxfId="1442" totalsRowDxfId="1441"/>
    <tableColumn id="8" xr3:uid="{3895610D-D4D5-42BF-BCF9-30A1A3C697D5}" name="Nantes - balise" totalsRowFunction="count" dataDxfId="1440" totalsRowDxfId="1439"/>
    <tableColumn id="15" xr3:uid="{A4C3AF04-789D-45AA-AF75-181EE5D3C889}" name="Nantes - description" totalsRowFunction="count" dataDxfId="1438" totalsRowDxfId="1437"/>
    <tableColumn id="18" xr3:uid="{0B319C5E-2B1A-48A1-AB5B-565B289E8E5A}" name="GT399" totalsRowFunction="count" dataDxfId="1436" totalsRowDxfId="1435"/>
    <tableColumn id="9" xr3:uid="{3270362B-AE6D-4A4F-9B53-9B4705420332}" name="GT399 description" totalsRowFunction="count" dataDxfId="1434" totalsRowDxfId="1433"/>
    <tableColumn id="10" xr3:uid="{7DFD36C3-C87A-40C8-A097-E0E6D15F31FF}" name="Priorisation" totalsRowFunction="count" dataDxfId="1432" totalsRowDxfId="1431"/>
    <tableColumn id="11" xr3:uid="{830A5A92-5BDB-4DBC-B7BB-71ACF59E0F86}" name="Cardinalité" dataDxfId="1430" totalsRowDxfId="1429"/>
    <tableColumn id="27" xr3:uid="{84308AE7-7DC0-4DF5-B1F2-D62629FB9721}" name="Objet" totalsRowFunction="count" dataDxfId="1428" totalsRowDxfId="1427"/>
    <tableColumn id="12" xr3:uid="{BC7634C4-D51C-4D1D-A74D-CA61CA757208}" name="Format (ou type)" totalsRowFunction="count" dataDxfId="1426" totalsRowDxfId="1425"/>
    <tableColumn id="37" xr3:uid="{66BD417D-8F82-43EE-8B74-84DF4CC46C92}" name="Nomenclature/ énumération" dataDxfId="1424" totalsRowDxfId="1423"/>
    <tableColumn id="31" xr3:uid="{57E65586-98BD-4335-934F-A093282E1FEE}" name="Détails de format" dataDxfId="1422" totalsRowDxfId="1421"/>
    <tableColumn id="36" xr3:uid="{8151D5CE-9DBC-4230-BFCD-A109E5501497}" name="15-18" dataDxfId="1420" totalsRowDxfId="1419"/>
    <tableColumn id="35" xr3:uid="{B2C9F5A2-91F5-468B-AE17-940BE1DE3870}" name="15-SMUR" dataDxfId="1418" totalsRowDxfId="1417"/>
    <tableColumn id="39" xr3:uid="{81AAA84E-9D2F-4ADE-9D78-C7DB3A5A2ACF}" name="15-ATSU" dataDxfId="1416" totalsRowDxfId="1415"/>
    <tableColumn id="19" xr3:uid="{0F82E793-70E1-4AE5-ACE7-7E8EB5091B93}" name="Commentaire Hub Santé" totalsRowFunction="count" dataDxfId="1414" totalsRowDxfId="1413"/>
    <tableColumn id="16" xr3:uid="{C59347C9-5FCC-40A9-8926-CA2A963211D3}" name="Commentaire Philippe Dreyfus" totalsRowFunction="count" dataDxfId="1412" totalsRowDxfId="1411"/>
    <tableColumn id="33" xr3:uid="{61C64199-FD5A-477C-9F67-38D22581EECF}" name="Commentaire FBE" dataDxfId="1410" totalsRowDxfId="1409"/>
    <tableColumn id="17" xr3:uid="{E78A9C85-C797-4A18-8685-52FDE2B659CA}" name="Commentaire Yann Penverne" totalsRowFunction="count" dataDxfId="1408" totalsRowDxfId="1407"/>
    <tableColumn id="20" xr3:uid="{F9D1F989-7BDE-4BE2-8178-8D906FAA358D}" name="NexSIS" totalsRowFunction="custom" dataDxfId="1406" totalsRowDxfId="1405">
      <totalsRowFormula>SUBTOTAL(103,createCase215[NexSIS])-COUNTIFS(createCase215[NexSIS],"=X")</totalsRowFormula>
    </tableColumn>
    <tableColumn id="22" xr3:uid="{736803F3-8344-4B8F-A1B7-881CC3FA1483}" name="Métier" totalsRowFunction="custom" dataDxfId="1404" totalsRowDxfId="140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02" dataDxfId="1401" totalsRowDxfId="1400">
  <autoFilter ref="A8:AF64" xr:uid="{35EA0160-5939-4AFE-BAAE-8243018C4F97}"/>
  <tableColumns count="32">
    <tableColumn id="26" xr3:uid="{12D8CEB3-E681-43DF-BEC0-6C291A8D8329}" name="ID" totalsRowFunction="count" dataDxfId="1399" totalsRowDxfId="1398"/>
    <tableColumn id="34" xr3:uid="{9EE009C3-D24E-469A-A94A-F3A00D5DDB8B}" name="Donnée (Niveau 1)" dataDxfId="1397" totalsRowDxfId="1396"/>
    <tableColumn id="1" xr3:uid="{B7EC5B63-675D-4F31-B76D-3E5B9E37F078}" name="Donnée (Niveau 2)" totalsRowFunction="count" dataDxfId="1395" totalsRowDxfId="1394"/>
    <tableColumn id="2" xr3:uid="{5B57BF21-F87F-460E-ACB7-9BCE55E6C176}" name="Donnée (Niveau 3)" totalsRowFunction="count" dataDxfId="1393" totalsRowDxfId="1392"/>
    <tableColumn id="3" xr3:uid="{8520709C-ABA8-4102-B671-D70267716998}" name="Donnée (Niveau 4)" totalsRowFunction="count" dataDxfId="1391" totalsRowDxfId="1390"/>
    <tableColumn id="4" xr3:uid="{94B80BD7-3514-45E7-8B9D-A5DC5D37E118}" name="Donnée (Niveau 5)" totalsRowFunction="count" dataDxfId="1389" totalsRowDxfId="1388"/>
    <tableColumn id="5" xr3:uid="{F774375F-2786-4A73-8C43-B5EB8D703C0F}" name="Donnée (Niveau 6)" totalsRowFunction="count" dataDxfId="1387" totalsRowDxfId="1386"/>
    <tableColumn id="23" xr3:uid="{338CDAC6-AC89-46E4-AF8E-187CA0315B6E}" name="Colonne2" dataDxfId="1385" totalsRowDxfId="1384"/>
    <tableColumn id="13" xr3:uid="{5043CFEE-E3A2-40E9-89E2-B8C2A1E632D2}" name="Colonne1" dataDxfId="1383" totalsRowDxfId="1382"/>
    <tableColumn id="6" xr3:uid="{C95E5171-3260-402B-86BF-C67DF056D407}" name="Description" totalsRowFunction="count" dataDxfId="1381" totalsRowDxfId="1380"/>
    <tableColumn id="14" xr3:uid="{067837E0-4917-486E-9C27-F725A2C59FCC}" name="Exemples" totalsRowFunction="count" dataDxfId="1379" totalsRowDxfId="1378"/>
    <tableColumn id="7" xr3:uid="{47E5D71A-AC82-4F55-8E27-563593D3B2F2}" name="Balise NexSIS" totalsRowFunction="count" dataDxfId="1377" totalsRowDxfId="1376"/>
    <tableColumn id="21" xr3:uid="{48DFB3FE-D2A7-4950-A487-0263E812B718}" name="Nouvelle balise" totalsRowFunction="count" dataDxfId="1375" totalsRowDxfId="1374"/>
    <tableColumn id="8" xr3:uid="{23093890-1C60-4E05-B2F8-363E069FD671}" name="Nantes - balise" totalsRowFunction="count" dataDxfId="1373" totalsRowDxfId="1372"/>
    <tableColumn id="15" xr3:uid="{8DC442E9-7D57-46C9-A861-01C2491324E2}" name="Nantes - description" totalsRowFunction="count" dataDxfId="1371" totalsRowDxfId="1370"/>
    <tableColumn id="18" xr3:uid="{57F2ED8D-3700-461C-82A4-8C8C841C0155}" name="GT399" totalsRowFunction="count" dataDxfId="1369" totalsRowDxfId="1368"/>
    <tableColumn id="9" xr3:uid="{45CB5E5C-D372-4A26-AF5B-2DA6114D7886}" name="GT399 description" totalsRowFunction="count" dataDxfId="1367" totalsRowDxfId="1366"/>
    <tableColumn id="10" xr3:uid="{00C96956-9EC8-4735-8013-245FC44ED807}" name="Priorisation" totalsRowFunction="count" dataDxfId="1365" totalsRowDxfId="1364"/>
    <tableColumn id="11" xr3:uid="{EF3C732C-A2D6-463A-85FD-D8AA0C9B50F6}" name="Cardinalité" dataDxfId="1363" totalsRowDxfId="1362"/>
    <tableColumn id="27" xr3:uid="{1B7324D2-64BE-4C9B-A6EE-8283085CB7EC}" name="Objet" totalsRowFunction="count" dataDxfId="1361" totalsRowDxfId="1360"/>
    <tableColumn id="12" xr3:uid="{346BC643-C741-4ED3-B94E-9C4FB69ED0A9}" name="Format (ou type)" totalsRowFunction="count" dataDxfId="1359" totalsRowDxfId="1358"/>
    <tableColumn id="37" xr3:uid="{BE51494B-A6D7-451B-9A84-3ECED33214DA}" name="Nomenclature/ énumération" dataDxfId="1357" totalsRowDxfId="1356"/>
    <tableColumn id="31" xr3:uid="{6BD336ED-7D35-4C80-AE8F-19525394188D}" name="Détails de format" dataDxfId="1355" totalsRowDxfId="1354"/>
    <tableColumn id="36" xr3:uid="{E5F8BD0D-97FB-4023-B64F-B4F8A90F6ADA}" name="15-SMUR" dataDxfId="1353" totalsRowDxfId="1352"/>
    <tableColumn id="35" xr3:uid="{45734523-870D-44C5-B243-A03765CD1CDD}" name="15-XX" dataDxfId="1351" totalsRowDxfId="1350"/>
    <tableColumn id="39" xr3:uid="{F8B31559-1068-4F01-BFEB-663EA0804A93}" name="CUT" dataDxfId="1349" totalsRowDxfId="1348"/>
    <tableColumn id="19" xr3:uid="{B4C5005C-0D3A-4440-A4BD-B2D49E8D7DD6}" name="Commentaire Hub Santé" totalsRowFunction="count" dataDxfId="1347" totalsRowDxfId="1346"/>
    <tableColumn id="16" xr3:uid="{8AC22362-8626-468F-AB79-BB4DB6E31CD3}" name="Commentaire Philippe Dreyfus" totalsRowFunction="count" dataDxfId="1345" totalsRowDxfId="1344"/>
    <tableColumn id="33" xr3:uid="{D9D4C6BB-6562-473E-8C63-13A3EDF78820}" name="Commentaire FBE" dataDxfId="1343" totalsRowDxfId="1342"/>
    <tableColumn id="17" xr3:uid="{11394A71-F820-4495-9AD4-2BF85E5B2920}" name="Commentaire Yann Penverne" totalsRowFunction="count" dataDxfId="1341" totalsRowDxfId="1340"/>
    <tableColumn id="20" xr3:uid="{036A98E5-4C02-415A-989D-802A776C391D}" name="NexSIS" totalsRowFunction="custom" dataDxfId="1339" totalsRowDxfId="1338">
      <totalsRowFormula>SUBTOTAL(103,createCase16[NexSIS])-COUNTIFS(createCase16[NexSIS],"=X")</totalsRowFormula>
    </tableColumn>
    <tableColumn id="22" xr3:uid="{307F1363-FE7C-48AC-ADD9-C3A2A561630D}" name="Métier" totalsRowFunction="custom" dataDxfId="1337" totalsRowDxfId="133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35" dataDxfId="1334" totalsRowDxfId="1333">
  <autoFilter ref="A8:Y15" xr:uid="{F3595FED-2D23-43E0-82AA-4A679D9E25EC}"/>
  <tableColumns count="25">
    <tableColumn id="26" xr3:uid="{1FA9DD08-C96F-4AE2-8207-3C37C2625ABE}" name="ID" totalsRowFunction="count" dataDxfId="1332" totalsRowDxfId="1331"/>
    <tableColumn id="34" xr3:uid="{795EBD09-E696-417D-A399-6AF56CB38FFE}" name="Donnée (Niveau 1)" dataDxfId="1330" totalsRowDxfId="1329"/>
    <tableColumn id="1" xr3:uid="{5D55C6A7-D3C8-4B4F-962B-D684CC469CD7}" name="Donnée (Niveau 2)" totalsRowFunction="count" dataDxfId="1328" totalsRowDxfId="1327"/>
    <tableColumn id="2" xr3:uid="{6064AA15-6125-4E52-A059-BCD0F891AC4D}" name="Donnée (Niveau 3)" totalsRowFunction="count" dataDxfId="1326" totalsRowDxfId="1325"/>
    <tableColumn id="3" xr3:uid="{C4094AB5-565D-4563-9A98-4BAC24C8C03F}" name="Donnée (Niveau 4)" totalsRowFunction="count" dataDxfId="1324" totalsRowDxfId="1323"/>
    <tableColumn id="4" xr3:uid="{FDFD5534-55B3-462C-A013-1AF4EEFC7A0E}" name="Donnée (Niveau 5)" totalsRowFunction="count" dataDxfId="1322" totalsRowDxfId="1321"/>
    <tableColumn id="5" xr3:uid="{4C7DDDEF-FB5D-40CE-A24D-1069A6180C9C}" name="Donnée (Niveau 6)" totalsRowFunction="count" dataDxfId="1320" totalsRowDxfId="1319"/>
    <tableColumn id="6" xr3:uid="{BDC8426F-031A-4500-84AD-15FC39F3F6CE}" name="Description" totalsRowFunction="count" dataDxfId="1318" totalsRowDxfId="1317"/>
    <tableColumn id="14" xr3:uid="{1BD518AA-08F2-4CB0-853F-ED4258E389B3}" name="Exemples" totalsRowFunction="count" dataDxfId="1316" totalsRowDxfId="1315"/>
    <tableColumn id="7" xr3:uid="{954A4923-6D69-4D9C-96C3-B805F09BB0D2}" name="Balise NexSIS" dataDxfId="1314" totalsRowDxfId="1313"/>
    <tableColumn id="21" xr3:uid="{773DD795-C5AD-4B15-84FB-8DE01F1F60C4}" name="Nouvelle balise" totalsRowFunction="count" dataDxfId="1312" totalsRowDxfId="1311"/>
    <tableColumn id="11" xr3:uid="{CF28EC3A-4C91-435F-AC27-1982AA8ADD1D}" name="Cardinalité" dataDxfId="1310" totalsRowDxfId="1309"/>
    <tableColumn id="27" xr3:uid="{A2A017CB-AD8E-44B3-8642-D11115614E70}" name="Objet" totalsRowFunction="count" dataDxfId="1308" totalsRowDxfId="1307"/>
    <tableColumn id="12" xr3:uid="{66EFD264-E68A-4187-98CB-316B01B4417B}" name="Format (ou type)" totalsRowFunction="count" dataDxfId="1306" totalsRowDxfId="1305"/>
    <tableColumn id="37" xr3:uid="{EE16CD08-1554-426C-9970-EB455A6E91CE}" name="Nomenclature/ énumération" dataDxfId="1304" totalsRowDxfId="1303"/>
    <tableColumn id="31" xr3:uid="{2C55E942-315D-4196-88AC-22B3956DA9E4}" name="Détails de format" dataDxfId="1302" totalsRowDxfId="1301"/>
    <tableColumn id="36" xr3:uid="{4457D8CC-EA04-48F7-94E1-5038866A5C40}" name="15-18" dataDxfId="1300" totalsRowDxfId="1299"/>
    <tableColumn id="35" xr3:uid="{DE6F3E1D-4E7D-4614-B0F4-FBCC8B26E17F}" name="15-15" dataDxfId="1298" totalsRowDxfId="1297"/>
    <tableColumn id="39" xr3:uid="{ED0D760B-A01B-4FCE-968A-DF8FB318720F}" name="CUT" dataDxfId="1296" totalsRowDxfId="1295"/>
    <tableColumn id="19" xr3:uid="{13987337-997C-423C-8C6C-CD2A636B3191}" name="Commentaire Hub Santé" totalsRowFunction="count" dataDxfId="1294" totalsRowDxfId="1293"/>
    <tableColumn id="16" xr3:uid="{2E666105-7978-4AB4-BD35-48C364391E38}" name="Commentaire Philippe Dreyfus" totalsRowFunction="count" dataDxfId="1292" totalsRowDxfId="1291"/>
    <tableColumn id="33" xr3:uid="{59ED82FB-9F32-4B0C-92AF-B11030B269C4}" name="Commentaire FBE" dataDxfId="1290" totalsRowDxfId="1289"/>
    <tableColumn id="17" xr3:uid="{FF32A60F-0401-427C-85E9-AF6C668D67E5}" name="Commentaire Yann Penverne" totalsRowFunction="count" dataDxfId="1288" totalsRowDxfId="1287"/>
    <tableColumn id="20" xr3:uid="{4C3C4242-9715-4D3F-8678-E2DF7E298B48}" name="NexSIS" totalsRowFunction="custom" dataDxfId="1286" totalsRowDxfId="1285">
      <totalsRowFormula>SUBTOTAL(103,createCase291217[NexSIS])-COUNTIFS(createCase291217[NexSIS],"=X")</totalsRowFormula>
    </tableColumn>
    <tableColumn id="22" xr3:uid="{89A21B40-369F-479D-8124-13571B8DC460}" name="Métier" totalsRowFunction="custom" dataDxfId="1284" totalsRowDxfId="128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82" dataDxfId="1281" totalsRowDxfId="1280">
  <autoFilter ref="A8:AD18" xr:uid="{3932ADEA-DC88-4A0F-8DAC-A587FD7E4148}"/>
  <tableColumns count="30">
    <tableColumn id="26" xr3:uid="{3299B1BE-9E8D-4297-8D33-E8B4E6314998}" name="ID" totalsRowFunction="count" dataDxfId="1279" totalsRowDxfId="1278"/>
    <tableColumn id="34" xr3:uid="{943EB1AA-FC87-47D8-9208-417FE7A33ACF}" name="Donnée (Niveau 1)" dataDxfId="1277" totalsRowDxfId="1276"/>
    <tableColumn id="1" xr3:uid="{9AB0B7F6-617C-49F5-8E21-C93976E9DCDA}" name="Donnée (Niveau 2)" totalsRowFunction="count" dataDxfId="1275" totalsRowDxfId="1274"/>
    <tableColumn id="2" xr3:uid="{A48A81EF-3C17-489D-BCD8-5B425E174DCF}" name="Donnée (Niveau 3)" totalsRowFunction="count" dataDxfId="1273" totalsRowDxfId="1272"/>
    <tableColumn id="3" xr3:uid="{AEF972B8-4C2B-48DE-9661-295612B8D9D4}" name="Donnée (Niveau 4)" totalsRowFunction="count" dataDxfId="1271" totalsRowDxfId="1270"/>
    <tableColumn id="4" xr3:uid="{3788DC23-8937-4CF6-BF8E-302839D5FFDD}" name="Donnée (Niveau 5)" totalsRowFunction="count" dataDxfId="1269" totalsRowDxfId="1268"/>
    <tableColumn id="5" xr3:uid="{52D81477-ABE6-4966-B95A-C02F570AE73A}" name="Donnée (Niveau 6)" totalsRowFunction="count" dataDxfId="1267" totalsRowDxfId="1266"/>
    <tableColumn id="6" xr3:uid="{8CBF540E-BEA4-4436-8262-A7C687CE3E2D}" name="Description" totalsRowFunction="count" dataDxfId="1265" totalsRowDxfId="1264"/>
    <tableColumn id="14" xr3:uid="{64D795F4-1995-494F-810E-260DF2C5085A}" name="Exemples" totalsRowFunction="count" dataDxfId="1263" totalsRowDxfId="1262"/>
    <tableColumn id="7" xr3:uid="{D6B3F761-7C6E-417A-9BDD-696632C9F5FF}" name="Balise NexSIS" totalsRowFunction="count" dataDxfId="1261" totalsRowDxfId="1260"/>
    <tableColumn id="21" xr3:uid="{9DFC9AE6-5781-4CF5-9259-45DCFD672294}" name="Nouvelle balise" totalsRowFunction="count" dataDxfId="1259" totalsRowDxfId="1258"/>
    <tableColumn id="8" xr3:uid="{01EECBEF-753B-4F59-99A4-4790E47E73EE}" name="Nantes - balise" totalsRowFunction="count" dataDxfId="1257" totalsRowDxfId="1256"/>
    <tableColumn id="15" xr3:uid="{0A856445-1DFB-47A0-8F98-1BB704EBE9BB}" name="Nantes - description" totalsRowFunction="count" dataDxfId="1255" totalsRowDxfId="1254"/>
    <tableColumn id="18" xr3:uid="{C7281F1D-46DF-4F03-B261-CAA071B10445}" name="GT399" totalsRowFunction="count" dataDxfId="1253" totalsRowDxfId="1252"/>
    <tableColumn id="9" xr3:uid="{8F75A270-1699-45B9-AEE8-46DC9C103E9A}" name="GT399 description" totalsRowFunction="count" dataDxfId="1251" totalsRowDxfId="1250"/>
    <tableColumn id="10" xr3:uid="{C4EF9828-8BEA-45BA-9358-37C041F8BE93}" name="Priorisation" totalsRowFunction="count" dataDxfId="1249" totalsRowDxfId="1248"/>
    <tableColumn id="11" xr3:uid="{C8A1EB70-9D5E-41CB-888E-94DB682F73EE}" name="Cardinalité" dataDxfId="1247" totalsRowDxfId="1246"/>
    <tableColumn id="27" xr3:uid="{CA1C1D4B-6AA0-4DEB-8946-D2D88578F7E3}" name="Objet" totalsRowFunction="count" dataDxfId="1245" totalsRowDxfId="1244"/>
    <tableColumn id="12" xr3:uid="{DE654E76-8FBA-4354-9CF8-6E6A462E6409}" name="Format (ou type)" totalsRowFunction="count" dataDxfId="1243" totalsRowDxfId="1242"/>
    <tableColumn id="37" xr3:uid="{C96CA3D7-42EC-4F04-A68A-7444B82822C8}" name="Nomenclature/ énumération" dataDxfId="1241" totalsRowDxfId="1240"/>
    <tableColumn id="31" xr3:uid="{D0A863DE-C408-4007-8ED1-035E6F8C1949}" name="Détails de format" dataDxfId="1239" totalsRowDxfId="1238"/>
    <tableColumn id="36" xr3:uid="{4FBDDCB5-6890-404E-AF57-163DA21D490D}" name="15-18" dataDxfId="1237" totalsRowDxfId="1236"/>
    <tableColumn id="35" xr3:uid="{31AA9CC8-C176-428C-BF54-6A11D6D81BB2}" name="15-15" dataDxfId="1235" totalsRowDxfId="1234"/>
    <tableColumn id="39" xr3:uid="{8866D17E-800C-4E85-BE99-1E028619BE67}" name="CUT" dataDxfId="1233" totalsRowDxfId="1232"/>
    <tableColumn id="19" xr3:uid="{89AE86E7-D981-4E55-B036-1545CE5A0149}" name="Commentaire Hub Santé" totalsRowFunction="count" dataDxfId="1231" totalsRowDxfId="1230"/>
    <tableColumn id="16" xr3:uid="{ACDAA173-B451-4B80-A3E5-E5A1D928393F}" name="Commentaire Philippe Dreyfus" totalsRowFunction="count" dataDxfId="1229" totalsRowDxfId="1228"/>
    <tableColumn id="33" xr3:uid="{9B4758BD-1388-4079-8A50-1F8C39538EDF}" name="Commentaire FBE" dataDxfId="1227" totalsRowDxfId="1226"/>
    <tableColumn id="17" xr3:uid="{BF13D23C-C019-4EEE-96CD-540F8E568157}" name="Commentaire Yann Penverne" totalsRowFunction="count" dataDxfId="1225" totalsRowDxfId="1224"/>
    <tableColumn id="20" xr3:uid="{CA95465C-6ED7-43BD-96F7-66CA68FFA6DF}" name="NexSIS" totalsRowFunction="custom" dataDxfId="1223" totalsRowDxfId="1222">
      <totalsRowFormula>SUBTOTAL(103,createCase29[NexSIS])-COUNTIFS(createCase29[NexSIS],"=X")</totalsRowFormula>
    </tableColumn>
    <tableColumn id="22" xr3:uid="{A91321AB-D5A1-492C-80AF-94204824579D}" name="Métier" totalsRowFunction="custom" dataDxfId="1221" totalsRowDxfId="122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19">
  <autoFilter ref="A8:W23" xr:uid="{EEF68223-2157-47F6-9133-264D671F0942}"/>
  <tableColumns count="23">
    <tableColumn id="1" xr3:uid="{0308532B-296F-49D7-B76E-23948A2F1FAE}" name="ID" totalsRowFunction="count" dataDxfId="1218" totalsRowDxfId="1217"/>
    <tableColumn id="2" xr3:uid="{4E5CA3CD-74C0-41D7-A064-93B29A44F6EA}" name="Donnée (Niveau 1)" totalsRowFunction="custom" dataDxfId="1216" totalsRowDxfId="1215">
      <totalsRowFormula>SUBTOTAL(103,Tableau3[Donnée (Niveau 1)])</totalsRowFormula>
    </tableColumn>
    <tableColumn id="3" xr3:uid="{099F4D11-28E8-482A-B443-FA0B35F69A5A}" name="Donnée (Niveau 2)" totalsRowFunction="custom" dataDxfId="1214" totalsRowDxfId="1213">
      <totalsRowFormula>SUBTOTAL(103,Tableau3[Donnée (Niveau 2)])</totalsRowFormula>
    </tableColumn>
    <tableColumn id="4" xr3:uid="{894FFF8F-C344-436B-8995-6D977D9EE845}" name="Donnée (Niveau 3)" totalsRowFunction="custom" dataDxfId="1212" totalsRowDxfId="1211">
      <totalsRowFormula>SUBTOTAL(103,Tableau3[Donnée (Niveau 3)])</totalsRowFormula>
    </tableColumn>
    <tableColumn id="5" xr3:uid="{AB815DDF-5ECF-4083-A621-45835C8FE42C}" name="Donnée (Niveau 4)" totalsRowFunction="custom" dataDxfId="1210" totalsRowDxfId="1209">
      <totalsRowFormula>SUBTOTAL(103,Tableau3[Donnée (Niveau 4)])</totalsRowFormula>
    </tableColumn>
    <tableColumn id="6" xr3:uid="{20F05C10-E73C-4ECE-95CB-368439F635A4}" name="Donnée (Niveau 5)" totalsRowFunction="custom" dataDxfId="1208" totalsRowDxfId="1207">
      <totalsRowFormula>SUBTOTAL(103,Tableau3[Donnée (Niveau 5)])</totalsRowFormula>
    </tableColumn>
    <tableColumn id="7" xr3:uid="{CD2D80B3-AFB4-4A43-A25F-9936020F0A33}" name="Donnée (Niveau 6)" totalsRowFunction="custom" dataDxfId="1206" totalsRowDxfId="1205">
      <totalsRowFormula>SUBTOTAL(103,Tableau3[Donnée (Niveau 6)])</totalsRowFormula>
    </tableColumn>
    <tableColumn id="8" xr3:uid="{6D534A97-72D3-4D26-ACDA-1E36EFF5A5D1}" name="Description" totalsRowFunction="custom" totalsRowDxfId="1204">
      <totalsRowFormula>SUBTOTAL(103,Tableau3[Description])</totalsRowFormula>
    </tableColumn>
    <tableColumn id="9" xr3:uid="{1C7F0F41-E26E-4A31-99F7-36DA6F587FD4}" name="Exemples" totalsRowFunction="custom" totalsRowDxfId="1203">
      <totalsRowFormula>SUBTOTAL(103,Tableau3[Exemples])</totalsRowFormula>
    </tableColumn>
    <tableColumn id="10" xr3:uid="{16E03419-7018-452F-85C4-FD235A5FD831}" name="Balise NexSIS" totalsRowFunction="custom" totalsRowDxfId="1202">
      <totalsRowFormula>SUBTOTAL(103,Tableau3[Balise NexSIS])</totalsRowFormula>
    </tableColumn>
    <tableColumn id="11" xr3:uid="{B07E8B63-480E-4E4D-B3C9-5480DBD4EBFD}" name="Nouvelle balise" totalsRowFunction="custom" totalsRowDxfId="1201">
      <totalsRowFormula>SUBTOTAL(103,Tableau3[Nouvelle balise])</totalsRowFormula>
    </tableColumn>
    <tableColumn id="12" xr3:uid="{580E514F-043D-4789-9329-386B22D4622D}" name="Nantes - balise" totalsRowFunction="custom" totalsRowDxfId="1200">
      <totalsRowFormula>SUBTOTAL(103,Tableau3[Nantes - balise])</totalsRowFormula>
    </tableColumn>
    <tableColumn id="13" xr3:uid="{0C60FD75-9B70-4899-B643-430300539392}" name="Nantes - description" totalsRowFunction="custom" totalsRowDxfId="1199">
      <totalsRowFormula>SUBTOTAL(103,Tableau3[Nantes - description])</totalsRowFormula>
    </tableColumn>
    <tableColumn id="14" xr3:uid="{A80B0132-E4A5-41BF-9151-A57B2C45E16D}" name="GT399" totalsRowFunction="custom" totalsRowDxfId="1198">
      <totalsRowFormula>SUBTOTAL(103,Tableau3[GT399])</totalsRowFormula>
    </tableColumn>
    <tableColumn id="15" xr3:uid="{8E187925-974B-4A24-81D7-AB82144912F1}" name="GT399 description" totalsRowFunction="custom" totalsRowDxfId="1197">
      <totalsRowFormula>SUBTOTAL(103,Tableau3[GT399 description])</totalsRowFormula>
    </tableColumn>
    <tableColumn id="16" xr3:uid="{42F38D08-76CB-4B3A-A731-4207FB6FBE23}" name="Priorisation" totalsRowFunction="custom" totalsRowDxfId="1196">
      <totalsRowFormula>SUBTOTAL(103,Tableau3[Priorisation])</totalsRowFormula>
    </tableColumn>
    <tableColumn id="17" xr3:uid="{9F68F1ED-1480-436C-8BC5-AA551A9025A4}" name="Cardinalité" totalsRowFunction="custom" dataDxfId="1195" totalsRowDxfId="1194">
      <totalsRowFormula>SUBTOTAL(103,Tableau3[Cardinalité])</totalsRowFormula>
    </tableColumn>
    <tableColumn id="18" xr3:uid="{8D71687D-B67F-4FBE-A91C-E3D7AF1CF7CE}" name="Objet" totalsRowFunction="custom" dataDxfId="1193" totalsRowDxfId="1192">
      <totalsRowFormula>SUBTOTAL(103,Tableau3[Objet])</totalsRowFormula>
    </tableColumn>
    <tableColumn id="19" xr3:uid="{3997D7F5-733D-4A1D-97E2-3BDAED2B9FE3}" name="Format (ou type)" totalsRowFunction="custom" dataDxfId="1191" totalsRowDxfId="1190">
      <totalsRowFormula>SUBTOTAL(103,Tableau3[Format (ou type)])</totalsRowFormula>
    </tableColumn>
    <tableColumn id="20" xr3:uid="{33562809-70DE-436A-940D-49F45D5F14A8}" name="Nomenclature/ énumération" totalsRowFunction="custom" totalsRowDxfId="1189">
      <totalsRowFormula>SUBTOTAL(103,Tableau3[Nomenclature/ énumération])</totalsRowFormula>
    </tableColumn>
    <tableColumn id="21" xr3:uid="{0FBF9953-AE08-41BF-9CDE-EA27950F10D4}" name="Détails de format" totalsRowFunction="custom" totalsRowDxfId="1188">
      <totalsRowFormula>SUBTOTAL(103,Tableau3[Détails de format])</totalsRowFormula>
    </tableColumn>
    <tableColumn id="22" xr3:uid="{9F868D8D-588A-4128-8291-ABF86AE38F9A}" name="15-18" totalsRowFunction="custom" dataDxfId="1187" totalsRowDxfId="1186">
      <totalsRowFormula>SUBTOTAL(103,Tableau3[15-18])</totalsRowFormula>
    </tableColumn>
    <tableColumn id="23" xr3:uid="{87B18F95-525A-4A9B-860F-C7A99278233D}" name="15-15" totalsRowFunction="custom" dataDxfId="1185" totalsRowDxfId="118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3">
  <autoFilter ref="A8:W9" xr:uid="{75253F3A-254C-4618-A5FE-BEE9E9C3C612}"/>
  <tableColumns count="23">
    <tableColumn id="1" xr3:uid="{B9312955-B2A3-439B-98E2-35497FC3B9CD}" name="ID" totalsRowFunction="count" dataDxfId="1182" totalsRowDxfId="1181"/>
    <tableColumn id="2" xr3:uid="{A41A30AA-1973-446D-97F1-BB8048C22A4F}" name="Donnée (Niveau 1)" totalsRowFunction="custom" dataDxfId="1180" totalsRowDxfId="1179">
      <totalsRowFormula>SUBTOTAL(103,Tableau35[Donnée (Niveau 1)])</totalsRowFormula>
    </tableColumn>
    <tableColumn id="3" xr3:uid="{DFE7CE8D-9D20-4AEF-A0BD-66C619A3B39A}" name="Donnée (Niveau 2)" totalsRowFunction="custom" dataDxfId="1178" totalsRowDxfId="1177">
      <totalsRowFormula>SUBTOTAL(103,Tableau35[Donnée (Niveau 2)])</totalsRowFormula>
    </tableColumn>
    <tableColumn id="4" xr3:uid="{D4BCA6FB-BEEB-4675-B373-97CA3247D3B3}" name="Donnée (Niveau 3)" totalsRowFunction="custom" dataDxfId="1176" totalsRowDxfId="1175">
      <totalsRowFormula>SUBTOTAL(103,Tableau35[Donnée (Niveau 3)])</totalsRowFormula>
    </tableColumn>
    <tableColumn id="5" xr3:uid="{98330C77-3D56-4BE0-94A2-82DDC5827C96}" name="Donnée (Niveau 4)" totalsRowFunction="custom" dataDxfId="1174" totalsRowDxfId="1173">
      <totalsRowFormula>SUBTOTAL(103,Tableau35[Donnée (Niveau 4)])</totalsRowFormula>
    </tableColumn>
    <tableColumn id="6" xr3:uid="{3D011196-6587-48FF-87E2-AE1D56773EE7}" name="Donnée (Niveau 5)" totalsRowFunction="custom" dataDxfId="1172" totalsRowDxfId="1171">
      <totalsRowFormula>SUBTOTAL(103,Tableau35[Donnée (Niveau 5)])</totalsRowFormula>
    </tableColumn>
    <tableColumn id="7" xr3:uid="{9EBCC79E-BB78-43E2-8390-99AED4817490}" name="Donnée (Niveau 6)" totalsRowFunction="custom" dataDxfId="1170" totalsRowDxfId="1169">
      <totalsRowFormula>SUBTOTAL(103,Tableau35[Donnée (Niveau 6)])</totalsRowFormula>
    </tableColumn>
    <tableColumn id="8" xr3:uid="{E26B9737-D2F7-4253-9691-0FAB27540899}" name="Description" totalsRowFunction="custom" totalsRowDxfId="1168">
      <totalsRowFormula>SUBTOTAL(103,Tableau35[Description])</totalsRowFormula>
    </tableColumn>
    <tableColumn id="9" xr3:uid="{CD269DAD-CD7B-426A-8623-52708A75A9F3}" name="Exemples" totalsRowFunction="custom" totalsRowDxfId="1167">
      <totalsRowFormula>SUBTOTAL(103,Tableau35[Exemples])</totalsRowFormula>
    </tableColumn>
    <tableColumn id="10" xr3:uid="{20924355-7D5C-49E1-BBA9-453A972E5FD5}" name="Balise NexSIS" totalsRowFunction="custom" totalsRowDxfId="1166">
      <totalsRowFormula>SUBTOTAL(103,Tableau35[Balise NexSIS])</totalsRowFormula>
    </tableColumn>
    <tableColumn id="11" xr3:uid="{E6886C03-3B0D-46D0-99EE-5173E67D42D5}" name="Nouvelle balise" totalsRowFunction="custom" totalsRowDxfId="1165">
      <totalsRowFormula>SUBTOTAL(103,Tableau35[Nouvelle balise])</totalsRowFormula>
    </tableColumn>
    <tableColumn id="12" xr3:uid="{FC0A1304-6D18-4479-8A8D-40E1640CC417}" name="Nantes - balise" totalsRowFunction="custom" totalsRowDxfId="1164">
      <totalsRowFormula>SUBTOTAL(103,Tableau35[Nantes - balise])</totalsRowFormula>
    </tableColumn>
    <tableColumn id="13" xr3:uid="{F13FED84-5993-4B0F-9596-BB54F03D8CD2}" name="Nantes - description" totalsRowFunction="custom" totalsRowDxfId="1163">
      <totalsRowFormula>SUBTOTAL(103,Tableau35[Nantes - description])</totalsRowFormula>
    </tableColumn>
    <tableColumn id="14" xr3:uid="{D10C28EC-5A2B-4C5A-9DF5-FA610DC16AB7}" name="GT399" totalsRowFunction="custom" totalsRowDxfId="1162">
      <totalsRowFormula>SUBTOTAL(103,Tableau35[GT399])</totalsRowFormula>
    </tableColumn>
    <tableColumn id="15" xr3:uid="{BEB12139-7DD8-42F5-B1E1-2ECBC4C5542E}" name="GT399 description" totalsRowFunction="custom" totalsRowDxfId="1161">
      <totalsRowFormula>SUBTOTAL(103,Tableau35[GT399 description])</totalsRowFormula>
    </tableColumn>
    <tableColumn id="16" xr3:uid="{188B779B-92B8-4FEF-8EED-51C2A38708D0}" name="Priorisation" totalsRowFunction="custom" totalsRowDxfId="1160">
      <totalsRowFormula>SUBTOTAL(103,Tableau35[Priorisation])</totalsRowFormula>
    </tableColumn>
    <tableColumn id="17" xr3:uid="{F4CC96EB-6D1D-4960-BCD8-CD461F381ED8}" name="Cardinalité" totalsRowFunction="custom" dataDxfId="1159" totalsRowDxfId="1158">
      <totalsRowFormula>SUBTOTAL(103,Tableau35[Cardinalité])</totalsRowFormula>
    </tableColumn>
    <tableColumn id="18" xr3:uid="{B0090839-6783-4E0E-8106-4E6A56CCAFD2}" name="Objet" totalsRowFunction="custom" dataDxfId="1157" totalsRowDxfId="1156">
      <totalsRowFormula>SUBTOTAL(103,Tableau35[Objet])</totalsRowFormula>
    </tableColumn>
    <tableColumn id="19" xr3:uid="{A81D9ACE-1BA2-42E2-A7BF-AD6A21D051B7}" name="Format (ou type)" totalsRowFunction="custom" dataDxfId="1155" totalsRowDxfId="1154">
      <totalsRowFormula>SUBTOTAL(103,Tableau35[Format (ou type)])</totalsRowFormula>
    </tableColumn>
    <tableColumn id="20" xr3:uid="{395551A0-AF3E-4BCA-A2D1-B5B3AFE7BB0F}" name="Nomenclature/ énumération" totalsRowFunction="custom" totalsRowDxfId="1153">
      <totalsRowFormula>SUBTOTAL(103,Tableau35[Nomenclature/ énumération])</totalsRowFormula>
    </tableColumn>
    <tableColumn id="21" xr3:uid="{CA6C9852-2D54-43AF-A983-D0F4CF56B2B4}" name="Détails de format" totalsRowFunction="custom" totalsRowDxfId="1152">
      <totalsRowFormula>SUBTOTAL(103,Tableau35[Détails de format])</totalsRowFormula>
    </tableColumn>
    <tableColumn id="22" xr3:uid="{15560D52-4B8E-408C-878A-EEE9AFD8D183}" name="15-18" totalsRowFunction="custom" totalsRowDxfId="1151">
      <totalsRowFormula>SUBTOTAL(103,Tableau35[15-18])</totalsRowFormula>
    </tableColumn>
    <tableColumn id="23" xr3:uid="{F8085B3C-2A10-48F6-B2F1-428BF4D2A4F6}" name="15-15" totalsRowFunction="custom" totalsRowDxfId="115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49">
  <autoFilter ref="A8:W19" xr:uid="{1FE8A3AF-4E94-4B60-8D0F-BDD2D3ECE80A}"/>
  <tableColumns count="23">
    <tableColumn id="1" xr3:uid="{2194A6A9-978B-49BF-92EC-24BA1F982865}" name="ID" totalsRowFunction="count" dataDxfId="1148" totalsRowDxfId="1147"/>
    <tableColumn id="2" xr3:uid="{7639722A-2F33-4FF5-974B-AF23A0A6AFB1}" name="Donnée (Niveau 1)" totalsRowFunction="custom" dataDxfId="1146" totalsRowDxfId="1145">
      <totalsRowFormula>SUBTOTAL(103,Tableau357[Donnée (Niveau 1)])</totalsRowFormula>
    </tableColumn>
    <tableColumn id="3" xr3:uid="{9BD64E43-D2AF-489F-A571-5D02F069CB5A}" name="Donnée (Niveau 2)" totalsRowFunction="custom" dataDxfId="1144" totalsRowDxfId="1143">
      <totalsRowFormula>SUBTOTAL(103,Tableau357[Donnée (Niveau 2)])</totalsRowFormula>
    </tableColumn>
    <tableColumn id="4" xr3:uid="{3A15C35A-E24A-431E-9B0F-5AA03F1DEC65}" name="Donnée (Niveau 3)" totalsRowFunction="custom" dataDxfId="1142" totalsRowDxfId="1141">
      <totalsRowFormula>SUBTOTAL(103,Tableau357[Donnée (Niveau 3)])</totalsRowFormula>
    </tableColumn>
    <tableColumn id="5" xr3:uid="{30450838-7269-4B21-AED9-DE744E6D7BE7}" name="Donnée (Niveau 4)" totalsRowFunction="custom" dataDxfId="1140" totalsRowDxfId="1139">
      <totalsRowFormula>SUBTOTAL(103,Tableau357[Donnée (Niveau 4)])</totalsRowFormula>
    </tableColumn>
    <tableColumn id="6" xr3:uid="{3660E566-E514-413D-B57E-5899D7E2C97A}" name="Donnée (Niveau 5)" totalsRowFunction="custom" dataDxfId="1138" totalsRowDxfId="1137">
      <totalsRowFormula>SUBTOTAL(103,Tableau357[Donnée (Niveau 5)])</totalsRowFormula>
    </tableColumn>
    <tableColumn id="7" xr3:uid="{9C7BB915-267A-4C5A-AA02-029048F4DC4E}" name="Donnée (Niveau 6)" totalsRowFunction="custom" dataDxfId="1136" totalsRowDxfId="1135">
      <totalsRowFormula>SUBTOTAL(103,Tableau357[Donnée (Niveau 6)])</totalsRowFormula>
    </tableColumn>
    <tableColumn id="8" xr3:uid="{E5B15786-B76A-4BEA-9067-9613FD29334F}" name="Description" totalsRowFunction="custom" totalsRowDxfId="1134">
      <totalsRowFormula>SUBTOTAL(103,Tableau357[Description])</totalsRowFormula>
    </tableColumn>
    <tableColumn id="9" xr3:uid="{8DB05C06-6CE9-4263-BA6F-48CE0AE9983C}" name="Exemples" totalsRowFunction="custom" totalsRowDxfId="1133">
      <totalsRowFormula>SUBTOTAL(103,Tableau357[Exemples])</totalsRowFormula>
    </tableColumn>
    <tableColumn id="10" xr3:uid="{1837705E-85D2-43D6-9CDA-E6F77570DBBD}" name="Balise NexSIS" totalsRowFunction="custom" totalsRowDxfId="1132">
      <totalsRowFormula>SUBTOTAL(103,Tableau357[Balise NexSIS])</totalsRowFormula>
    </tableColumn>
    <tableColumn id="11" xr3:uid="{957F756D-730B-4641-8748-30510E6525C0}" name="Nouvelle balise" totalsRowFunction="custom" dataDxfId="1131" totalsRowDxfId="1130">
      <totalsRowFormula>SUBTOTAL(103,Tableau357[Nouvelle balise])</totalsRowFormula>
    </tableColumn>
    <tableColumn id="12" xr3:uid="{3169EF9C-BB85-4FFA-B5E7-A3B8B73FC3A2}" name="Nantes - balise" totalsRowFunction="custom" totalsRowDxfId="1129">
      <totalsRowFormula>SUBTOTAL(103,Tableau357[Nantes - balise])</totalsRowFormula>
    </tableColumn>
    <tableColumn id="13" xr3:uid="{E548F095-B313-42ED-B82E-D4F99D2C0A04}" name="Nantes - description" totalsRowFunction="custom" totalsRowDxfId="1128">
      <totalsRowFormula>SUBTOTAL(103,Tableau357[Nantes - description])</totalsRowFormula>
    </tableColumn>
    <tableColumn id="14" xr3:uid="{CC704391-8DDA-45F3-B8AB-AE5DEBD43C11}" name="GT399" totalsRowFunction="custom" totalsRowDxfId="1127">
      <totalsRowFormula>SUBTOTAL(103,Tableau357[GT399])</totalsRowFormula>
    </tableColumn>
    <tableColumn id="15" xr3:uid="{A5BB6FA3-0492-4977-AD3E-CEAAE8366B7A}" name="GT399 description" totalsRowFunction="custom" totalsRowDxfId="1126">
      <totalsRowFormula>SUBTOTAL(103,Tableau357[GT399 description])</totalsRowFormula>
    </tableColumn>
    <tableColumn id="16" xr3:uid="{6BC9EA61-5862-4D25-B98C-EA9E88DF081C}" name="Priorisation" totalsRowFunction="custom" totalsRowDxfId="1125">
      <totalsRowFormula>SUBTOTAL(103,Tableau357[Priorisation])</totalsRowFormula>
    </tableColumn>
    <tableColumn id="17" xr3:uid="{F8CC7813-2529-4AB6-8673-B22D55F47970}" name="Cardinalité" totalsRowFunction="custom" dataDxfId="1124" totalsRowDxfId="1123">
      <totalsRowFormula>SUBTOTAL(103,Tableau357[Cardinalité])</totalsRowFormula>
    </tableColumn>
    <tableColumn id="18" xr3:uid="{F8AA89E9-3720-467E-92C2-F847AE5D62EB}" name="Objet" totalsRowFunction="custom" dataDxfId="1122" totalsRowDxfId="1121">
      <totalsRowFormula>SUBTOTAL(103,Tableau357[Objet])</totalsRowFormula>
    </tableColumn>
    <tableColumn id="19" xr3:uid="{044C8000-1042-455B-8904-0733131290E6}" name="Format (ou type)" totalsRowFunction="custom" dataDxfId="1120" totalsRowDxfId="1119">
      <totalsRowFormula>SUBTOTAL(103,Tableau357[Format (ou type)])</totalsRowFormula>
    </tableColumn>
    <tableColumn id="20" xr3:uid="{4C43F220-1FFF-4D6A-B274-6AC8F1923DC0}" name="Nomenclature/ énumération" totalsRowFunction="custom" dataDxfId="1118" totalsRowDxfId="1117">
      <totalsRowFormula>SUBTOTAL(103,Tableau357[Nomenclature/ énumération])</totalsRowFormula>
    </tableColumn>
    <tableColumn id="21" xr3:uid="{F3647E69-0E89-450A-AF38-B5627E006D73}" name="Détails de format" totalsRowFunction="custom" dataDxfId="1116" totalsRowDxfId="1115">
      <totalsRowFormula>SUBTOTAL(103,Tableau357[Détails de format])</totalsRowFormula>
    </tableColumn>
    <tableColumn id="22" xr3:uid="{BDA6CEC4-51B8-4CFB-B6B6-B7AF21F84DE9}" name="15-18" totalsRowFunction="custom" totalsRowDxfId="1114">
      <totalsRowFormula>SUBTOTAL(103,Tableau357[15-18])</totalsRowFormula>
    </tableColumn>
    <tableColumn id="23" xr3:uid="{A7D9FC89-3D3C-442A-BF60-2B5E8CAB8757}" name="15-15" totalsRowFunction="custom" totalsRowDxfId="111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2" totalsRowDxfId="1109" headerRowBorderDxfId="1111" tableBorderDxfId="1110" totalsRowBorderDxfId="1108">
  <autoFilter ref="A8:W14" xr:uid="{E931F4C5-87AC-4B70-ADC3-93962301DA67}"/>
  <tableColumns count="23">
    <tableColumn id="1" xr3:uid="{1E224984-052D-4A13-B622-AE0F71DD159A}" name="ID" totalsRowFunction="custom" dataDxfId="1107" totalsRowDxfId="1106">
      <totalsRowFormula>SUBTOTAL(103, Tableau9[ID])</totalsRowFormula>
    </tableColumn>
    <tableColumn id="2" xr3:uid="{C0689F99-92F2-497E-8FC9-D5C9893BC7E9}" name="Donnée (Niveau 1)" totalsRowFunction="custom" dataDxfId="1105" totalsRowDxfId="1104">
      <totalsRowFormula>SUBTOTAL(103, Tableau9[Donnée (Niveau 1)])</totalsRowFormula>
    </tableColumn>
    <tableColumn id="3" xr3:uid="{415D4766-C4FA-4EA5-814E-1F0F00B07B37}" name="Donnée (Niveau 2)" totalsRowFunction="custom" dataDxfId="1103" totalsRowDxfId="1102">
      <totalsRowFormula>SUBTOTAL(103, Tableau9[Donnée (Niveau 2)])</totalsRowFormula>
    </tableColumn>
    <tableColumn id="4" xr3:uid="{3376F3F3-12CC-4AD9-9955-3EC68C5C3DD9}" name="Donnée (Niveau 3)" totalsRowFunction="custom" dataDxfId="1101" totalsRowDxfId="1100">
      <totalsRowFormula>SUBTOTAL(103, Tableau9[Donnée (Niveau 3)])</totalsRowFormula>
    </tableColumn>
    <tableColumn id="5" xr3:uid="{541A98F6-3A3C-473C-86A3-80321C6E2798}" name="Donnée (Niveau 4)" totalsRowFunction="custom" dataDxfId="1099" totalsRowDxfId="1098">
      <totalsRowFormula>SUBTOTAL(103, Tableau9[Donnée (Niveau 4)])</totalsRowFormula>
    </tableColumn>
    <tableColumn id="6" xr3:uid="{9860160A-69B0-43CC-ACC3-513CC21BBCC9}" name="Donnée (Niveau 5)" totalsRowFunction="custom" dataDxfId="1097" totalsRowDxfId="1096">
      <totalsRowFormula>SUBTOTAL(103, Tableau9[Donnée (Niveau 5)])</totalsRowFormula>
    </tableColumn>
    <tableColumn id="7" xr3:uid="{A283BE6B-5F72-4E28-A1D0-C3CEFC3A3203}" name="Donnée (Niveau 6)" totalsRowFunction="custom" dataDxfId="1095" totalsRowDxfId="1094">
      <totalsRowFormula>SUBTOTAL(103, Tableau9[Donnée (Niveau 6)])</totalsRowFormula>
    </tableColumn>
    <tableColumn id="8" xr3:uid="{19DF1CAC-A34E-4D6F-9152-7E372105A411}" name="Description" totalsRowFunction="custom" totalsRowDxfId="1093">
      <totalsRowFormula>SUBTOTAL(103, Tableau9[Description])</totalsRowFormula>
    </tableColumn>
    <tableColumn id="9" xr3:uid="{19C7F4C5-FBF2-4DDF-8C18-64844C80A068}" name="Exemples" totalsRowFunction="custom" totalsRowDxfId="1092">
      <totalsRowFormula>SUBTOTAL(103, Tableau9[Exemples])</totalsRowFormula>
    </tableColumn>
    <tableColumn id="10" xr3:uid="{25BE0A12-B3F7-4026-80D6-5AED0D62F912}" name="Balise NexSIS" totalsRowFunction="custom" totalsRowDxfId="1091">
      <totalsRowFormula>SUBTOTAL(103, Tableau9[Balise NexSIS])</totalsRowFormula>
    </tableColumn>
    <tableColumn id="11" xr3:uid="{7578B8D2-C435-4424-9B0B-FE7DB8E3AC98}" name="Nouvelle balise" totalsRowFunction="custom" totalsRowDxfId="1090">
      <totalsRowFormula>SUBTOTAL(103, Tableau9[Nouvelle balise])</totalsRowFormula>
    </tableColumn>
    <tableColumn id="12" xr3:uid="{BED9B1DE-1D7A-44E1-B55A-77D8F2867832}" name="Nantes - balise" totalsRowFunction="custom" totalsRowDxfId="1089">
      <totalsRowFormula>SUBTOTAL(103, Tableau9[Nantes - balise])</totalsRowFormula>
    </tableColumn>
    <tableColumn id="13" xr3:uid="{0A269333-965B-47E6-A39A-3828EC8525D7}" name="Nantes - description" totalsRowFunction="custom" totalsRowDxfId="1088">
      <totalsRowFormula>SUBTOTAL(103, Tableau9[Nantes - description])</totalsRowFormula>
    </tableColumn>
    <tableColumn id="14" xr3:uid="{9551F7F9-F22B-4AE0-8C95-D6D0EABBF631}" name="GT399" totalsRowFunction="custom" totalsRowDxfId="1087">
      <totalsRowFormula>SUBTOTAL(103, Tableau9[GT399])</totalsRowFormula>
    </tableColumn>
    <tableColumn id="15" xr3:uid="{B250F388-C8B6-4941-A85E-C23834348517}" name="GT399 description" totalsRowFunction="custom" totalsRowDxfId="1086">
      <totalsRowFormula>SUBTOTAL(103, Tableau9[GT399 description])</totalsRowFormula>
    </tableColumn>
    <tableColumn id="16" xr3:uid="{A477B070-59A8-4A28-9E4D-9B4503B0FCDC}" name="Priorisation" totalsRowFunction="custom" totalsRowDxfId="1085">
      <totalsRowFormula>SUBTOTAL(103, Tableau9[Priorisation])</totalsRowFormula>
    </tableColumn>
    <tableColumn id="17" xr3:uid="{8D44E1CE-FB68-4E9B-AE44-0ADF0DFE048B}" name="Cardinalité" totalsRowFunction="custom" dataDxfId="1084" totalsRowDxfId="1083">
      <totalsRowFormula>SUBTOTAL(103, Tableau9[Cardinalité])</totalsRowFormula>
    </tableColumn>
    <tableColumn id="18" xr3:uid="{F5551B1C-1DCC-4580-B858-E095724B74EC}" name="Objet" totalsRowFunction="custom" totalsRowDxfId="1082">
      <totalsRowFormula>SUBTOTAL(103, Tableau9[Objet])</totalsRowFormula>
    </tableColumn>
    <tableColumn id="19" xr3:uid="{836B344A-EF05-48E1-9A56-678F7B1B5ECF}" name="Format (ou type)" totalsRowFunction="custom" totalsRowDxfId="1081">
      <totalsRowFormula>SUBTOTAL(103, Tableau9[Format (ou type)])</totalsRowFormula>
    </tableColumn>
    <tableColumn id="20" xr3:uid="{622F58D5-8FA2-4261-957A-F5060FF0501F}" name="Nomenclature/ énumération" totalsRowFunction="custom" totalsRowDxfId="1080">
      <totalsRowFormula>SUBTOTAL(103, Tableau9[Nomenclature/ énumération])</totalsRowFormula>
    </tableColumn>
    <tableColumn id="21" xr3:uid="{EE4A67A2-A8BB-40C5-B66B-2C677A555E0D}" name="Détails de format" totalsRowFunction="custom" totalsRowDxfId="1079">
      <totalsRowFormula>SUBTOTAL(103, Tableau9[Détails de format])</totalsRowFormula>
    </tableColumn>
    <tableColumn id="22" xr3:uid="{74252E4D-4A09-4C3D-A70C-71232233BE99}" name="15-18" totalsRowFunction="custom" totalsRowDxfId="1078">
      <totalsRowFormula>SUBTOTAL(103, Tableau9[15-18])</totalsRowFormula>
    </tableColumn>
    <tableColumn id="23" xr3:uid="{9A825B74-72E7-4083-95A6-ADAB0B83FA51}" name="15-15" totalsRowFunction="custom" totalsRowDxfId="107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76" headerRowBorderDxfId="1075" tableBorderDxfId="107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3">
      <totalsRowFormula>SUBTOTAL(103,Tableau911[Nantes - balise])</totalsRowFormula>
    </tableColumn>
    <tableColumn id="24" xr3:uid="{B812F9CB-695C-4233-9210-247EE7E30D5C}" name="Nantes - description" totalsRowFunction="custom" dataDxfId="1072">
      <totalsRowFormula>SUBTOTAL(103,Tableau911[Nantes - description])</totalsRowFormula>
    </tableColumn>
    <tableColumn id="23" xr3:uid="{369A7FC9-8210-45F8-B7CE-7CA66D94704C}" name="GT399" totalsRowFunction="custom" dataDxfId="1071">
      <totalsRowFormula>SUBTOTAL(103,Tableau911[GT399])</totalsRowFormula>
    </tableColumn>
    <tableColumn id="22" xr3:uid="{CC0C4430-85CE-4749-B0EF-01F38758D213}" name="GT399 description" totalsRowFunction="custom" dataDxfId="1070">
      <totalsRowFormula>SUBTOTAL(103,Tableau911[GT399 description])</totalsRowFormula>
    </tableColumn>
    <tableColumn id="21" xr3:uid="{C8812723-9205-4252-A00F-7EA4ABD87E9F}" name="Priorisation" totalsRowFunction="custom" dataDxfId="106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8" headerRowBorderDxfId="1067" tableBorderDxfId="1066">
  <autoFilter ref="A8:W11" xr:uid="{4F62EADF-21E3-48F1-8B6F-5A3984C01C34}"/>
  <tableColumns count="23">
    <tableColumn id="1" xr3:uid="{B6643D7A-4C2D-4D5B-82CD-9FB6A5509A72}" name="ID" totalsRowFunction="count"/>
    <tableColumn id="2" xr3:uid="{D8AD65B6-1FCA-4B50-9A1E-843B91A13A63}" name="Donnée (Niveau 1)" totalsRowFunction="custom" dataDxfId="1065">
      <totalsRowFormula>SUBTOTAL(103,Tableau12[Donnée (Niveau 1)])</totalsRowFormula>
    </tableColumn>
    <tableColumn id="3" xr3:uid="{C51845AD-B914-429D-B634-E93F9EB2C6E2}" name="Donnée (Niveau 2)" totalsRowFunction="custom" dataDxfId="1064">
      <totalsRowFormula>SUBTOTAL(103,Tableau12[Donnée (Niveau 2)])</totalsRowFormula>
    </tableColumn>
    <tableColumn id="4" xr3:uid="{708D3FF7-D497-49D4-A121-91CEB536EDC0}" name="Donnée (Niveau 3)" totalsRowFunction="custom" dataDxfId="1063">
      <totalsRowFormula>SUBTOTAL(103,Tableau12[Donnée (Niveau 3)])</totalsRowFormula>
    </tableColumn>
    <tableColumn id="5" xr3:uid="{36BBF4F3-B871-4924-B1DF-09F52BEC9A84}" name="Donnée (Niveau 4)" totalsRowFunction="custom" dataDxfId="1062">
      <totalsRowFormula>SUBTOTAL(103,Tableau12[Donnée (Niveau 4)])</totalsRowFormula>
    </tableColumn>
    <tableColumn id="6" xr3:uid="{912708D6-C037-4264-88D3-7DEB49F9D269}" name="Donnée (Niveau 5)" totalsRowFunction="custom" dataDxfId="1061">
      <totalsRowFormula>SUBTOTAL(103,Tableau12[Donnée (Niveau 5)])</totalsRowFormula>
    </tableColumn>
    <tableColumn id="7" xr3:uid="{AEB42A44-4C97-42F7-968F-F3445075B977}" name="Donnée (Niveau 6)" totalsRowFunction="custom" dataDxfId="1060">
      <totalsRowFormula>SUBTOTAL(103,Tableau12[Donnée (Niveau 6)])</totalsRowFormula>
    </tableColumn>
    <tableColumn id="8" xr3:uid="{05104B7E-48BC-48C5-B4C9-B0719BA33344}" name="Description" totalsRowFunction="custom" dataDxfId="1059">
      <totalsRowFormula>SUBTOTAL(103,Tableau12[Description])</totalsRowFormula>
    </tableColumn>
    <tableColumn id="9" xr3:uid="{614AAED4-0FFF-4312-9849-5269BBACA5F4}" name="Exemples" totalsRowFunction="custom" dataDxfId="1058">
      <totalsRowFormula>SUBTOTAL(103,Tableau12[Exemples])</totalsRowFormula>
    </tableColumn>
    <tableColumn id="24" xr3:uid="{E4AE869A-0CB6-491F-A644-3F5631849EE2}" name="Balise NexSIS" totalsRowFunction="custom" dataDxfId="1057">
      <totalsRowFormula>SUBTOTAL(103,Tableau12[Balise NexSIS])</totalsRowFormula>
    </tableColumn>
    <tableColumn id="10" xr3:uid="{591036EA-D7D7-4CDB-9E72-F34570B08579}" name="Nouvelle balise" totalsRowFunction="custom" dataDxfId="1056">
      <totalsRowFormula>SUBTOTAL(103,Tableau12[Nouvelle balise])</totalsRowFormula>
    </tableColumn>
    <tableColumn id="23" xr3:uid="{17E8B19F-5463-4A93-9375-F25F24920A06}" name="Nantes - balise" totalsRowFunction="custom" dataDxfId="1055">
      <totalsRowFormula>SUBTOTAL(103,Tableau12[Nantes - balise])</totalsRowFormula>
    </tableColumn>
    <tableColumn id="22" xr3:uid="{752C5DB9-CA47-4947-BC51-EA0AB6CAF178}" name="Nantes - description" totalsRowFunction="custom" dataDxfId="1054">
      <totalsRowFormula>SUBTOTAL(103,Tableau12[Nantes - description])</totalsRowFormula>
    </tableColumn>
    <tableColumn id="21" xr3:uid="{3086C8B1-9331-471D-85E4-DFE9ECD0778B}" name="GT399" totalsRowFunction="custom" dataDxfId="1053">
      <totalsRowFormula>SUBTOTAL(103,Tableau12[GT399])</totalsRowFormula>
    </tableColumn>
    <tableColumn id="20" xr3:uid="{7161B64A-7444-47C0-A0EB-FBE31CB32883}" name="GT399 description" totalsRowFunction="custom" dataDxfId="1052">
      <totalsRowFormula>SUBTOTAL(103,Tableau12[GT399 description])</totalsRowFormula>
    </tableColumn>
    <tableColumn id="19" xr3:uid="{7B7F428D-98DE-48C1-B4C7-1B8FEF343340}" name="Priorisation" totalsRowFunction="custom" dataDxfId="105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7" dT="2023-11-14T15:29:39.07" personId="{E9A6DF60-F9B3-4BD0-BB8A-DE1D37E26830}" id="{A01A1601-D876-42A1-B7E1-CAFC7CAE43BD}">
    <text>Objet Agent qui existe dans la qualification de l'affaire : à réutiliser ici ? Doit on ajouter nom prénom à l'objet ?</text>
  </threadedComment>
  <threadedComment ref="B177" dT="2024-02-13T09:57:22.61" personId="{D6952652-30E5-479A-9FFE-AD0BC8CBB562}" id="{6542F462-2A54-48A5-9A62-7E7CFBDF2B9A}">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U180" dT="2024-01-24T10:43:18.99" personId="{E9A6DF60-F9B3-4BD0-BB8A-DE1D37E26830}" id="{4DB9FC1B-FE92-4AA7-B2F3-BFF17D976413}" done="1">
    <text>Implémenter nomenclature SI-SAMU : type_dec</text>
  </threadedComment>
  <threadedComment ref="K192" dT="2023-11-24T17:15:01.30" personId="{E9A6DF60-F9B3-4BD0-BB8A-DE1D37E26830}" id="{6729E6ED-B0CD-41F4-BDE9-63A71C3B0080}">
    <text>Il faut que ce soit idem EMSI ?</text>
  </threadedComment>
  <threadedComment ref="W192" dT="2024-06-04T13:29:28.52" personId="{15E60E5B-8F12-4B01-8E2A-D3C877CDBAC1}" id="{7956E747-37D5-1E41-A985-638079B0C38D}">
    <text>A revoir plus tard où est passé ce type d’information (s’il est passé)</text>
  </threadedComment>
  <threadedComment ref="E195" dT="2024-03-11T08:28:41.81" personId="{D6952652-30E5-479A-9FFE-AD0BC8CBB562}" id="{C8748D8D-BB3A-4C14-BADE-D16F62306724}">
    <text>Ajouté suite au retour de Philippe</text>
  </threadedComment>
  <threadedComment ref="U195" dT="2024-06-04T13:32:27.93" personId="{15E60E5B-8F12-4B01-8E2A-D3C877CDBAC1}" id="{A20A2C1A-91AD-C74B-9B6E-BAA04D2F7B3E}" done="1">
    <text>A nettoyer ! Il faut une nomenclature propre derrière pas une liste à la Prévert</text>
  </threadedComment>
  <threadedComment ref="U195" dT="2024-06-10T13:12:00.40" personId="{E9A6DF60-F9B3-4BD0-BB8A-DE1D37E26830}" id="{F15F1857-9A82-4DF4-B41D-6E5D88A31ABE}" parentId="{A20A2C1A-91AD-C74B-9B6E-BAA04D2F7B3E}">
    <text>Demandé, et en cours.</text>
  </threadedComment>
  <threadedComment ref="C197" dT="2023-07-04T13:01:55.92" personId="{C9A89B3A-A5FD-6849-8E65-1CD4E6C7CFF2}" id="{3E4494E4-4D0B-482E-8C44-6CA902FCAA01}" done="1">
    <text>Vont vraiment être différentes de la localisation de l’affaire ?</text>
  </threadedComment>
  <threadedComment ref="Q197" dT="2023-06-15T08:43:45.62" personId="{C9A89B3A-A5FD-6849-8E65-1CD4E6C7CFF2}" id="{12397E16-0DD2-4B81-8BEC-31510D881B5D}" done="1">
    <text>Vraiment 0..n ??? Plutôt 0..1 !</text>
  </threadedComment>
  <threadedComment ref="Q197" dT="2023-06-15T08:44:13.57" personId="{C9A89B3A-A5FD-6849-8E65-1CD4E6C7CFF2}" id="{874C3690-704A-4135-9A27-9126AC7954EF}" parentId="{12397E16-0DD2-4B81-8BEC-31510D881B5D}">
    <text>Quid des autres alertes ultérieures ? -&gt; pas ici ! Pas 0..n</text>
  </threadedComment>
  <threadedComment ref="Q197" dT="2023-06-15T08:47:32.60" personId="{C9A89B3A-A5FD-6849-8E65-1CD4E6C7CFF2}" id="{C595C92E-EE11-44EA-80CE-6225C1299968}" parentId="{12397E16-0DD2-4B81-8BEC-31510D881B5D}">
    <text>Pourquoi faire initiale et nouvelle alerte ??? Juste partager une liste de n alertes non ?</text>
  </threadedComment>
  <threadedComment ref="Q19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8" dT="2023-11-10T16:14:36.81" personId="{74379435-529A-4754-96FF-EF4318F87F1A}" id="{D6BBFD18-B7C3-44E9-AAAF-C0520A0384D3}">
    <text>doublon avec l'ID 5. Pourquoi ne pas avoir une donnée (niveau 2) "Informations supplémentaires" en freetext ?</text>
  </threadedComment>
  <threadedComment ref="B19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0"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2"/>
      <c r="K1" s="85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2"/>
      <c r="L1" s="852"/>
      <c r="M1" s="852"/>
      <c r="N1" s="85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2"/>
      <c r="L1" s="852"/>
      <c r="M1" s="852"/>
      <c r="N1" s="85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2"/>
      <c r="L1" s="85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3" t="s">
        <v>726</v>
      </c>
      <c r="C2" s="85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8" t="s">
        <v>742</v>
      </c>
      <c r="B1" s="859"/>
      <c r="C1" s="859"/>
      <c r="D1" s="859"/>
      <c r="E1" s="859"/>
      <c r="F1" s="859"/>
      <c r="G1" s="859"/>
      <c r="H1" s="86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6" t="s">
        <v>753</v>
      </c>
      <c r="G12" s="856"/>
      <c r="H12" s="856"/>
      <c r="I12" s="203"/>
      <c r="J12" s="203"/>
      <c r="R12" s="196"/>
      <c r="S12" s="196"/>
      <c r="T12" s="196"/>
    </row>
    <row r="13" spans="1:20" ht="14.25" customHeight="1">
      <c r="B13" s="204" t="s">
        <v>754</v>
      </c>
      <c r="C13" s="204"/>
      <c r="D13" s="204"/>
      <c r="E13" s="204"/>
      <c r="F13" s="856" t="s">
        <v>755</v>
      </c>
      <c r="G13" s="856"/>
      <c r="H13" s="856"/>
      <c r="I13" s="204"/>
      <c r="J13" s="204"/>
      <c r="K13" s="204"/>
      <c r="L13" s="204"/>
      <c r="M13" s="204"/>
      <c r="N13" s="204"/>
      <c r="R13" s="196"/>
      <c r="S13" s="196"/>
      <c r="T13" s="196"/>
    </row>
    <row r="14" spans="1:20" ht="14.25" customHeight="1">
      <c r="B14" s="204" t="s">
        <v>756</v>
      </c>
      <c r="C14" s="204"/>
      <c r="D14" s="204"/>
      <c r="E14" s="204"/>
      <c r="F14" s="856" t="s">
        <v>755</v>
      </c>
      <c r="G14" s="856"/>
      <c r="H14" s="856"/>
      <c r="I14" s="204"/>
      <c r="J14" s="204"/>
      <c r="R14" s="196"/>
      <c r="S14" s="196"/>
      <c r="T14" s="196"/>
    </row>
    <row r="15" spans="1:20">
      <c r="B15" s="203" t="s">
        <v>757</v>
      </c>
      <c r="C15" s="203"/>
      <c r="D15" s="203"/>
      <c r="E15" s="203"/>
      <c r="F15" s="856" t="s">
        <v>755</v>
      </c>
      <c r="G15" s="856"/>
      <c r="H15" s="856"/>
      <c r="I15" s="203"/>
      <c r="J15" s="203"/>
      <c r="R15" s="196"/>
      <c r="S15" s="196"/>
      <c r="T15" s="196"/>
    </row>
    <row r="16" spans="1:20">
      <c r="B16" s="855"/>
      <c r="C16" s="855"/>
      <c r="D16" s="855"/>
      <c r="E16" s="855"/>
      <c r="F16" s="855"/>
      <c r="G16" s="855"/>
      <c r="H16" s="855"/>
      <c r="I16" s="855"/>
      <c r="J16" s="855"/>
      <c r="K16" s="855"/>
      <c r="L16" s="855"/>
      <c r="M16" s="855"/>
      <c r="N16" s="855"/>
      <c r="O16" s="855"/>
      <c r="P16" s="855"/>
      <c r="Q16" s="855"/>
    </row>
    <row r="17" spans="1:17" ht="15" thickBot="1">
      <c r="B17" s="855"/>
      <c r="C17" s="855"/>
      <c r="D17" s="855"/>
      <c r="E17" s="855"/>
      <c r="F17" s="855"/>
      <c r="G17" s="855"/>
      <c r="H17" s="855"/>
      <c r="I17" s="855"/>
      <c r="J17" s="855"/>
      <c r="K17" s="855"/>
      <c r="L17" s="855"/>
      <c r="M17" s="855"/>
      <c r="N17" s="855"/>
      <c r="O17" s="855"/>
      <c r="P17" s="855"/>
      <c r="Q17" s="855"/>
    </row>
    <row r="18" spans="1:17" ht="102.75" customHeight="1" thickBot="1">
      <c r="A18" s="861" t="s">
        <v>758</v>
      </c>
      <c r="B18" s="862"/>
      <c r="C18" s="862"/>
      <c r="D18" s="862"/>
      <c r="E18" s="862"/>
      <c r="F18" s="862"/>
      <c r="G18" s="862"/>
      <c r="H18" s="86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5"/>
      <c r="C20" s="855"/>
      <c r="D20" s="855"/>
      <c r="E20" s="855"/>
      <c r="F20" s="855"/>
      <c r="G20" s="855"/>
      <c r="H20" s="855"/>
      <c r="I20" s="855"/>
      <c r="J20" s="855"/>
      <c r="K20" s="855"/>
      <c r="L20" s="855"/>
      <c r="M20" s="855"/>
      <c r="N20" s="855"/>
      <c r="O20" s="855"/>
      <c r="P20" s="855"/>
      <c r="Q20" s="85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5" t="s">
        <v>791</v>
      </c>
      <c r="B30" s="864" t="s">
        <v>792</v>
      </c>
      <c r="C30" s="864" t="s">
        <v>774</v>
      </c>
      <c r="D30" s="864" t="s">
        <v>774</v>
      </c>
      <c r="E30" s="864" t="s">
        <v>770</v>
      </c>
      <c r="F30" s="206" t="s">
        <v>793</v>
      </c>
      <c r="G30" s="857" t="s">
        <v>794</v>
      </c>
      <c r="H30" s="206" t="s">
        <v>795</v>
      </c>
    </row>
    <row r="31" spans="1:17" ht="114.75">
      <c r="A31" s="865"/>
      <c r="B31" s="864"/>
      <c r="C31" s="864"/>
      <c r="D31" s="864"/>
      <c r="E31" s="864"/>
      <c r="F31" s="209" t="s">
        <v>796</v>
      </c>
      <c r="G31" s="857"/>
      <c r="H31" s="206"/>
    </row>
    <row r="32" spans="1:17" ht="85.5">
      <c r="A32" s="208" t="s">
        <v>797</v>
      </c>
      <c r="B32" s="207" t="s">
        <v>798</v>
      </c>
      <c r="C32" s="207" t="s">
        <v>774</v>
      </c>
      <c r="D32" s="207" t="s">
        <v>774</v>
      </c>
      <c r="E32" s="207" t="s">
        <v>770</v>
      </c>
      <c r="F32" s="209" t="s">
        <v>799</v>
      </c>
      <c r="G32" s="209" t="s">
        <v>783</v>
      </c>
      <c r="H32" s="206" t="s">
        <v>800</v>
      </c>
    </row>
    <row r="33" spans="1:8" ht="29.25">
      <c r="A33" s="865" t="s">
        <v>801</v>
      </c>
      <c r="B33" s="864" t="s">
        <v>802</v>
      </c>
      <c r="C33" s="864" t="s">
        <v>774</v>
      </c>
      <c r="D33" s="864" t="s">
        <v>774</v>
      </c>
      <c r="E33" s="864" t="s">
        <v>770</v>
      </c>
      <c r="F33" s="209" t="s">
        <v>803</v>
      </c>
      <c r="G33" s="857" t="s">
        <v>783</v>
      </c>
      <c r="H33" s="206" t="s">
        <v>804</v>
      </c>
    </row>
    <row r="34" spans="1:8" ht="228.75">
      <c r="A34" s="865"/>
      <c r="B34" s="864"/>
      <c r="C34" s="864"/>
      <c r="D34" s="864"/>
      <c r="E34" s="864"/>
      <c r="F34" s="209" t="s">
        <v>805</v>
      </c>
      <c r="G34" s="857"/>
      <c r="H34" s="206" t="s">
        <v>806</v>
      </c>
    </row>
    <row r="35" spans="1:8" ht="71.2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6" t="s">
        <v>814</v>
      </c>
      <c r="J1" s="866"/>
      <c r="K1" s="866"/>
      <c r="L1" s="866"/>
      <c r="Q1" s="867" t="s">
        <v>815</v>
      </c>
      <c r="R1" s="867"/>
      <c r="S1" s="96" t="s">
        <v>816</v>
      </c>
      <c r="AC1" s="96"/>
      <c r="AE1" s="128"/>
      <c r="ALY1"/>
    </row>
    <row r="2" spans="1:1016" ht="15.95" customHeight="1">
      <c r="C2" s="141" t="s">
        <v>817</v>
      </c>
      <c r="D2" s="152" t="s">
        <v>818</v>
      </c>
      <c r="E2" s="157">
        <f>createCase8[[#Totals],[NexSIS]] / createCase8[[#Totals],[ID]]</f>
        <v>0.83333333333333337</v>
      </c>
      <c r="G2" s="128"/>
      <c r="H2" s="227"/>
      <c r="I2" s="866"/>
      <c r="J2" s="866"/>
      <c r="K2" s="866"/>
      <c r="L2" s="866"/>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8" t="s">
        <v>827</v>
      </c>
      <c r="O7" s="868"/>
      <c r="P7" s="868"/>
      <c r="Q7" s="868"/>
      <c r="W7" s="869" t="s">
        <v>828</v>
      </c>
      <c r="X7" s="869"/>
      <c r="AC7" s="868" t="s">
        <v>829</v>
      </c>
      <c r="AD7" s="868"/>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2" type="noConversion"/>
  <conditionalFormatting sqref="A22:F23 A43:F883">
    <cfRule type="expression" dxfId="1050" priority="37">
      <formula>OR($AD22="X",$AB22="X")</formula>
    </cfRule>
    <cfRule type="expression" dxfId="1049" priority="38">
      <formula>AND($AD22=1,$AB22=1)</formula>
    </cfRule>
    <cfRule type="expression" dxfId="1048" priority="39">
      <formula>$AD22=1</formula>
    </cfRule>
    <cfRule type="expression" dxfId="1047" priority="40">
      <formula>$AB22=1</formula>
    </cfRule>
  </conditionalFormatting>
  <conditionalFormatting sqref="A9:G20">
    <cfRule type="expression" dxfId="1046" priority="641">
      <formula>OR(#REF!="X",$AD9="X")</formula>
    </cfRule>
    <cfRule type="expression" dxfId="1045" priority="642">
      <formula>AND(#REF!=1,$AD9=1)</formula>
    </cfRule>
    <cfRule type="expression" dxfId="1044" priority="643">
      <formula>#REF!=1</formula>
    </cfRule>
    <cfRule type="expression" dxfId="1043" priority="644">
      <formula>$AD9=1</formula>
    </cfRule>
  </conditionalFormatting>
  <conditionalFormatting sqref="C9:C20">
    <cfRule type="expression" dxfId="1042" priority="1">
      <formula>AND($T9="X",$B9&lt;&gt;"")</formula>
    </cfRule>
  </conditionalFormatting>
  <conditionalFormatting sqref="C17:C19">
    <cfRule type="expression" dxfId="1041" priority="2">
      <formula>AND($T17="X",OR($B17&lt;&gt;"",$C17&lt;&gt;""))</formula>
    </cfRule>
  </conditionalFormatting>
  <conditionalFormatting sqref="D9:D20">
    <cfRule type="expression" dxfId="1040" priority="11">
      <formula>AND($T9="X",OR($B9&lt;&gt;"",$C9&lt;&gt;""))</formula>
    </cfRule>
  </conditionalFormatting>
  <conditionalFormatting sqref="D18:D19">
    <cfRule type="expression" dxfId="103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8" priority="12">
      <formula>AND($T9="X",OR($B9&lt;&gt;"",$C9&lt;&gt;"",$D9&lt;&gt;""))</formula>
    </cfRule>
  </conditionalFormatting>
  <conditionalFormatting sqref="F9:F20">
    <cfRule type="expression" dxfId="1037" priority="13">
      <formula>AND($T9="X",OR($B9&lt;&gt;"",$C9&lt;&gt;"",$D9&lt;&gt;"",$E9&lt;&gt;""))</formula>
    </cfRule>
  </conditionalFormatting>
  <conditionalFormatting sqref="G9:G20">
    <cfRule type="expression" dxfId="1036" priority="14">
      <formula>AND($T9="X",OR($B9&lt;&gt;"",$C9&lt;&gt;"",$D9&lt;&gt;"",$E9&lt;&gt;"",$F9&lt;&gt;""))</formula>
    </cfRule>
  </conditionalFormatting>
  <conditionalFormatting sqref="H22:H23 H43:H883">
    <cfRule type="expression" dxfId="1035" priority="36">
      <formula>$S22="X"</formula>
    </cfRule>
  </conditionalFormatting>
  <conditionalFormatting sqref="I9:I20">
    <cfRule type="expression" dxfId="1034" priority="16">
      <formula>$T9="X"</formula>
    </cfRule>
  </conditionalFormatting>
  <conditionalFormatting sqref="S9:S20">
    <cfRule type="cellIs" dxfId="1033" priority="7" operator="equal">
      <formula>"1..1"</formula>
    </cfRule>
    <cfRule type="cellIs" dxfId="1032" priority="8" operator="equal">
      <formula>"0..n"</formula>
    </cfRule>
    <cfRule type="cellIs" dxfId="10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6" t="s">
        <v>910</v>
      </c>
      <c r="I1" s="866"/>
      <c r="J1" s="866"/>
      <c r="O1" s="867" t="s">
        <v>815</v>
      </c>
      <c r="P1" s="867"/>
      <c r="AC1" s="96"/>
      <c r="AE1"/>
      <c r="AF1" s="128"/>
      <c r="ALZ1"/>
    </row>
    <row r="2" spans="1:1017" ht="13.5" customHeight="1">
      <c r="C2" s="141" t="s">
        <v>817</v>
      </c>
      <c r="D2" s="284"/>
      <c r="E2" s="152" t="s">
        <v>818</v>
      </c>
      <c r="F2" s="157">
        <f>createCase3[[#Totals],[NexSIS]] / createCase3[[#Totals],[ID]]</f>
        <v>0.83333333333333337</v>
      </c>
      <c r="G2" s="128"/>
      <c r="H2" s="866"/>
      <c r="I2" s="866"/>
      <c r="J2" s="866"/>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8" t="s">
        <v>827</v>
      </c>
      <c r="M7" s="868"/>
      <c r="N7" s="868"/>
      <c r="O7" s="868"/>
      <c r="V7" s="869" t="s">
        <v>828</v>
      </c>
      <c r="W7" s="869"/>
      <c r="AC7" s="868" t="s">
        <v>829</v>
      </c>
      <c r="AD7" s="868"/>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30" priority="78">
      <formula>OR($AD16="X",$AB16="X")</formula>
    </cfRule>
    <cfRule type="expression" dxfId="1029" priority="79">
      <formula>AND($AD16=1,$AB16=1)</formula>
    </cfRule>
    <cfRule type="expression" dxfId="1028" priority="80">
      <formula>$AD16=1</formula>
    </cfRule>
    <cfRule type="expression" dxfId="1027" priority="81">
      <formula>$AB16=1</formula>
    </cfRule>
  </conditionalFormatting>
  <conditionalFormatting sqref="A9:G14">
    <cfRule type="expression" dxfId="1026" priority="23">
      <formula>OR($AD9="X",$AC9="X")</formula>
    </cfRule>
    <cfRule type="expression" dxfId="1025" priority="25">
      <formula>AND($AD9=1,$AC9=1)</formula>
    </cfRule>
    <cfRule type="expression" dxfId="1024" priority="26">
      <formula>$AD9=1</formula>
    </cfRule>
    <cfRule type="expression" dxfId="1023" priority="27">
      <formula>$AC9=1</formula>
    </cfRule>
    <cfRule type="expression" dxfId="1022" priority="28">
      <formula>AND(NOT(ISBLANK($W9)),ISBLANK($AC9),ISBLANK($AD9))</formula>
    </cfRule>
  </conditionalFormatting>
  <conditionalFormatting sqref="C9:C14">
    <cfRule type="expression" dxfId="1021" priority="22">
      <formula>AND($R9="X",$B9&lt;&gt;"")</formula>
    </cfRule>
  </conditionalFormatting>
  <conditionalFormatting sqref="D9:D14">
    <cfRule type="expression" dxfId="1020" priority="24">
      <formula>AND($R9="X",OR($B9&lt;&gt;"",$C9&lt;&gt;""))</formula>
    </cfRule>
  </conditionalFormatting>
  <conditionalFormatting sqref="E9:E14">
    <cfRule type="expression" dxfId="101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8" priority="20">
      <formula>AND($R9="X",OR($B9&lt;&gt;"",$C9&lt;&gt;"",$D9&lt;&gt;"",$E9&lt;&gt;""))</formula>
    </cfRule>
  </conditionalFormatting>
  <conditionalFormatting sqref="G9:G14">
    <cfRule type="expression" dxfId="1017" priority="21">
      <formula>AND($R9="X",OR($B9&lt;&gt;"",$C9&lt;&gt;"",$D9&lt;&gt;"",$E9&lt;&gt;"",$F9&lt;&gt;""))</formula>
    </cfRule>
  </conditionalFormatting>
  <conditionalFormatting sqref="H16:H17 H37:H877">
    <cfRule type="expression" dxfId="1016" priority="77">
      <formula>$Q16="X"</formula>
    </cfRule>
  </conditionalFormatting>
  <conditionalFormatting sqref="I9:I14">
    <cfRule type="expression" dxfId="1015" priority="18">
      <formula>$R9="X"</formula>
    </cfRule>
  </conditionalFormatting>
  <conditionalFormatting sqref="Q9:Q14">
    <cfRule type="cellIs" dxfId="1014" priority="2" operator="equal">
      <formula>"1..1"</formula>
    </cfRule>
    <cfRule type="cellIs" dxfId="1013" priority="3" operator="equal">
      <formula>"0..n"</formula>
    </cfRule>
    <cfRule type="cellIs" dxfId="101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66" t="s">
        <v>910</v>
      </c>
      <c r="I1" s="866"/>
      <c r="J1" s="866"/>
      <c r="O1" s="867" t="s">
        <v>815</v>
      </c>
      <c r="P1" s="867"/>
      <c r="AC1" s="96"/>
      <c r="AE1"/>
      <c r="AF1" s="128"/>
      <c r="ALZ1"/>
    </row>
    <row r="2" spans="1:1014" ht="13.5" customHeight="1">
      <c r="C2" s="555" t="s">
        <v>943</v>
      </c>
      <c r="D2" s="284"/>
      <c r="E2" s="152"/>
      <c r="F2" s="157">
        <f>createCase142[[#Totals],[NexSIS]] / createCase142[[#Totals],[ID]]</f>
        <v>0.47727272727272729</v>
      </c>
      <c r="G2" s="128"/>
      <c r="H2" s="866"/>
      <c r="I2" s="866"/>
      <c r="J2" s="866"/>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8" t="s">
        <v>827</v>
      </c>
      <c r="M7" s="868"/>
      <c r="N7" s="868"/>
      <c r="O7" s="868"/>
      <c r="AC7" s="868" t="s">
        <v>829</v>
      </c>
      <c r="AD7" s="868"/>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70" t="s">
        <v>828</v>
      </c>
      <c r="W9" s="87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70"/>
      <c r="W10" s="87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2.95"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2.95"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2.95"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2.95"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2.95"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2.95"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2.95"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2.95"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2.95"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2.95"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2.95"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2.95"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11" priority="266">
      <formula>$AC13=1</formula>
    </cfRule>
  </conditionalFormatting>
  <conditionalFormatting sqref="A193:F194 A214:F1054">
    <cfRule type="expression" dxfId="1010" priority="259">
      <formula>OR($AD193="X",$AB193="X")</formula>
    </cfRule>
    <cfRule type="expression" dxfId="1009" priority="260">
      <formula>AND($AD193=1,$AB193=1)</formula>
    </cfRule>
    <cfRule type="expression" dxfId="1008" priority="261">
      <formula>$AD193=1</formula>
    </cfRule>
    <cfRule type="expression" dxfId="1007" priority="262">
      <formula>$AB193=1</formula>
    </cfRule>
  </conditionalFormatting>
  <conditionalFormatting sqref="A12:G12">
    <cfRule type="expression" dxfId="1006" priority="48">
      <formula>OR($AD12="X",$AC12="X")</formula>
    </cfRule>
    <cfRule type="expression" dxfId="1005" priority="49">
      <formula>AND($AD12=1,$AC12=1)</formula>
    </cfRule>
    <cfRule type="expression" dxfId="1004" priority="50">
      <formula>$AD12=1</formula>
    </cfRule>
    <cfRule type="expression" dxfId="1003" priority="51">
      <formula>$AC12=1</formula>
    </cfRule>
    <cfRule type="expression" dxfId="1002"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0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0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99" priority="264">
      <formula>AND($AD13=1,$AC13=1)</formula>
    </cfRule>
  </conditionalFormatting>
  <conditionalFormatting sqref="B121:B124">
    <cfRule type="expression" dxfId="998" priority="246">
      <formula>AND($R121="X",#REF!&lt;&gt;"")</formula>
    </cfRule>
  </conditionalFormatting>
  <conditionalFormatting sqref="B165 B167:B172">
    <cfRule type="expression" dxfId="997" priority="279">
      <formula>AND($R165="X",#REF!&lt;&gt;"")</formula>
    </cfRule>
  </conditionalFormatting>
  <conditionalFormatting sqref="B140:C154 B155:G165 B173:G191 A166:G166 B32:G40 E140:G153 D167:G167 D41:D43 D154:G154 A13:A165 B41:C41 F42:G43 B167:C172 A167:A191 F168:G172">
    <cfRule type="expression" dxfId="996" priority="176">
      <formula>OR($AD13="X",$AC13="X")</formula>
    </cfRule>
  </conditionalFormatting>
  <conditionalFormatting sqref="B41:D41 D129:D138 E139">
    <cfRule type="expression" dxfId="995" priority="241">
      <formula>$AD41=1</formula>
    </cfRule>
  </conditionalFormatting>
  <conditionalFormatting sqref="B13:G30 B31:C31 D129:D138 E139 E31:G31">
    <cfRule type="expression" dxfId="994" priority="239">
      <formula>OR($AD13="X",$AC13="X")</formula>
    </cfRule>
  </conditionalFormatting>
  <conditionalFormatting sqref="B44:G128 E129:G132 E135:G139 F133:G134 B129:C139 B42:B43">
    <cfRule type="expression" dxfId="993" priority="263">
      <formula>OR($AD42="X",$AC42="X")</formula>
    </cfRule>
  </conditionalFormatting>
  <conditionalFormatting sqref="B44:G128">
    <cfRule type="expression" dxfId="992" priority="244">
      <formula>AND($AD44=1,$AC44=1)</formula>
    </cfRule>
    <cfRule type="expression" dxfId="991" priority="245">
      <formula>$AD44=1</formula>
    </cfRule>
  </conditionalFormatting>
  <conditionalFormatting sqref="B140:G140">
    <cfRule type="expression" dxfId="990" priority="182">
      <formula>AND(NOT(ISBLANK($W140)),ISBLANK($AC140),ISBLANK($AD140))</formula>
    </cfRule>
  </conditionalFormatting>
  <conditionalFormatting sqref="C12">
    <cfRule type="expression" dxfId="989" priority="47">
      <formula>AND($R12="X",$B12&lt;&gt;"")</formula>
    </cfRule>
  </conditionalFormatting>
  <conditionalFormatting sqref="C19">
    <cfRule type="expression" dxfId="988" priority="1166">
      <formula>AND($R19="X",OR($B19&lt;&gt;"",#REF!&lt;&gt;""))</formula>
    </cfRule>
  </conditionalFormatting>
  <conditionalFormatting sqref="C41 D41:D43">
    <cfRule type="expression" dxfId="987" priority="284">
      <formula>AND($R41="X",OR($B41&lt;&gt;"",#REF!&lt;&gt;""))</formula>
    </cfRule>
  </conditionalFormatting>
  <conditionalFormatting sqref="C42:C43">
    <cfRule type="expression" dxfId="986" priority="67">
      <formula>AND($R42="X",OR(#REF!&lt;&gt;"",$B42&lt;&gt;""))</formula>
    </cfRule>
    <cfRule type="expression" dxfId="985" priority="68">
      <formula>OR($AD42="X",$AC42="X")</formula>
    </cfRule>
    <cfRule type="expression" dxfId="984" priority="69">
      <formula>AND($AD42=1,$AC42=1)</formula>
    </cfRule>
    <cfRule type="expression" dxfId="983" priority="70">
      <formula>$AD42=1</formula>
    </cfRule>
    <cfRule type="expression" dxfId="982" priority="71">
      <formula>$AC42=1</formula>
    </cfRule>
  </conditionalFormatting>
  <conditionalFormatting sqref="C45">
    <cfRule type="expression" dxfId="981" priority="24">
      <formula>AND($R45="X",OR($B45&lt;&gt;"",$C45&lt;&gt;""))</formula>
    </cfRule>
  </conditionalFormatting>
  <conditionalFormatting sqref="C52:C53">
    <cfRule type="expression" dxfId="980" priority="23">
      <formula>AND($R52="X",OR($B52&lt;&gt;"",$C52&lt;&gt;""))</formula>
    </cfRule>
  </conditionalFormatting>
  <conditionalFormatting sqref="C68">
    <cfRule type="expression" dxfId="979" priority="1">
      <formula>AND($R68="X",OR($B68&lt;&gt;"",$C68&lt;&gt;"",$D68&lt;&gt;"",$E68&lt;&gt;""))</formula>
    </cfRule>
    <cfRule type="expression" dxfId="978" priority="2">
      <formula>AND($R68="X",OR($B68&lt;&gt;"",$C68&lt;&gt;""))</formula>
    </cfRule>
  </conditionalFormatting>
  <conditionalFormatting sqref="C68:C70">
    <cfRule type="expression" dxfId="977" priority="20">
      <formula>AND($R68="X",OR($B68&lt;&gt;"",$C68&lt;&gt;"",$D68&lt;&gt;""))</formula>
    </cfRule>
  </conditionalFormatting>
  <conditionalFormatting sqref="C140">
    <cfRule type="expression" dxfId="976" priority="164">
      <formula>OR($AD140="X",$AC140="X")</formula>
    </cfRule>
    <cfRule type="expression" dxfId="975" priority="165">
      <formula>AND($AD140=1,$AC140=1)</formula>
    </cfRule>
    <cfRule type="expression" dxfId="974" priority="166">
      <formula>$AD140=1</formula>
    </cfRule>
    <cfRule type="expression" dxfId="973" priority="167">
      <formula>$AC140=1</formula>
    </cfRule>
  </conditionalFormatting>
  <conditionalFormatting sqref="C152:C153">
    <cfRule type="expression" dxfId="972" priority="14">
      <formula>AND($R152="X",OR($B152&lt;&gt;"",$C152&lt;&gt;"",$D152&lt;&gt;""))</formula>
    </cfRule>
    <cfRule type="expression" dxfId="971" priority="15">
      <formula>OR($AD152="X",$AC152="X")</formula>
    </cfRule>
    <cfRule type="expression" dxfId="970" priority="16">
      <formula>AND($AD152=1,$AC152=1)</formula>
    </cfRule>
    <cfRule type="expression" dxfId="969" priority="17">
      <formula>$AD152=1</formula>
    </cfRule>
    <cfRule type="expression" dxfId="968" priority="18">
      <formula>$AC152=1</formula>
    </cfRule>
  </conditionalFormatting>
  <conditionalFormatting sqref="C154 C165:G165">
    <cfRule type="expression" dxfId="967" priority="109">
      <formula>AND($R154="X",OR($B154&lt;&gt;"",$C154&lt;&gt;""))</formula>
    </cfRule>
  </conditionalFormatting>
  <conditionalFormatting sqref="C154">
    <cfRule type="expression" dxfId="966" priority="10">
      <formula>AND($AD154=1,$AC154=1)</formula>
    </cfRule>
    <cfRule type="expression" dxfId="965" priority="11">
      <formula>$AD154=1</formula>
    </cfRule>
    <cfRule type="expression" dxfId="964" priority="12">
      <formula>OR($AD154="X",$AC154="X")</formula>
    </cfRule>
    <cfRule type="expression" dxfId="963" priority="13">
      <formula>$AC154=1</formula>
    </cfRule>
  </conditionalFormatting>
  <conditionalFormatting sqref="C157:C159">
    <cfRule type="expression" dxfId="962" priority="19">
      <formula>AND($R157="X",OR($B157&lt;&gt;"",$C157&lt;&gt;""))</formula>
    </cfRule>
  </conditionalFormatting>
  <conditionalFormatting sqref="C166">
    <cfRule type="expression" dxfId="961" priority="102">
      <formula>OR($AD166="X",$AC166="X")</formula>
    </cfRule>
    <cfRule type="expression" dxfId="960" priority="103">
      <formula>AND($AD166=1,$AC166=1)</formula>
    </cfRule>
    <cfRule type="expression" dxfId="959" priority="104">
      <formula>$AD166=1</formula>
    </cfRule>
    <cfRule type="expression" dxfId="958" priority="105">
      <formula>AND($R166="X",$B166&lt;&gt;"")</formula>
    </cfRule>
  </conditionalFormatting>
  <conditionalFormatting sqref="C167:C172">
    <cfRule type="expression" dxfId="957" priority="280">
      <formula>AND($R167="X",OR(#REF!&lt;&gt;"",$B167&lt;&gt;""))</formula>
    </cfRule>
  </conditionalFormatting>
  <conditionalFormatting sqref="C168">
    <cfRule type="expression" dxfId="956" priority="154">
      <formula>OR($AD168="X",$AC168="X")</formula>
    </cfRule>
  </conditionalFormatting>
  <conditionalFormatting sqref="C173:C174 D139:E139 C140:D153 C154:C164 C13:C40 C184:C191 C44:C120 C125:C139 D131:D138">
    <cfRule type="expression" dxfId="955" priority="235">
      <formula>AND($R13="X",$B13&lt;&gt;"")</formula>
    </cfRule>
  </conditionalFormatting>
  <conditionalFormatting sqref="C174">
    <cfRule type="expression" dxfId="954" priority="225">
      <formula>OR($AD174="X",$AC174="X")</formula>
    </cfRule>
    <cfRule type="expression" dxfId="953" priority="226">
      <formula>AND($AD174=1,$AC174=1)</formula>
    </cfRule>
    <cfRule type="expression" dxfId="952" priority="227">
      <formula>$AD174=1</formula>
    </cfRule>
  </conditionalFormatting>
  <conditionalFormatting sqref="C175:C183">
    <cfRule type="expression" dxfId="951" priority="273">
      <formula>AND($R175="X",OR($B175&lt;&gt;"",#REF!&lt;&gt;""))</formula>
    </cfRule>
  </conditionalFormatting>
  <conditionalFormatting sqref="C179">
    <cfRule type="expression" dxfId="950" priority="53">
      <formula>OR($AD179="X",$AC179="X")</formula>
    </cfRule>
    <cfRule type="expression" dxfId="949" priority="54">
      <formula>AND($AD179=1,$AC179=1)</formula>
    </cfRule>
    <cfRule type="expression" dxfId="948" priority="55">
      <formula>$AD179=1</formula>
    </cfRule>
    <cfRule type="expression" dxfId="947" priority="56">
      <formula>AND($R179="X",$B179&lt;&gt;"")</formula>
    </cfRule>
  </conditionalFormatting>
  <conditionalFormatting sqref="C122:D124">
    <cfRule type="expression" dxfId="946" priority="247">
      <formula>AND($R122="X",OR(#REF!&lt;&gt;"",$B122&lt;&gt;""))</formula>
    </cfRule>
  </conditionalFormatting>
  <conditionalFormatting sqref="C160:D160">
    <cfRule type="expression" dxfId="945" priority="268">
      <formula>AND($R160="X",OR($B160&lt;&gt;"",#REF!&lt;&gt;""))</formula>
    </cfRule>
  </conditionalFormatting>
  <conditionalFormatting sqref="C121:G121">
    <cfRule type="expression" dxfId="944" priority="243">
      <formula>AND($R121="X",$B121&lt;&gt;"")</formula>
    </cfRule>
  </conditionalFormatting>
  <conditionalFormatting sqref="D12:D18">
    <cfRule type="expression" dxfId="943" priority="43">
      <formula>AND($R12="X",OR($B12&lt;&gt;"",$C12&lt;&gt;""))</formula>
    </cfRule>
  </conditionalFormatting>
  <conditionalFormatting sqref="D20:D40">
    <cfRule type="expression" dxfId="942" priority="25">
      <formula>AND($R20="X",OR($B20&lt;&gt;"",$C20&lt;&gt;""))</formula>
    </cfRule>
  </conditionalFormatting>
  <conditionalFormatting sqref="D30:D31">
    <cfRule type="expression" dxfId="941" priority="26">
      <formula>AND($R30="X",$B30&lt;&gt;"")</formula>
    </cfRule>
  </conditionalFormatting>
  <conditionalFormatting sqref="D31">
    <cfRule type="expression" dxfId="940" priority="27">
      <formula>OR($AD31="X",$AC31="X")</formula>
    </cfRule>
    <cfRule type="expression" dxfId="939" priority="28">
      <formula>AND($AD31=1,$AC31=1)</formula>
    </cfRule>
    <cfRule type="expression" dxfId="938" priority="29">
      <formula>$AD31=1</formula>
    </cfRule>
    <cfRule type="expression" dxfId="937" priority="30">
      <formula>$AC31=1</formula>
    </cfRule>
    <cfRule type="expression" dxfId="936" priority="31">
      <formula>AND(NOT(ISBLANK($W31)),ISBLANK($AC31),ISBLANK($AD31))</formula>
    </cfRule>
  </conditionalFormatting>
  <conditionalFormatting sqref="D41">
    <cfRule type="expression" dxfId="935" priority="285">
      <formula>AND($R41="X",OR($B41&lt;&gt;"",#REF!&lt;&gt;"",$C41&lt;&gt;""))</formula>
    </cfRule>
    <cfRule type="expression" dxfId="934" priority="286">
      <formula>AND($R41="X",OR($B41&lt;&gt;"",#REF!&lt;&gt;"",$C41&lt;&gt;"",$D41&lt;&gt;""))</formula>
    </cfRule>
    <cfRule type="expression" dxfId="933" priority="287">
      <formula>AND($R41="X",OR($B41&lt;&gt;"",#REF!&lt;&gt;"",$D41&lt;&gt;"",#REF!&lt;&gt;""))</formula>
    </cfRule>
    <cfRule type="expression" dxfId="932" priority="288">
      <formula>$AC41=1</formula>
    </cfRule>
    <cfRule type="expression" dxfId="931" priority="289">
      <formula>AND($R41="X",OR($B41&lt;&gt;"",#REF!&lt;&gt;"",$C41&lt;&gt;""))</formula>
    </cfRule>
    <cfRule type="expression" dxfId="930" priority="290">
      <formula>AND($AD41=1,$AC41=1)</formula>
    </cfRule>
    <cfRule type="expression" dxfId="929" priority="291">
      <formula>$AD41=1</formula>
    </cfRule>
    <cfRule type="expression" dxfId="928" priority="292">
      <formula>AND($R41="X",$B41&lt;&gt;"")</formula>
    </cfRule>
    <cfRule type="expression" dxfId="927" priority="293">
      <formula>AND($R41="X",OR($B41&lt;&gt;"",#REF!&lt;&gt;""))</formula>
    </cfRule>
  </conditionalFormatting>
  <conditionalFormatting sqref="D68:D70">
    <cfRule type="expression" dxfId="926" priority="21">
      <formula>AND($R68="X",OR($B68&lt;&gt;"",$C68&lt;&gt;"",$D68&lt;&gt;"",$E68&lt;&gt;""))</formula>
    </cfRule>
  </conditionalFormatting>
  <conditionalFormatting sqref="D122 D184:D191">
    <cfRule type="expression" dxfId="925" priority="155">
      <formula>AND($R122="X",OR($B122&lt;&gt;"",$C122&lt;&gt;""))</formula>
    </cfRule>
  </conditionalFormatting>
  <conditionalFormatting sqref="D125:D128 E127:G127 D173:D174 D161:D164 C184">
    <cfRule type="expression" dxfId="924" priority="253">
      <formula>AND($R125="X",OR($B125&lt;&gt;"",$C125&lt;&gt;""))</formula>
    </cfRule>
  </conditionalFormatting>
  <conditionalFormatting sqref="D129:D130">
    <cfRule type="expression" dxfId="923" priority="232">
      <formula>AND($R129="X",OR(#REF!&lt;&gt;"",$B129&lt;&gt;""))</formula>
    </cfRule>
  </conditionalFormatting>
  <conditionalFormatting sqref="D129:D138 E139 B41:D41">
    <cfRule type="expression" dxfId="922" priority="240">
      <formula>AND($AD41=1,$AC41=1)</formula>
    </cfRule>
  </conditionalFormatting>
  <conditionalFormatting sqref="D129:D153 E139 B13:G30 B31:C31 E31:G31">
    <cfRule type="expression" dxfId="921" priority="242">
      <formula>$AC13=1</formula>
    </cfRule>
  </conditionalFormatting>
  <conditionalFormatting sqref="D139:D153">
    <cfRule type="expression" dxfId="920" priority="217">
      <formula>OR($AD139="X",$AC139="X")</formula>
    </cfRule>
    <cfRule type="expression" dxfId="919" priority="218">
      <formula>AND($AD139=1,$AC139=1)</formula>
    </cfRule>
    <cfRule type="expression" dxfId="918" priority="219">
      <formula>$AD139=1</formula>
    </cfRule>
  </conditionalFormatting>
  <conditionalFormatting sqref="D140">
    <cfRule type="expression" dxfId="917" priority="159">
      <formula>OR($AD140="X",$AC140="X")</formula>
    </cfRule>
    <cfRule type="expression" dxfId="916" priority="160">
      <formula>AND($R140="X",OR($B140&lt;&gt;"",$C140&lt;&gt;"",$D140&lt;&gt;""))</formula>
    </cfRule>
    <cfRule type="expression" dxfId="915" priority="161">
      <formula>AND($AD140=1,$AC140=1)</formula>
    </cfRule>
    <cfRule type="expression" dxfId="914" priority="162">
      <formula>$AD140=1</formula>
    </cfRule>
    <cfRule type="expression" dxfId="913" priority="163">
      <formula>$AC140=1</formula>
    </cfRule>
  </conditionalFormatting>
  <conditionalFormatting sqref="D155:D159 E128:E130 D44:D120">
    <cfRule type="expression" dxfId="912" priority="233">
      <formula>AND($R44="X",OR($B44&lt;&gt;"",$C44&lt;&gt;""))</formula>
    </cfRule>
  </conditionalFormatting>
  <conditionalFormatting sqref="D164">
    <cfRule type="expression" dxfId="911" priority="94">
      <formula>AND($R164="X",OR($B164&lt;&gt;"",$C164&lt;&gt;""))</formula>
    </cfRule>
    <cfRule type="expression" dxfId="910" priority="203">
      <formula>$AC164=1</formula>
    </cfRule>
    <cfRule type="expression" dxfId="909" priority="204">
      <formula>AND($R164="X",OR($B164&lt;&gt;"",$C164&lt;&gt;"",$D164&lt;&gt;"",$E164&lt;&gt;""))</formula>
    </cfRule>
    <cfRule type="expression" dxfId="908" priority="205">
      <formula>AND($AD164=1,$AC164=1)</formula>
    </cfRule>
    <cfRule type="expression" dxfId="907" priority="206">
      <formula>$AD164=1</formula>
    </cfRule>
    <cfRule type="expression" dxfId="906" priority="207">
      <formula>AND($R164="X",OR($B164&lt;&gt;"",$C164&lt;&gt;"",$D164&lt;&gt;""))</formula>
    </cfRule>
    <cfRule type="expression" dxfId="905" priority="208">
      <formula>$AC164=1</formula>
    </cfRule>
    <cfRule type="expression" dxfId="904" priority="209">
      <formula>AND($R164="X",OR($B164&lt;&gt;"",$C164&lt;&gt;"",$D164&lt;&gt;"",$E164&lt;&gt;""))</formula>
    </cfRule>
    <cfRule type="expression" dxfId="903" priority="210">
      <formula>AND($AD164=1,$AC164=1)</formula>
    </cfRule>
    <cfRule type="expression" dxfId="902" priority="211">
      <formula>$AD164=1</formula>
    </cfRule>
    <cfRule type="expression" dxfId="901" priority="212">
      <formula>AND($R164="X",OR($B164&lt;&gt;"",$C164&lt;&gt;"",$D164&lt;&gt;""))</formula>
    </cfRule>
  </conditionalFormatting>
  <conditionalFormatting sqref="D166">
    <cfRule type="expression" dxfId="900" priority="82">
      <formula>AND($R166="X",OR($B166&lt;&gt;"",$C166&lt;&gt;""))</formula>
    </cfRule>
    <cfRule type="expression" dxfId="899" priority="83">
      <formula>$AC166=1</formula>
    </cfRule>
    <cfRule type="expression" dxfId="898" priority="84">
      <formula>AND($R166="X",OR($B166&lt;&gt;"",$C166&lt;&gt;"",$D166&lt;&gt;"",$E166&lt;&gt;""))</formula>
    </cfRule>
    <cfRule type="expression" dxfId="897" priority="85">
      <formula>AND($AD166=1,$AC166=1)</formula>
    </cfRule>
    <cfRule type="expression" dxfId="896" priority="86">
      <formula>$AD166=1</formula>
    </cfRule>
    <cfRule type="expression" dxfId="895" priority="87">
      <formula>AND($R166="X",OR($B166&lt;&gt;"",$C166&lt;&gt;"",$D166&lt;&gt;""))</formula>
    </cfRule>
    <cfRule type="expression" dxfId="894" priority="88">
      <formula>$AC166=1</formula>
    </cfRule>
    <cfRule type="expression" dxfId="893" priority="89">
      <formula>AND($R166="X",OR($B166&lt;&gt;"",$C166&lt;&gt;"",$D166&lt;&gt;"",$E166&lt;&gt;""))</formula>
    </cfRule>
    <cfRule type="expression" dxfId="892" priority="90">
      <formula>AND($AD166=1,$AC166=1)</formula>
    </cfRule>
    <cfRule type="expression" dxfId="891" priority="91">
      <formula>$AD166=1</formula>
    </cfRule>
    <cfRule type="expression" dxfId="890" priority="92">
      <formula>AND($R166="X",OR($B166&lt;&gt;"",$C166&lt;&gt;"",$D166&lt;&gt;""))</formula>
    </cfRule>
    <cfRule type="expression" dxfId="889" priority="93">
      <formula>AND($R166="X",OR($B166&lt;&gt;"",$C166&lt;&gt;""))</formula>
    </cfRule>
    <cfRule type="expression" dxfId="888" priority="95">
      <formula>OR($AD166="X",$AC166="X")</formula>
    </cfRule>
    <cfRule type="expression" dxfId="887" priority="98">
      <formula>AND($R166="X",$B166&lt;&gt;"")</formula>
    </cfRule>
    <cfRule type="expression" dxfId="886" priority="100">
      <formula>AND($AD166=1,$AC166=1)</formula>
    </cfRule>
    <cfRule type="expression" dxfId="885" priority="101">
      <formula>$AD166=1</formula>
    </cfRule>
    <cfRule type="expression" dxfId="884" priority="106">
      <formula>AND($R166="X",OR($B166&lt;&gt;"",$C166&lt;&gt;""))</formula>
    </cfRule>
  </conditionalFormatting>
  <conditionalFormatting sqref="D166:D172">
    <cfRule type="expression" dxfId="883" priority="99">
      <formula>OR($AD166="X",$AC166="X")</formula>
    </cfRule>
  </conditionalFormatting>
  <conditionalFormatting sqref="D167:D168">
    <cfRule type="expression" dxfId="882" priority="228">
      <formula>AND($AD167=1,$AC167=1)</formula>
    </cfRule>
    <cfRule type="expression" dxfId="881" priority="229">
      <formula>$AD167=1</formula>
    </cfRule>
    <cfRule type="expression" dxfId="880" priority="230">
      <formula>$AC167=1</formula>
    </cfRule>
    <cfRule type="expression" dxfId="879" priority="231">
      <formula>AND($R167="X",#REF!&lt;&gt;"")</formula>
    </cfRule>
  </conditionalFormatting>
  <conditionalFormatting sqref="D167:D172">
    <cfRule type="expression" dxfId="878" priority="281">
      <formula>AND($R167="X",OR(#REF!&lt;&gt;"",$B167&lt;&gt;"",$C167&lt;&gt;""))</formula>
    </cfRule>
  </conditionalFormatting>
  <conditionalFormatting sqref="D174">
    <cfRule type="expression" dxfId="877" priority="221">
      <formula>AND($R174="X",$B174&lt;&gt;"")</formula>
    </cfRule>
    <cfRule type="expression" dxfId="876" priority="222">
      <formula>OR($AD174="X",$AC174="X")</formula>
    </cfRule>
    <cfRule type="expression" dxfId="875" priority="223">
      <formula>AND($AD174=1,$AC174=1)</formula>
    </cfRule>
    <cfRule type="expression" dxfId="874" priority="224">
      <formula>$AD174=1</formula>
    </cfRule>
  </conditionalFormatting>
  <conditionalFormatting sqref="D175:D183">
    <cfRule type="expression" dxfId="873" priority="274">
      <formula>AND($R175="X",OR($B175&lt;&gt;"",#REF!&lt;&gt;"",$C175&lt;&gt;""))</formula>
    </cfRule>
  </conditionalFormatting>
  <conditionalFormatting sqref="D19:E19">
    <cfRule type="expression" dxfId="872" priority="1170">
      <formula>AND($R19="X",OR($B19&lt;&gt;"",#REF!&lt;&gt;"",$C19&lt;&gt;""))</formula>
    </cfRule>
  </conditionalFormatting>
  <conditionalFormatting sqref="D127:E127">
    <cfRule type="expression" dxfId="871" priority="130">
      <formula>AND($R127="X",OR($B127&lt;&gt;"",$C127&lt;&gt;"",$D127&lt;&gt;"",$E127&lt;&gt;""))</formula>
    </cfRule>
    <cfRule type="expression" dxfId="870" priority="131">
      <formula>AND($R127="X",OR($B127&lt;&gt;"",$C127&lt;&gt;"",$E127&lt;&gt;"",#REF!&lt;&gt;""))</formula>
    </cfRule>
    <cfRule type="expression" dxfId="869" priority="132">
      <formula>$AC127=1</formula>
    </cfRule>
    <cfRule type="expression" dxfId="868" priority="133">
      <formula>AND($R127="X",OR($B127&lt;&gt;"",$C127&lt;&gt;"",$D127&lt;&gt;""))</formula>
    </cfRule>
    <cfRule type="expression" dxfId="867" priority="134">
      <formula>AND($AD127=1,$AC127=1)</formula>
    </cfRule>
    <cfRule type="expression" dxfId="866" priority="135">
      <formula>$AD127=1</formula>
    </cfRule>
  </conditionalFormatting>
  <conditionalFormatting sqref="D41:G41">
    <cfRule type="expression" dxfId="865" priority="57">
      <formula>AND($R41="X",OR($B41&lt;&gt;"",$C41&lt;&gt;"",$D41&lt;&gt;"",$E41&lt;&gt;"",$F41&lt;&gt;""))</formula>
    </cfRule>
    <cfRule type="expression" dxfId="864" priority="58">
      <formula>AND($AD41=1,$AC41=1)</formula>
    </cfRule>
    <cfRule type="expression" dxfId="863" priority="59">
      <formula>$AD41=1</formula>
    </cfRule>
    <cfRule type="expression" dxfId="862" priority="60">
      <formula>OR($AD41="X",$AC41="X")</formula>
    </cfRule>
  </conditionalFormatting>
  <conditionalFormatting sqref="D125:G125">
    <cfRule type="expression" dxfId="861" priority="145">
      <formula>AND($R125="X",$B125&lt;&gt;"")</formula>
    </cfRule>
  </conditionalFormatting>
  <conditionalFormatting sqref="D127:G127">
    <cfRule type="expression" dxfId="860" priority="144">
      <formula>AND($R127="X",$B127&lt;&gt;"")</formula>
    </cfRule>
  </conditionalFormatting>
  <conditionalFormatting sqref="D154:G154">
    <cfRule type="expression" dxfId="859" priority="3">
      <formula>AND($R154="X",OR($B154&lt;&gt;"",$C154&lt;&gt;"",$D154&lt;&gt;"",$E154&lt;&gt;""))</formula>
    </cfRule>
  </conditionalFormatting>
  <conditionalFormatting sqref="D166:G166">
    <cfRule type="expression" dxfId="858" priority="97">
      <formula>AND($R166="X",OR($B166&lt;&gt;"",$C166&lt;&gt;""))</formula>
    </cfRule>
  </conditionalFormatting>
  <conditionalFormatting sqref="E12:E18">
    <cfRule type="expression" dxfId="857" priority="40">
      <formula>AND($R12="X",OR($B12&lt;&gt;"",$C12&lt;&gt;"",$D12&lt;&gt;""))</formula>
    </cfRule>
  </conditionalFormatting>
  <conditionalFormatting sqref="E20:E40 E140:E153">
    <cfRule type="expression" dxfId="856" priority="72">
      <formula>AND($R20="X",OR($B20&lt;&gt;"",$C20&lt;&gt;"",$D20&lt;&gt;""))</formula>
    </cfRule>
  </conditionalFormatting>
  <conditionalFormatting sqref="E42:E43">
    <cfRule type="expression" dxfId="855" priority="61">
      <formula>OR($AD42="X",$AC42="X")</formula>
    </cfRule>
    <cfRule type="expression" dxfId="854" priority="62">
      <formula>AND($AD42=1,$AC42=1)</formula>
    </cfRule>
    <cfRule type="expression" dxfId="853" priority="63">
      <formula>$AD42=1</formula>
    </cfRule>
    <cfRule type="expression" dxfId="852" priority="64">
      <formula>$AC42=1</formula>
    </cfRule>
    <cfRule type="expression" dxfId="851" priority="65">
      <formula>AND(NOT(ISBLANK($W42)),ISBLANK($AC42),ISBLANK($AD42))</formula>
    </cfRule>
    <cfRule type="expression" dxfId="850" priority="66">
      <formula>AND($R42="X",OR($B42&lt;&gt;"",#REF!&lt;&gt;"",$D42&lt;&gt;"",#REF!&lt;&gt;""))</formula>
    </cfRule>
  </conditionalFormatting>
  <conditionalFormatting sqref="E68:E70">
    <cfRule type="expression" dxfId="849" priority="22">
      <formula>AND($R68="X",OR($B68&lt;&gt;"",$C68&lt;&gt;"",$D68&lt;&gt;"",$E68&lt;&gt;"",$F68&lt;&gt;""))</formula>
    </cfRule>
  </conditionalFormatting>
  <conditionalFormatting sqref="E89">
    <cfRule type="expression" dxfId="848" priority="191">
      <formula>AND($R89="X",OR($B89&lt;&gt;"",$C89&lt;&gt;"",$D89&lt;&gt;"",$E89&lt;&gt;""))</formula>
    </cfRule>
    <cfRule type="expression" dxfId="847" priority="192">
      <formula>AND($AD89=1,$AC89=1)</formula>
    </cfRule>
    <cfRule type="expression" dxfId="846" priority="193">
      <formula>$AD89=1</formula>
    </cfRule>
    <cfRule type="expression" dxfId="845" priority="194">
      <formula>AND($R89="X",OR($B89&lt;&gt;"",$C89&lt;&gt;"",$E89&lt;&gt;"",#REF!&lt;&gt;""))</formula>
    </cfRule>
  </conditionalFormatting>
  <conditionalFormatting sqref="E92">
    <cfRule type="expression" dxfId="844" priority="185">
      <formula>AND($R92="X",OR($B92&lt;&gt;"",$C92&lt;&gt;"",$D92&lt;&gt;"",$E92&lt;&gt;""))</formula>
    </cfRule>
    <cfRule type="expression" dxfId="843" priority="186">
      <formula>AND($AD92=1,$AC92=1)</formula>
    </cfRule>
    <cfRule type="expression" dxfId="842" priority="187">
      <formula>$AD92=1</formula>
    </cfRule>
    <cfRule type="expression" dxfId="841" priority="188">
      <formula>$AC92=1</formula>
    </cfRule>
    <cfRule type="expression" dxfId="840" priority="189">
      <formula>AND($R92="X",OR($B92&lt;&gt;"",$C92&lt;&gt;"",$E92&lt;&gt;"",#REF!&lt;&gt;""))</formula>
    </cfRule>
    <cfRule type="expression" dxfId="839" priority="190">
      <formula>$AC92=1</formula>
    </cfRule>
  </conditionalFormatting>
  <conditionalFormatting sqref="E111">
    <cfRule type="expression" dxfId="838" priority="195">
      <formula>AND($R111="X",OR($B111&lt;&gt;"",$C111&lt;&gt;"",$D111&lt;&gt;"",$E111&lt;&gt;""))</formula>
    </cfRule>
    <cfRule type="expression" dxfId="837" priority="196">
      <formula>AND($AD111=1,$AC111=1)</formula>
    </cfRule>
    <cfRule type="expression" dxfId="836" priority="197">
      <formula>$AD111=1</formula>
    </cfRule>
    <cfRule type="expression" dxfId="835" priority="198">
      <formula>$AC111=1</formula>
    </cfRule>
    <cfRule type="expression" dxfId="834" priority="199">
      <formula>AND($R111="X",OR($B111&lt;&gt;"",$C111&lt;&gt;"",$E111&lt;&gt;"",#REF!&lt;&gt;""))</formula>
    </cfRule>
  </conditionalFormatting>
  <conditionalFormatting sqref="E122 E155:E159 E161:E164 E173 E184:E191">
    <cfRule type="expression" dxfId="833" priority="156">
      <formula>AND($R122="X",OR($B122&lt;&gt;"",$C122&lt;&gt;"",$D122&lt;&gt;""))</formula>
    </cfRule>
  </conditionalFormatting>
  <conditionalFormatting sqref="E122:E124">
    <cfRule type="expression" dxfId="832" priority="248">
      <formula>AND($R122="X",OR(#REF!&lt;&gt;"",$B122&lt;&gt;"",$C122&lt;&gt;""))</formula>
    </cfRule>
  </conditionalFormatting>
  <conditionalFormatting sqref="E125:E128">
    <cfRule type="expression" dxfId="831" priority="254">
      <formula>AND($R125="X",OR($B125&lt;&gt;"",$C125&lt;&gt;"",$D125&lt;&gt;""))</formula>
    </cfRule>
  </conditionalFormatting>
  <conditionalFormatting sqref="E126">
    <cfRule type="expression" dxfId="830" priority="136">
      <formula>AND($R126="X",OR($B126&lt;&gt;"",$C126&lt;&gt;"",$D126&lt;&gt;"",$E126&lt;&gt;""))</formula>
    </cfRule>
    <cfRule type="expression" dxfId="829" priority="137">
      <formula>AND($R126="X",OR($B126&lt;&gt;"",$C126&lt;&gt;"",$E126&lt;&gt;"",#REF!&lt;&gt;""))</formula>
    </cfRule>
    <cfRule type="expression" dxfId="828" priority="138">
      <formula>$AC126=1</formula>
    </cfRule>
    <cfRule type="expression" dxfId="827" priority="139">
      <formula>AND($R126="X",OR($B126&lt;&gt;"",$C126&lt;&gt;"",$D126&lt;&gt;""))</formula>
    </cfRule>
  </conditionalFormatting>
  <conditionalFormatting sqref="E131">
    <cfRule type="expression" dxfId="826" priority="200">
      <formula>AND($R131="X",OR($B131&lt;&gt;"",$C131&lt;&gt;"",$D131&lt;&gt;"",$E131&lt;&gt;""))</formula>
    </cfRule>
    <cfRule type="expression" dxfId="825" priority="201">
      <formula>AND($R131="X",OR($B131&lt;&gt;"",$C131&lt;&gt;"",$E131&lt;&gt;"",#REF!&lt;&gt;""))</formula>
    </cfRule>
    <cfRule type="expression" dxfId="824" priority="202">
      <formula>$AC131=1</formula>
    </cfRule>
  </conditionalFormatting>
  <conditionalFormatting sqref="E131:E132 E44:E120 F133:F134 E135:E138">
    <cfRule type="expression" dxfId="823" priority="236">
      <formula>AND($R44="X",OR($B44&lt;&gt;"",$C44&lt;&gt;"",$D44&lt;&gt;""))</formula>
    </cfRule>
  </conditionalFormatting>
  <conditionalFormatting sqref="E133:E134">
    <cfRule type="expression" dxfId="822" priority="148">
      <formula>AND($R133="X",$B133&lt;&gt;"")</formula>
    </cfRule>
    <cfRule type="expression" dxfId="821" priority="149">
      <formula>AND($AD133=1,$AC133=1)</formula>
    </cfRule>
    <cfRule type="expression" dxfId="820" priority="150">
      <formula>$AD133=1</formula>
    </cfRule>
    <cfRule type="expression" dxfId="819" priority="151">
      <formula>OR($AD133="X",$AC133="X")</formula>
    </cfRule>
    <cfRule type="expression" dxfId="818" priority="152">
      <formula>$AC133=1</formula>
    </cfRule>
    <cfRule type="expression" dxfId="817" priority="153">
      <formula>AND(NOT(ISBLANK($W133)),ISBLANK($AC133),ISBLANK($AD133))</formula>
    </cfRule>
  </conditionalFormatting>
  <conditionalFormatting sqref="E160">
    <cfRule type="expression" dxfId="816" priority="269">
      <formula>AND($R160="X",OR($B160&lt;&gt;"",#REF!&lt;&gt;"",$D160&lt;&gt;""))</formula>
    </cfRule>
  </conditionalFormatting>
  <conditionalFormatting sqref="E163">
    <cfRule type="expression" dxfId="815" priority="213">
      <formula>$AC163=1</formula>
    </cfRule>
    <cfRule type="expression" dxfId="814" priority="214">
      <formula>AND($R163="X",OR($B163&lt;&gt;"",$C163&lt;&gt;"",$D163&lt;&gt;"",$E163&lt;&gt;""))</formula>
    </cfRule>
    <cfRule type="expression" dxfId="813" priority="215">
      <formula>AND($AD163=1,$AC163=1)</formula>
    </cfRule>
    <cfRule type="expression" dxfId="812" priority="216">
      <formula>$AD163=1</formula>
    </cfRule>
  </conditionalFormatting>
  <conditionalFormatting sqref="E166">
    <cfRule type="expression" dxfId="811" priority="96">
      <formula>AND($R166="X",OR($B166&lt;&gt;"",$C166&lt;&gt;"",$D166&lt;&gt;""))</formula>
    </cfRule>
  </conditionalFormatting>
  <conditionalFormatting sqref="E168:E172">
    <cfRule type="expression" dxfId="810" priority="76">
      <formula>OR($AD168="X",$AC168="X")</formula>
    </cfRule>
    <cfRule type="expression" dxfId="809" priority="77">
      <formula>AND($AD168=1,$AC168=1)</formula>
    </cfRule>
    <cfRule type="expression" dxfId="808" priority="78">
      <formula>$AD168=1</formula>
    </cfRule>
    <cfRule type="expression" dxfId="807" priority="79">
      <formula>$AC168=1</formula>
    </cfRule>
    <cfRule type="expression" dxfId="806" priority="80">
      <formula>AND(NOT(ISBLANK($W168)),ISBLANK($AC168),ISBLANK($AD168))</formula>
    </cfRule>
    <cfRule type="expression" dxfId="805" priority="81">
      <formula>AND($R168="X",OR(#REF!&lt;&gt;"",$B168&lt;&gt;"",$C168&lt;&gt;"",$D168&lt;&gt;""))</formula>
    </cfRule>
  </conditionalFormatting>
  <conditionalFormatting sqref="E175:E183">
    <cfRule type="expression" dxfId="804" priority="146">
      <formula>AND($R175="X",OR($B175&lt;&gt;"",#REF!&lt;&gt;"",$C175&lt;&gt;"",$D175&lt;&gt;""))</formula>
    </cfRule>
  </conditionalFormatting>
  <conditionalFormatting sqref="E166:F166">
    <cfRule type="expression" dxfId="803" priority="107">
      <formula>AND($R166="X",OR($B166&lt;&gt;"",$C166&lt;&gt;"",$D166&lt;&gt;"",#REF!&lt;&gt;""))</formula>
    </cfRule>
  </conditionalFormatting>
  <conditionalFormatting sqref="E174:F174">
    <cfRule type="expression" dxfId="802" priority="277">
      <formula>AND($R174="X",OR($B174&lt;&gt;"",$C174&lt;&gt;"",$D174&lt;&gt;"",#REF!&lt;&gt;""))</formula>
    </cfRule>
  </conditionalFormatting>
  <conditionalFormatting sqref="E126:G126">
    <cfRule type="expression" dxfId="801" priority="142">
      <formula>AND($AD126=1,$AC126=1)</formula>
    </cfRule>
    <cfRule type="expression" dxfId="800" priority="143">
      <formula>$AD126=1</formula>
    </cfRule>
  </conditionalFormatting>
  <conditionalFormatting sqref="E128:G128">
    <cfRule type="expression" dxfId="799" priority="114">
      <formula>AND($R128="X",OR($B128&lt;&gt;"",$C128&lt;&gt;"",$D128&lt;&gt;"",$E128&lt;&gt;""))</formula>
    </cfRule>
    <cfRule type="expression" dxfId="798" priority="115">
      <formula>AND($R128="X",OR($B128&lt;&gt;"",$C128&lt;&gt;"",$E128&lt;&gt;"",#REF!&lt;&gt;""))</formula>
    </cfRule>
    <cfRule type="expression" dxfId="797" priority="116">
      <formula>$AC128=1</formula>
    </cfRule>
    <cfRule type="expression" dxfId="796" priority="117">
      <formula>AND($R128="X",OR($B128&lt;&gt;"",$C128&lt;&gt;"",$D128&lt;&gt;""))</formula>
    </cfRule>
    <cfRule type="expression" dxfId="795" priority="118">
      <formula>AND($AD128=1,$AC128=1)</formula>
    </cfRule>
    <cfRule type="expression" dxfId="794" priority="119">
      <formula>$AD128=1</formula>
    </cfRule>
    <cfRule type="expression" dxfId="793" priority="120">
      <formula>AND($R128="X",$B128&lt;&gt;"")</formula>
    </cfRule>
    <cfRule type="expression" dxfId="792" priority="121">
      <formula>AND($R128="X",OR($B128&lt;&gt;"",$C128&lt;&gt;""))</formula>
    </cfRule>
  </conditionalFormatting>
  <conditionalFormatting sqref="E140:G153 B140:C154">
    <cfRule type="expression" dxfId="791" priority="179">
      <formula>AND($AD140=1,$AC140=1)</formula>
    </cfRule>
    <cfRule type="expression" dxfId="790" priority="180">
      <formula>$AD140=1</formula>
    </cfRule>
    <cfRule type="expression" dxfId="78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8" priority="41">
      <formula>AND($R12="X",OR($B12&lt;&gt;"",$C12&lt;&gt;"",$D12&lt;&gt;"",$E12&lt;&gt;""))</formula>
    </cfRule>
  </conditionalFormatting>
  <conditionalFormatting sqref="F19">
    <cfRule type="expression" dxfId="787" priority="1172">
      <formula>AND($R19="X",OR($B19&lt;&gt;"",#REF!&lt;&gt;"",$C19&lt;&gt;"",$E19&lt;&gt;""))</formula>
    </cfRule>
  </conditionalFormatting>
  <conditionalFormatting sqref="F20:F40 F131:F153 F155:F159 E183 G183">
    <cfRule type="expression" dxfId="786" priority="73">
      <formula>AND($R20="X",OR($B20&lt;&gt;"",$C20&lt;&gt;"",$D20&lt;&gt;"",$E20&lt;&gt;""))</formula>
    </cfRule>
  </conditionalFormatting>
  <conditionalFormatting sqref="F42:F43">
    <cfRule type="expression" dxfId="785" priority="294">
      <formula>AND($R42="X",OR($B42&lt;&gt;"",#REF!&lt;&gt;"",$D42&lt;&gt;"",#REF!&lt;&gt;""))</formula>
    </cfRule>
  </conditionalFormatting>
  <conditionalFormatting sqref="F44:F120">
    <cfRule type="expression" dxfId="784" priority="237">
      <formula>AND($R44="X",OR($B44&lt;&gt;"",$C44&lt;&gt;"",$D44&lt;&gt;"",$E44&lt;&gt;""))</formula>
    </cfRule>
  </conditionalFormatting>
  <conditionalFormatting sqref="F122 F161:F164 F173 F184:F191">
    <cfRule type="expression" dxfId="783" priority="157">
      <formula>AND($R122="X",OR($B122&lt;&gt;"",$C122&lt;&gt;"",$D122&lt;&gt;"",$E122&lt;&gt;""))</formula>
    </cfRule>
  </conditionalFormatting>
  <conditionalFormatting sqref="F122:F124">
    <cfRule type="expression" dxfId="782" priority="249">
      <formula>AND($R122="X",OR(#REF!&lt;&gt;"",$B122&lt;&gt;"",$C122&lt;&gt;"",$E122&lt;&gt;""))</formula>
    </cfRule>
  </conditionalFormatting>
  <conditionalFormatting sqref="F125:F128">
    <cfRule type="expression" dxfId="781" priority="255">
      <formula>AND($R125="X",OR($B125&lt;&gt;"",$C125&lt;&gt;"",$D125&lt;&gt;"",$E125&lt;&gt;""))</formula>
    </cfRule>
  </conditionalFormatting>
  <conditionalFormatting sqref="F126">
    <cfRule type="expression" dxfId="780" priority="140">
      <formula>AND($R126="X",OR($B126&lt;&gt;"",$C126&lt;&gt;"",$D126&lt;&gt;"",$E126&lt;&gt;""))</formula>
    </cfRule>
  </conditionalFormatting>
  <conditionalFormatting sqref="F127 G161:G164 G173">
    <cfRule type="expression" dxfId="779" priority="122">
      <formula>AND($R127="X",OR($B127&lt;&gt;"",$C127&lt;&gt;"",$D127&lt;&gt;"",$E127&lt;&gt;"",$F127&lt;&gt;""))</formula>
    </cfRule>
  </conditionalFormatting>
  <conditionalFormatting sqref="F128:F130 F139:G139">
    <cfRule type="expression" dxfId="778" priority="251">
      <formula>AND($R128="X",OR($B128&lt;&gt;"",$C128&lt;&gt;"",$E128&lt;&gt;"",#REF!&lt;&gt;""))</formula>
    </cfRule>
  </conditionalFormatting>
  <conditionalFormatting sqref="F138">
    <cfRule type="expression" dxfId="777" priority="184">
      <formula>AND($R138="X",OR($B138&lt;&gt;"",$C138&lt;&gt;"",$E138&lt;&gt;"",#REF!&lt;&gt;""))</formula>
    </cfRule>
  </conditionalFormatting>
  <conditionalFormatting sqref="F160">
    <cfRule type="expression" dxfId="776" priority="270">
      <formula>AND($R160="X",OR($B160&lt;&gt;"",#REF!&lt;&gt;"",$D160&lt;&gt;"",$E160&lt;&gt;""))</formula>
    </cfRule>
  </conditionalFormatting>
  <conditionalFormatting sqref="F168:F172">
    <cfRule type="expression" dxfId="775" priority="282">
      <formula>AND($R168="X",OR(#REF!&lt;&gt;"",$B168&lt;&gt;"",$C168&lt;&gt;"",$D168&lt;&gt;""))</formula>
    </cfRule>
  </conditionalFormatting>
  <conditionalFormatting sqref="F175:F183">
    <cfRule type="expression" dxfId="774" priority="147">
      <formula>AND($R175="X",OR($B175&lt;&gt;"",#REF!&lt;&gt;"",$C175&lt;&gt;"",$D175&lt;&gt;"",$F175&lt;&gt;""))</formula>
    </cfRule>
    <cfRule type="expression" dxfId="773" priority="275">
      <formula>AND($R175="X",OR($B175&lt;&gt;"",#REF!&lt;&gt;"",$C175&lt;&gt;"",$D175&lt;&gt;""))</formula>
    </cfRule>
  </conditionalFormatting>
  <conditionalFormatting sqref="F183">
    <cfRule type="expression" dxfId="772" priority="74">
      <formula>AND($R183="X",OR($B183&lt;&gt;"",$C183&lt;&gt;"",$D183&lt;&gt;"",$E183&lt;&gt;"",$F183&lt;&gt;""))</formula>
    </cfRule>
  </conditionalFormatting>
  <conditionalFormatting sqref="F127:G127">
    <cfRule type="expression" dxfId="771" priority="123">
      <formula>AND($R127="X",OR($B127&lt;&gt;"",$C127&lt;&gt;"",$D127&lt;&gt;"",$E127&lt;&gt;""))</formula>
    </cfRule>
    <cfRule type="expression" dxfId="770" priority="124">
      <formula>AND($R127="X",OR($B127&lt;&gt;"",$C127&lt;&gt;"",$E127&lt;&gt;"",#REF!&lt;&gt;""))</formula>
    </cfRule>
    <cfRule type="expression" dxfId="769" priority="125">
      <formula>$AC127=1</formula>
    </cfRule>
    <cfRule type="expression" dxfId="768" priority="126">
      <formula>AND($R127="X",OR($B127&lt;&gt;"",$C127&lt;&gt;"",$D127&lt;&gt;""))</formula>
    </cfRule>
    <cfRule type="expression" dxfId="767" priority="127">
      <formula>AND($AD127=1,$AC127=1)</formula>
    </cfRule>
    <cfRule type="expression" dxfId="766" priority="128">
      <formula>$AD127=1</formula>
    </cfRule>
    <cfRule type="expression" dxfId="765" priority="129">
      <formula>AND($R127="X",OR($B127&lt;&gt;"",$C127&lt;&gt;"",$D127&lt;&gt;""))</formula>
    </cfRule>
  </conditionalFormatting>
  <conditionalFormatting sqref="F128:G128">
    <cfRule type="expression" dxfId="764" priority="112">
      <formula>AND($R128="X",OR($B128&lt;&gt;"",$C128&lt;&gt;""))</formula>
    </cfRule>
    <cfRule type="expression" dxfId="763" priority="113">
      <formula>AND($R128="X",OR($B128&lt;&gt;"",$C128&lt;&gt;"",$D128&lt;&gt;""))</formula>
    </cfRule>
  </conditionalFormatting>
  <conditionalFormatting sqref="F166:G166">
    <cfRule type="expression" dxfId="762" priority="108">
      <formula>AND($R166="X",OR($B166&lt;&gt;"",$C166&lt;&gt;"",$D166&lt;&gt;"",#REF!&lt;&gt;"",$F166&lt;&gt;""))</formula>
    </cfRule>
  </conditionalFormatting>
  <conditionalFormatting sqref="F174:G174">
    <cfRule type="expression" dxfId="761" priority="278">
      <formula>AND($R174="X",OR($B174&lt;&gt;"",$C174&lt;&gt;"",$D174&lt;&gt;"",#REF!&lt;&gt;"",$F174&lt;&gt;""))</formula>
    </cfRule>
  </conditionalFormatting>
  <conditionalFormatting sqref="G12:G18">
    <cfRule type="expression" dxfId="760" priority="42">
      <formula>AND($R12="X",OR($B12&lt;&gt;"",$C12&lt;&gt;"",$D12&lt;&gt;"",$E12&lt;&gt;"",$F12&lt;&gt;""))</formula>
    </cfRule>
  </conditionalFormatting>
  <conditionalFormatting sqref="G19">
    <cfRule type="expression" dxfId="759" priority="1168">
      <formula>AND($R19="X",OR($B19&lt;&gt;"",#REF!&lt;&gt;"",$C19&lt;&gt;"",$E19&lt;&gt;"",$F19&lt;&gt;""))</formula>
    </cfRule>
  </conditionalFormatting>
  <conditionalFormatting sqref="G20:G40 G140:G153 G155:G159 D167:G167">
    <cfRule type="expression" dxfId="758" priority="75">
      <formula>AND($R20="X",OR($B20&lt;&gt;"",$C20&lt;&gt;"",$D20&lt;&gt;"",$E20&lt;&gt;"",$F20&lt;&gt;""))</formula>
    </cfRule>
  </conditionalFormatting>
  <conditionalFormatting sqref="G42:G43">
    <cfRule type="expression" dxfId="757" priority="295">
      <formula>AND($R42="X",OR($B42&lt;&gt;"",#REF!&lt;&gt;"",$D42&lt;&gt;"",#REF!&lt;&gt;"",$F42&lt;&gt;""))</formula>
    </cfRule>
  </conditionalFormatting>
  <conditionalFormatting sqref="G122">
    <cfRule type="expression" dxfId="756" priority="158">
      <formula>AND($R122="X",OR($B122&lt;&gt;"",$C122&lt;&gt;"",$D122&lt;&gt;"",$E122&lt;&gt;"",$F122&lt;&gt;""))</formula>
    </cfRule>
  </conditionalFormatting>
  <conditionalFormatting sqref="G122:G124">
    <cfRule type="expression" dxfId="755" priority="250">
      <formula>AND($R122="X",OR(#REF!&lt;&gt;"",$B122&lt;&gt;"",$C122&lt;&gt;"",$E122&lt;&gt;"",$F122&lt;&gt;""))</formula>
    </cfRule>
  </conditionalFormatting>
  <conditionalFormatting sqref="G125:G128">
    <cfRule type="expression" dxfId="754" priority="256">
      <formula>AND($R125="X",OR($B125&lt;&gt;"",$C125&lt;&gt;"",$D125&lt;&gt;"",$E125&lt;&gt;"",$F125&lt;&gt;""))</formula>
    </cfRule>
  </conditionalFormatting>
  <conditionalFormatting sqref="G126">
    <cfRule type="expression" dxfId="753" priority="141">
      <formula>AND($R126="X",OR($B126&lt;&gt;"",$C126&lt;&gt;"",$D126&lt;&gt;"",$E126&lt;&gt;"",$F126&lt;&gt;""))</formula>
    </cfRule>
  </conditionalFormatting>
  <conditionalFormatting sqref="G128">
    <cfRule type="expression" dxfId="752" priority="110">
      <formula>AND($R128="X",OR($B128&lt;&gt;"",$C128&lt;&gt;"",$E128&lt;&gt;"",#REF!&lt;&gt;""))</formula>
    </cfRule>
    <cfRule type="expression" dxfId="751" priority="111">
      <formula>AND($R128="X",OR($B128&lt;&gt;"",$C128&lt;&gt;"",$D128&lt;&gt;"",$E128&lt;&gt;""))</formula>
    </cfRule>
  </conditionalFormatting>
  <conditionalFormatting sqref="G128:G130">
    <cfRule type="expression" dxfId="750" priority="252">
      <formula>AND($R128="X",OR($B128&lt;&gt;"",$C128&lt;&gt;"",$E128&lt;&gt;"",#REF!&lt;&gt;"",$F128&lt;&gt;""))</formula>
    </cfRule>
  </conditionalFormatting>
  <conditionalFormatting sqref="G139">
    <cfRule type="expression" dxfId="749" priority="220">
      <formula>AND($R139="X",OR($B139&lt;&gt;"",$C139&lt;&gt;"",$D139&lt;&gt;"",$E139&lt;&gt;""))</formula>
    </cfRule>
    <cfRule type="expression" dxfId="748" priority="272">
      <formula>AND($R139="X",OR($B139&lt;&gt;"",$C139&lt;&gt;"",$E139&lt;&gt;"",#REF!&lt;&gt;"",$F139&lt;&gt;""))</formula>
    </cfRule>
  </conditionalFormatting>
  <conditionalFormatting sqref="G160">
    <cfRule type="expression" dxfId="747" priority="271">
      <formula>AND($R160="X",OR($B160&lt;&gt;"",#REF!&lt;&gt;"",$D160&lt;&gt;"",$E160&lt;&gt;"",$F160&lt;&gt;""))</formula>
    </cfRule>
  </conditionalFormatting>
  <conditionalFormatting sqref="G168:G172">
    <cfRule type="expression" dxfId="746" priority="283">
      <formula>AND($R168="X",OR(#REF!&lt;&gt;"",$B168&lt;&gt;"",$C168&lt;&gt;"",$D168&lt;&gt;"",$F168&lt;&gt;""))</formula>
    </cfRule>
  </conditionalFormatting>
  <conditionalFormatting sqref="G175:G183">
    <cfRule type="expression" dxfId="745" priority="276">
      <formula>AND($R175="X",OR($B175&lt;&gt;"",#REF!&lt;&gt;"",$C175&lt;&gt;"",$D175&lt;&gt;"",$F175&lt;&gt;""))</formula>
    </cfRule>
  </conditionalFormatting>
  <conditionalFormatting sqref="G184:G191 G44:G120 G131:G138">
    <cfRule type="expression" dxfId="744" priority="238">
      <formula>AND($R44="X",OR($B44&lt;&gt;"",$C44&lt;&gt;"",$D44&lt;&gt;"",$E44&lt;&gt;"",$F44&lt;&gt;""))</formula>
    </cfRule>
  </conditionalFormatting>
  <conditionalFormatting sqref="H193:H194 H214:H1054">
    <cfRule type="expression" dxfId="743" priority="258">
      <formula>$Q193="X"</formula>
    </cfRule>
  </conditionalFormatting>
  <conditionalFormatting sqref="I14:I29 I31:I191">
    <cfRule type="expression" dxfId="742" priority="234">
      <formula>$R14="X"</formula>
    </cfRule>
  </conditionalFormatting>
  <conditionalFormatting sqref="Q12:Q191">
    <cfRule type="cellIs" dxfId="741" priority="44" operator="equal">
      <formula>"1..1"</formula>
    </cfRule>
    <cfRule type="cellIs" dxfId="740" priority="45" operator="equal">
      <formula>"0..n"</formula>
    </cfRule>
    <cfRule type="cellIs" dxfId="73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5"/>
  <sheetViews>
    <sheetView tabSelected="1" zoomScaleNormal="100" workbookViewId="0">
      <pane xSplit="7" ySplit="8" topLeftCell="H149" activePane="bottomRight" state="frozen"/>
      <selection pane="topRight" activeCell="H1" sqref="H1"/>
      <selection pane="bottomLeft" activeCell="A9" sqref="A9"/>
      <selection pane="bottomRight" activeCell="H164" sqref="H164"/>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0.95</v>
      </c>
      <c r="G1" s="128"/>
      <c r="H1" s="866" t="s">
        <v>910</v>
      </c>
      <c r="I1" s="866"/>
      <c r="J1" s="866"/>
      <c r="O1" s="867" t="s">
        <v>815</v>
      </c>
      <c r="P1" s="867"/>
      <c r="AD1" s="96"/>
      <c r="AF1" s="128"/>
      <c r="ALZ1"/>
    </row>
    <row r="2" spans="1:1014" ht="13.5" customHeight="1">
      <c r="C2" s="141" t="s">
        <v>817</v>
      </c>
      <c r="D2" s="284"/>
      <c r="E2" s="152" t="s">
        <v>818</v>
      </c>
      <c r="F2" s="157">
        <f>createCase[[#Totals],[NexSIS]] / createCase[[#Totals],[ID]]</f>
        <v>0.46666666666666667</v>
      </c>
      <c r="G2" s="128"/>
      <c r="H2" s="866"/>
      <c r="I2" s="866"/>
      <c r="J2" s="866"/>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8" t="s">
        <v>827</v>
      </c>
      <c r="M7" s="868"/>
      <c r="N7" s="868"/>
      <c r="O7" s="868"/>
      <c r="V7" s="763" t="s">
        <v>828</v>
      </c>
      <c r="W7" s="763" t="s">
        <v>828</v>
      </c>
      <c r="X7" s="763" t="s">
        <v>828</v>
      </c>
      <c r="AD7" s="868" t="s">
        <v>829</v>
      </c>
      <c r="AE7" s="868"/>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hidden="1"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2.95"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hidden="1"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hidden="1"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hidden="1"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hidden="1"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hidden="1"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hidden="1"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hidden="1"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hidden="1"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hidden="1"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2.95"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2.95"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hidden="1"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hidden="1"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2.95" hidden="1"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2.95"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hidden="1"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hidden="1"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hidden="1"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hidden="1"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hidden="1"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hidden="1"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hidden="1"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hidden="1"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hidden="1"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hidden="1"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hidden="1"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hidden="1"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hidden="1"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hidden="1"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hidden="1"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hidden="1"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hidden="1"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2.95" hidden="1"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hidden="1"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hidden="1"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hidden="1"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0" hidden="1">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hidden="1"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hidden="1"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hidden="1"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hidden="1"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hidden="1"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hidden="1"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hidden="1" customHeight="1">
      <c r="A135" s="225">
        <f t="shared" si="3"/>
        <v>127</v>
      </c>
      <c r="B135" s="217"/>
      <c r="C135" s="217"/>
      <c r="D135" s="217"/>
      <c r="E135" s="241" t="s">
        <v>1425</v>
      </c>
      <c r="F135" s="241"/>
      <c r="G135" s="241"/>
      <c r="H135" s="662"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hidden="1"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hidden="1"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hidden="1"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hidden="1"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hidden="1"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hidden="1" customHeight="1">
      <c r="A142" s="225">
        <f t="shared" ref="A142:A175"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hidden="1"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hidden="1"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hidden="1"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hidden="1"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hidden="1"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886" t="s">
        <v>2737</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886" t="s">
        <v>2738</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hidden="1"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886" t="s">
        <v>2739</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ROW()-8</f>
        <v>157</v>
      </c>
      <c r="B165" s="217"/>
      <c r="C165" s="217" t="s">
        <v>2732</v>
      </c>
      <c r="D165" s="241"/>
      <c r="E165" s="241"/>
      <c r="F165" s="241"/>
      <c r="G165" s="241"/>
      <c r="H165" s="886" t="s">
        <v>2734</v>
      </c>
      <c r="I165" s="660"/>
      <c r="J165" s="662"/>
      <c r="K165" s="885" t="s">
        <v>2735</v>
      </c>
      <c r="L165" s="662"/>
      <c r="M165" s="663"/>
      <c r="N165" s="662"/>
      <c r="O165" s="664"/>
      <c r="P165" s="662"/>
      <c r="Q165" s="662" t="s">
        <v>816</v>
      </c>
      <c r="R165" s="260"/>
      <c r="S165" s="662" t="s">
        <v>862</v>
      </c>
      <c r="T165" s="232"/>
      <c r="U165" s="665"/>
      <c r="V165" s="263"/>
      <c r="W165" s="887" t="s">
        <v>863</v>
      </c>
      <c r="X165" s="662"/>
      <c r="Y165" s="664"/>
      <c r="Z165" s="664"/>
    </row>
    <row r="166" spans="1:31" s="224" customFormat="1" ht="13.5" customHeight="1">
      <c r="A166" s="225">
        <f t="shared" si="4"/>
        <v>158</v>
      </c>
      <c r="B166" s="217"/>
      <c r="C166" s="217" t="s">
        <v>1403</v>
      </c>
      <c r="D166" s="241"/>
      <c r="E166" s="241"/>
      <c r="F166" s="241"/>
      <c r="G166" s="241"/>
      <c r="H166" s="886" t="s">
        <v>2733</v>
      </c>
      <c r="I166" s="660"/>
      <c r="J166" s="662"/>
      <c r="K166" s="885" t="s">
        <v>2731</v>
      </c>
      <c r="L166" s="662"/>
      <c r="M166" s="662"/>
      <c r="N166" s="662"/>
      <c r="O166" s="662"/>
      <c r="P166" s="663"/>
      <c r="Q166" s="662" t="s">
        <v>816</v>
      </c>
      <c r="R166" s="663"/>
      <c r="S166" s="662" t="s">
        <v>862</v>
      </c>
      <c r="T166" s="664"/>
      <c r="U166" s="662"/>
      <c r="V166" s="661"/>
      <c r="W166" s="260" t="s">
        <v>863</v>
      </c>
      <c r="X166" s="260" t="s">
        <v>863</v>
      </c>
      <c r="Y166" s="232"/>
      <c r="Z166" s="665"/>
      <c r="AA166" s="263"/>
      <c r="AB166" s="666"/>
      <c r="AC166" s="662"/>
      <c r="AD166" s="664"/>
      <c r="AE166" s="664">
        <v>1</v>
      </c>
    </row>
    <row r="167" spans="1:31" s="224" customFormat="1" ht="13.5" customHeight="1">
      <c r="A167" s="225">
        <f t="shared" si="4"/>
        <v>159</v>
      </c>
      <c r="B167" s="219"/>
      <c r="C167" s="241" t="s">
        <v>1526</v>
      </c>
      <c r="D167" s="241"/>
      <c r="E167" s="241"/>
      <c r="F167" s="241"/>
      <c r="G167" s="241"/>
      <c r="H167" s="662" t="s">
        <v>1528</v>
      </c>
      <c r="I167" s="660"/>
      <c r="J167" s="662"/>
      <c r="K167" s="831" t="s">
        <v>1394</v>
      </c>
      <c r="L167" s="662"/>
      <c r="M167" s="662"/>
      <c r="N167" s="662"/>
      <c r="O167" s="662"/>
      <c r="P167" s="663"/>
      <c r="Q167" s="662" t="s">
        <v>816</v>
      </c>
      <c r="R167" s="663" t="s">
        <v>863</v>
      </c>
      <c r="S167" s="378" t="s">
        <v>1394</v>
      </c>
      <c r="T167" s="664"/>
      <c r="U167" s="662"/>
      <c r="V167" s="661"/>
      <c r="W167" s="260" t="s">
        <v>863</v>
      </c>
      <c r="X167" s="260" t="s">
        <v>863</v>
      </c>
      <c r="Y167" s="232"/>
      <c r="Z167" s="665"/>
      <c r="AA167" s="662"/>
      <c r="AB167" s="666"/>
      <c r="AC167" s="662"/>
      <c r="AD167" s="664"/>
      <c r="AE167" s="664">
        <v>1</v>
      </c>
    </row>
    <row r="168" spans="1:31" s="224" customFormat="1" ht="13.5" customHeight="1">
      <c r="A168" s="225">
        <f t="shared" si="4"/>
        <v>160</v>
      </c>
      <c r="B168" s="216"/>
      <c r="C168" s="216"/>
      <c r="D168" s="241" t="s">
        <v>1303</v>
      </c>
      <c r="E168" s="241"/>
      <c r="F168" s="241"/>
      <c r="G168" s="241"/>
      <c r="H168" s="662" t="s">
        <v>1395</v>
      </c>
      <c r="I168" s="673"/>
      <c r="J168" s="662"/>
      <c r="K168" s="660" t="s">
        <v>1302</v>
      </c>
      <c r="L168" s="662"/>
      <c r="M168" s="662"/>
      <c r="N168" s="662"/>
      <c r="O168" s="662"/>
      <c r="P168" s="663"/>
      <c r="Q168" s="662" t="s">
        <v>816</v>
      </c>
      <c r="R168" s="663" t="s">
        <v>863</v>
      </c>
      <c r="S168" s="378" t="s">
        <v>1302</v>
      </c>
      <c r="T168" s="664"/>
      <c r="U168" s="664"/>
      <c r="V168" s="661"/>
      <c r="W168" s="260" t="s">
        <v>863</v>
      </c>
      <c r="X168" s="260" t="s">
        <v>863</v>
      </c>
      <c r="Y168" s="232"/>
      <c r="Z168" s="384" t="s">
        <v>1396</v>
      </c>
      <c r="AA168" s="662"/>
      <c r="AB168" s="666"/>
      <c r="AC168" s="662"/>
      <c r="AD168" s="664"/>
      <c r="AE168" s="664">
        <v>1</v>
      </c>
    </row>
    <row r="169" spans="1:31" s="224" customFormat="1" ht="13.5" hidden="1" customHeight="1">
      <c r="A169" s="225">
        <f t="shared" si="4"/>
        <v>161</v>
      </c>
      <c r="B169" s="216"/>
      <c r="C169" s="216"/>
      <c r="D169" s="241" t="s">
        <v>830</v>
      </c>
      <c r="E169" s="241"/>
      <c r="F169" s="241"/>
      <c r="G169" s="241"/>
      <c r="H169" s="662" t="s">
        <v>1397</v>
      </c>
      <c r="I169" s="673"/>
      <c r="J169" s="662"/>
      <c r="K169" s="660" t="s">
        <v>1217</v>
      </c>
      <c r="L169" s="662"/>
      <c r="M169" s="662"/>
      <c r="N169" s="662"/>
      <c r="O169" s="662"/>
      <c r="P169" s="663"/>
      <c r="Q169" s="662" t="s">
        <v>816</v>
      </c>
      <c r="R169" s="663"/>
      <c r="S169" s="662" t="s">
        <v>862</v>
      </c>
      <c r="T169" s="664"/>
      <c r="U169" s="685"/>
      <c r="V169" s="661"/>
      <c r="W169" s="260"/>
      <c r="X169" s="260" t="s">
        <v>863</v>
      </c>
      <c r="Y169" s="232"/>
      <c r="Z169" s="665"/>
      <c r="AA169" s="662"/>
      <c r="AB169" s="666"/>
      <c r="AC169" s="662"/>
      <c r="AD169" s="664"/>
      <c r="AE169" s="664">
        <v>1</v>
      </c>
    </row>
    <row r="170" spans="1:31" s="224" customFormat="1" ht="13.5" customHeight="1">
      <c r="A170" s="225">
        <f t="shared" si="4"/>
        <v>162</v>
      </c>
      <c r="B170" s="217"/>
      <c r="C170" s="217"/>
      <c r="D170" s="241" t="s">
        <v>1398</v>
      </c>
      <c r="E170" s="241"/>
      <c r="F170" s="241"/>
      <c r="G170" s="241"/>
      <c r="H170" s="662" t="s">
        <v>1399</v>
      </c>
      <c r="I170" s="673" t="s">
        <v>1400</v>
      </c>
      <c r="J170" s="662"/>
      <c r="K170" s="660" t="s">
        <v>1351</v>
      </c>
      <c r="L170" s="662"/>
      <c r="M170" s="662"/>
      <c r="N170" s="662"/>
      <c r="O170" s="662"/>
      <c r="P170" s="663"/>
      <c r="Q170" s="662" t="s">
        <v>819</v>
      </c>
      <c r="R170" s="663"/>
      <c r="S170" s="662" t="s">
        <v>862</v>
      </c>
      <c r="T170" s="830" t="s">
        <v>863</v>
      </c>
      <c r="U170" s="831" t="s">
        <v>2713</v>
      </c>
      <c r="V170" s="661"/>
      <c r="W170" s="260" t="s">
        <v>863</v>
      </c>
      <c r="X170" s="260" t="s">
        <v>863</v>
      </c>
      <c r="Y170" s="232"/>
      <c r="Z170" s="842"/>
      <c r="AA170" s="662"/>
      <c r="AB170" s="666"/>
      <c r="AC170" s="662"/>
      <c r="AD170" s="664"/>
      <c r="AE170" s="664">
        <v>1</v>
      </c>
    </row>
    <row r="171" spans="1:31" s="224" customFormat="1" ht="13.5" hidden="1" customHeight="1">
      <c r="A171" s="225">
        <f>ROW()-8</f>
        <v>163</v>
      </c>
      <c r="B171" s="217"/>
      <c r="C171" s="217" t="s">
        <v>2715</v>
      </c>
      <c r="D171" s="241"/>
      <c r="E171" s="241"/>
      <c r="F171" s="241"/>
      <c r="G171" s="241"/>
      <c r="H171" s="832" t="s">
        <v>2716</v>
      </c>
      <c r="I171" s="831"/>
      <c r="J171" s="832"/>
      <c r="K171" s="831" t="s">
        <v>2714</v>
      </c>
      <c r="L171" s="832"/>
      <c r="M171" s="832"/>
      <c r="N171" s="832"/>
      <c r="O171" s="832"/>
      <c r="P171" s="833"/>
      <c r="Q171" s="832" t="s">
        <v>816</v>
      </c>
      <c r="R171" s="833"/>
      <c r="S171" s="832" t="s">
        <v>862</v>
      </c>
      <c r="T171" s="830"/>
      <c r="U171" s="832"/>
      <c r="V171" s="834"/>
      <c r="W171" s="834"/>
      <c r="X171" s="834"/>
      <c r="Y171" s="232"/>
      <c r="Z171" s="835" t="s">
        <v>2717</v>
      </c>
      <c r="AA171" s="832"/>
      <c r="AB171" s="836"/>
      <c r="AC171" s="832"/>
      <c r="AD171" s="830"/>
      <c r="AE171" s="830"/>
    </row>
    <row r="172" spans="1:31" s="224" customFormat="1" ht="13.5" customHeight="1">
      <c r="A172" s="225">
        <f t="shared" si="4"/>
        <v>164</v>
      </c>
      <c r="B172" s="219"/>
      <c r="C172" s="239" t="s">
        <v>1529</v>
      </c>
      <c r="D172" s="241"/>
      <c r="E172" s="241"/>
      <c r="F172" s="241"/>
      <c r="G172" s="241"/>
      <c r="H172" s="886" t="s">
        <v>2736</v>
      </c>
      <c r="I172" s="660" t="s">
        <v>929</v>
      </c>
      <c r="J172" s="662"/>
      <c r="K172" s="660" t="s">
        <v>930</v>
      </c>
      <c r="L172" s="662"/>
      <c r="M172" s="662"/>
      <c r="N172" s="662"/>
      <c r="O172" s="662"/>
      <c r="P172" s="663"/>
      <c r="Q172" s="662" t="s">
        <v>819</v>
      </c>
      <c r="R172" s="663"/>
      <c r="S172" s="662" t="s">
        <v>878</v>
      </c>
      <c r="T172" s="664"/>
      <c r="U172" s="662"/>
      <c r="V172" s="661"/>
      <c r="W172" s="661" t="s">
        <v>863</v>
      </c>
      <c r="X172" s="661" t="s">
        <v>863</v>
      </c>
      <c r="Y172" s="232"/>
      <c r="Z172" s="665"/>
      <c r="AA172" s="662"/>
      <c r="AB172" s="666"/>
      <c r="AC172" s="662"/>
      <c r="AD172" s="664"/>
      <c r="AE172" s="664">
        <v>1</v>
      </c>
    </row>
    <row r="173" spans="1:31" s="224" customFormat="1" ht="13.5" customHeight="1">
      <c r="A173" s="225">
        <f t="shared" si="4"/>
        <v>165</v>
      </c>
      <c r="B173" s="219"/>
      <c r="C173" s="241" t="s">
        <v>1531</v>
      </c>
      <c r="D173" s="241"/>
      <c r="E173" s="241"/>
      <c r="F173" s="241"/>
      <c r="G173" s="241"/>
      <c r="H173" s="662" t="s">
        <v>1532</v>
      </c>
      <c r="I173" s="660"/>
      <c r="J173" s="662"/>
      <c r="K173" s="660" t="s">
        <v>938</v>
      </c>
      <c r="L173" s="662"/>
      <c r="M173" s="662"/>
      <c r="N173" s="662"/>
      <c r="O173" s="662"/>
      <c r="P173" s="663"/>
      <c r="Q173" s="662" t="s">
        <v>819</v>
      </c>
      <c r="R173" s="663"/>
      <c r="S173" s="662" t="s">
        <v>862</v>
      </c>
      <c r="T173" s="664"/>
      <c r="U173" s="662"/>
      <c r="V173" s="661"/>
      <c r="W173" s="260" t="s">
        <v>863</v>
      </c>
      <c r="X173" s="260" t="s">
        <v>863</v>
      </c>
      <c r="Y173" s="232"/>
      <c r="Z173" s="665"/>
      <c r="AA173" s="662"/>
      <c r="AB173" s="666"/>
      <c r="AC173" s="662"/>
      <c r="AD173" s="664"/>
      <c r="AE173" s="664">
        <v>1</v>
      </c>
    </row>
    <row r="174" spans="1:31" s="224" customFormat="1" ht="13.5" hidden="1" customHeight="1">
      <c r="A174" s="225">
        <f t="shared" si="4"/>
        <v>166</v>
      </c>
      <c r="B174" s="219"/>
      <c r="C174" s="241" t="s">
        <v>1533</v>
      </c>
      <c r="D174" s="241"/>
      <c r="E174" s="241"/>
      <c r="F174" s="241"/>
      <c r="G174" s="241"/>
      <c r="H174" s="662" t="s">
        <v>1534</v>
      </c>
      <c r="I174" s="660"/>
      <c r="J174" s="662"/>
      <c r="K174" s="660" t="s">
        <v>1535</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hidden="1" customHeight="1">
      <c r="A175" s="225">
        <f t="shared" si="4"/>
        <v>167</v>
      </c>
      <c r="B175" s="219"/>
      <c r="C175" s="241" t="s">
        <v>1536</v>
      </c>
      <c r="D175" s="241"/>
      <c r="E175" s="241"/>
      <c r="F175" s="241"/>
      <c r="G175" s="241"/>
      <c r="H175" s="662" t="s">
        <v>1537</v>
      </c>
      <c r="I175" s="660"/>
      <c r="J175" s="662"/>
      <c r="K175" s="660" t="s">
        <v>1538</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hidden="1" customHeight="1">
      <c r="A176" s="225">
        <f t="shared" ref="A176:A204" si="5">ROW()-8</f>
        <v>168</v>
      </c>
      <c r="B176" s="219"/>
      <c r="C176" s="241" t="s">
        <v>1539</v>
      </c>
      <c r="D176" s="241"/>
      <c r="E176" s="241"/>
      <c r="F176" s="241"/>
      <c r="G176" s="241"/>
      <c r="H176" s="662" t="s">
        <v>1540</v>
      </c>
      <c r="I176" s="660"/>
      <c r="J176" s="662"/>
      <c r="K176" s="660" t="s">
        <v>1541</v>
      </c>
      <c r="L176" s="662"/>
      <c r="M176" s="662"/>
      <c r="N176" s="662"/>
      <c r="O176" s="662"/>
      <c r="P176" s="663"/>
      <c r="Q176" s="662" t="s">
        <v>816</v>
      </c>
      <c r="R176" s="663"/>
      <c r="S176" s="662" t="s">
        <v>862</v>
      </c>
      <c r="T176" s="664"/>
      <c r="U176" s="662"/>
      <c r="V176" s="661"/>
      <c r="W176" s="260"/>
      <c r="X176" s="260" t="s">
        <v>863</v>
      </c>
      <c r="Y176" s="232"/>
      <c r="Z176" s="665"/>
      <c r="AA176" s="662"/>
      <c r="AB176" s="666"/>
      <c r="AC176" s="662"/>
      <c r="AD176" s="664"/>
      <c r="AE176" s="664">
        <v>1</v>
      </c>
    </row>
    <row r="177" spans="1:31" s="224" customFormat="1" ht="13.5" customHeight="1">
      <c r="A177" s="225">
        <f t="shared" si="5"/>
        <v>169</v>
      </c>
      <c r="B177" s="217" t="s">
        <v>1542</v>
      </c>
      <c r="C177" s="219"/>
      <c r="D177" s="241"/>
      <c r="E177" s="241"/>
      <c r="F177" s="241"/>
      <c r="G177" s="241"/>
      <c r="H177" s="269" t="s">
        <v>1543</v>
      </c>
      <c r="I177" s="660"/>
      <c r="J177" s="662"/>
      <c r="K177" s="660" t="s">
        <v>1544</v>
      </c>
      <c r="L177" s="662"/>
      <c r="M177" s="662"/>
      <c r="N177" s="662"/>
      <c r="O177" s="662"/>
      <c r="P177" s="663"/>
      <c r="Q177" s="662" t="s">
        <v>822</v>
      </c>
      <c r="R177" s="663" t="s">
        <v>863</v>
      </c>
      <c r="S177" s="243" t="s">
        <v>1544</v>
      </c>
      <c r="T177" s="664"/>
      <c r="U177" s="662"/>
      <c r="V177" s="661"/>
      <c r="W177" s="260" t="s">
        <v>863</v>
      </c>
      <c r="X177" s="260" t="s">
        <v>863</v>
      </c>
      <c r="Y177" s="232"/>
      <c r="Z177" s="266" t="s">
        <v>1545</v>
      </c>
      <c r="AA177" s="263" t="s">
        <v>1546</v>
      </c>
      <c r="AB177" s="666"/>
      <c r="AC177" s="662"/>
      <c r="AD177" s="664"/>
      <c r="AE177" s="664">
        <v>1</v>
      </c>
    </row>
    <row r="178" spans="1:31" s="224" customFormat="1" ht="13.5" customHeight="1">
      <c r="A178" s="225">
        <f t="shared" si="5"/>
        <v>170</v>
      </c>
      <c r="B178" s="217"/>
      <c r="C178" s="217" t="s">
        <v>1403</v>
      </c>
      <c r="D178" s="241"/>
      <c r="E178" s="241"/>
      <c r="F178" s="241"/>
      <c r="G178" s="241"/>
      <c r="H178" s="662" t="s">
        <v>1658</v>
      </c>
      <c r="I178" s="660"/>
      <c r="J178" s="662"/>
      <c r="K178" s="885" t="s">
        <v>2731</v>
      </c>
      <c r="L178" s="662"/>
      <c r="M178" s="662"/>
      <c r="N178" s="662"/>
      <c r="O178" s="662"/>
      <c r="P178" s="663"/>
      <c r="Q178" s="662" t="s">
        <v>816</v>
      </c>
      <c r="R178" s="663"/>
      <c r="S178" s="662" t="s">
        <v>862</v>
      </c>
      <c r="T178" s="664"/>
      <c r="U178" s="662"/>
      <c r="V178" s="661"/>
      <c r="W178" s="260" t="s">
        <v>863</v>
      </c>
      <c r="X178" s="260" t="s">
        <v>863</v>
      </c>
      <c r="Y178" s="232"/>
      <c r="Z178" s="665"/>
      <c r="AA178" s="263"/>
      <c r="AB178" s="666"/>
      <c r="AC178" s="662"/>
      <c r="AD178" s="664"/>
      <c r="AE178" s="664">
        <v>1</v>
      </c>
    </row>
    <row r="179" spans="1:31" s="158" customFormat="1" ht="12.75" customHeight="1">
      <c r="A179" s="225">
        <f t="shared" si="5"/>
        <v>171</v>
      </c>
      <c r="B179" s="217"/>
      <c r="C179" s="241" t="s">
        <v>1547</v>
      </c>
      <c r="D179" s="241"/>
      <c r="E179" s="241"/>
      <c r="F179" s="241"/>
      <c r="G179" s="241"/>
      <c r="H179" s="662" t="s">
        <v>1548</v>
      </c>
      <c r="I179" s="660" t="s">
        <v>929</v>
      </c>
      <c r="J179" s="662"/>
      <c r="K179" s="660" t="s">
        <v>930</v>
      </c>
      <c r="L179" s="662"/>
      <c r="M179" s="662"/>
      <c r="N179" s="662"/>
      <c r="O179" s="662"/>
      <c r="P179" s="663"/>
      <c r="Q179" s="662" t="s">
        <v>819</v>
      </c>
      <c r="R179" s="663"/>
      <c r="S179" s="662" t="s">
        <v>878</v>
      </c>
      <c r="T179" s="664"/>
      <c r="U179" s="662"/>
      <c r="V179" s="661"/>
      <c r="W179" s="661" t="s">
        <v>863</v>
      </c>
      <c r="X179" s="661" t="s">
        <v>863</v>
      </c>
      <c r="Y179" s="232"/>
      <c r="Z179" s="665"/>
      <c r="AA179" s="263"/>
      <c r="AB179" s="666"/>
      <c r="AC179" s="662"/>
      <c r="AD179" s="664"/>
      <c r="AE179" s="664">
        <v>1</v>
      </c>
    </row>
    <row r="180" spans="1:31" s="158" customFormat="1" ht="12.75" customHeight="1">
      <c r="A180" s="225">
        <f t="shared" si="5"/>
        <v>172</v>
      </c>
      <c r="B180" s="217"/>
      <c r="C180" s="241" t="s">
        <v>1549</v>
      </c>
      <c r="D180" s="241"/>
      <c r="E180" s="241"/>
      <c r="F180" s="241"/>
      <c r="G180" s="241"/>
      <c r="H180" s="686" t="s">
        <v>1550</v>
      </c>
      <c r="I180" s="660" t="s">
        <v>1551</v>
      </c>
      <c r="J180" s="662"/>
      <c r="K180" s="660" t="s">
        <v>969</v>
      </c>
      <c r="L180" s="662"/>
      <c r="M180" s="662"/>
      <c r="N180" s="662"/>
      <c r="O180" s="662"/>
      <c r="P180" s="663"/>
      <c r="Q180" s="662" t="s">
        <v>819</v>
      </c>
      <c r="R180" s="663"/>
      <c r="S180" s="662" t="s">
        <v>862</v>
      </c>
      <c r="T180" s="664" t="s">
        <v>863</v>
      </c>
      <c r="U180" s="768" t="s">
        <v>1659</v>
      </c>
      <c r="V180" s="661"/>
      <c r="W180" s="260" t="s">
        <v>863</v>
      </c>
      <c r="X180" s="260" t="s">
        <v>863</v>
      </c>
      <c r="Y180" s="232"/>
      <c r="Z180" s="386" t="s">
        <v>1552</v>
      </c>
      <c r="AA180" s="389" t="s">
        <v>1553</v>
      </c>
      <c r="AB180" s="666" t="s">
        <v>1554</v>
      </c>
      <c r="AC180" s="662"/>
      <c r="AD180" s="664"/>
      <c r="AE180" s="664">
        <v>1</v>
      </c>
    </row>
    <row r="181" spans="1:31" s="158" customFormat="1" ht="12.75" hidden="1" customHeight="1">
      <c r="A181" s="225">
        <f>ROW()-8</f>
        <v>173</v>
      </c>
      <c r="B181" s="217"/>
      <c r="C181" s="241" t="s">
        <v>2620</v>
      </c>
      <c r="D181" s="241"/>
      <c r="E181" s="241"/>
      <c r="F181" s="241"/>
      <c r="G181" s="241"/>
      <c r="H181" s="760"/>
      <c r="I181" s="754"/>
      <c r="J181" s="753"/>
      <c r="K181" s="754" t="s">
        <v>2621</v>
      </c>
      <c r="L181" s="753"/>
      <c r="M181" s="753"/>
      <c r="N181" s="753"/>
      <c r="O181" s="753"/>
      <c r="P181" s="755"/>
      <c r="Q181" s="753" t="s">
        <v>816</v>
      </c>
      <c r="R181" s="755" t="s">
        <v>863</v>
      </c>
      <c r="S181" s="378" t="s">
        <v>2621</v>
      </c>
      <c r="T181" s="756"/>
      <c r="U181" s="753"/>
      <c r="V181" s="757"/>
      <c r="W181" s="757"/>
      <c r="X181" s="757"/>
      <c r="Y181" s="232"/>
      <c r="Z181" s="758"/>
      <c r="AA181" s="753"/>
      <c r="AB181" s="759"/>
      <c r="AC181" s="753"/>
      <c r="AD181" s="756"/>
      <c r="AE181" s="756">
        <v>1</v>
      </c>
    </row>
    <row r="182" spans="1:31" s="158" customFormat="1" ht="12" hidden="1" customHeight="1">
      <c r="A182" s="225">
        <f>ROW()-8</f>
        <v>174</v>
      </c>
      <c r="B182" s="217"/>
      <c r="C182" s="241"/>
      <c r="D182" s="241" t="s">
        <v>830</v>
      </c>
      <c r="E182" s="241"/>
      <c r="F182" s="241"/>
      <c r="G182" s="241"/>
      <c r="H182" s="753" t="s">
        <v>1397</v>
      </c>
      <c r="I182" s="754"/>
      <c r="J182" s="753"/>
      <c r="K182" s="754" t="s">
        <v>1217</v>
      </c>
      <c r="L182" s="753"/>
      <c r="M182" s="753"/>
      <c r="N182" s="753"/>
      <c r="O182" s="753"/>
      <c r="P182" s="755"/>
      <c r="Q182" s="753" t="s">
        <v>816</v>
      </c>
      <c r="R182" s="755"/>
      <c r="S182" s="753" t="s">
        <v>862</v>
      </c>
      <c r="T182" s="756"/>
      <c r="U182" s="761"/>
      <c r="V182" s="757"/>
      <c r="W182" s="260"/>
      <c r="X182" s="260"/>
      <c r="Y182" s="232"/>
      <c r="Z182" s="758"/>
      <c r="AA182" s="753"/>
      <c r="AB182" s="759"/>
      <c r="AC182" s="753"/>
      <c r="AD182" s="756"/>
      <c r="AE182" s="756">
        <v>1</v>
      </c>
    </row>
    <row r="183" spans="1:31" s="158" customFormat="1" ht="12.75" hidden="1" customHeight="1">
      <c r="A183" s="225">
        <f>ROW()-8</f>
        <v>175</v>
      </c>
      <c r="B183" s="217"/>
      <c r="C183" s="241"/>
      <c r="D183" s="241" t="s">
        <v>1398</v>
      </c>
      <c r="E183" s="241"/>
      <c r="F183" s="241"/>
      <c r="G183" s="241"/>
      <c r="H183" s="753" t="s">
        <v>1399</v>
      </c>
      <c r="I183" s="762" t="s">
        <v>1400</v>
      </c>
      <c r="J183" s="753"/>
      <c r="K183" s="754" t="s">
        <v>1351</v>
      </c>
      <c r="L183" s="753"/>
      <c r="M183" s="753"/>
      <c r="N183" s="753"/>
      <c r="O183" s="753"/>
      <c r="P183" s="755"/>
      <c r="Q183" s="753" t="s">
        <v>819</v>
      </c>
      <c r="R183" s="755"/>
      <c r="S183" s="753" t="s">
        <v>862</v>
      </c>
      <c r="T183" s="756"/>
      <c r="U183" s="756"/>
      <c r="V183" s="757"/>
      <c r="W183" s="757"/>
      <c r="X183" s="757"/>
      <c r="Y183" s="232"/>
      <c r="Z183" s="758"/>
      <c r="AA183" s="753"/>
      <c r="AB183" s="759"/>
      <c r="AC183" s="753"/>
      <c r="AD183" s="756"/>
      <c r="AE183" s="756">
        <v>1</v>
      </c>
    </row>
    <row r="184" spans="1:31" s="158" customFormat="1" ht="12.75" hidden="1" customHeight="1">
      <c r="A184" s="225">
        <f t="shared" si="5"/>
        <v>176</v>
      </c>
      <c r="B184" s="217"/>
      <c r="C184" s="241" t="s">
        <v>1660</v>
      </c>
      <c r="D184" s="241"/>
      <c r="E184" s="241"/>
      <c r="F184" s="241"/>
      <c r="G184" s="241"/>
      <c r="H184" s="828" t="s">
        <v>1661</v>
      </c>
      <c r="I184" s="821"/>
      <c r="J184" s="820"/>
      <c r="K184" s="821" t="s">
        <v>1662</v>
      </c>
      <c r="L184" s="820"/>
      <c r="M184" s="820"/>
      <c r="N184" s="820"/>
      <c r="O184" s="820"/>
      <c r="P184" s="822"/>
      <c r="Q184" s="820" t="s">
        <v>816</v>
      </c>
      <c r="R184" s="822" t="s">
        <v>863</v>
      </c>
      <c r="S184" s="378" t="s">
        <v>1662</v>
      </c>
      <c r="T184" s="823"/>
      <c r="U184" s="820"/>
      <c r="V184" s="824"/>
      <c r="W184" s="824"/>
      <c r="X184" s="260" t="s">
        <v>863</v>
      </c>
      <c r="Y184" s="232"/>
      <c r="Z184" s="825"/>
      <c r="AA184" s="820"/>
      <c r="AB184" s="826"/>
      <c r="AC184" s="820"/>
      <c r="AD184" s="823"/>
      <c r="AE184" s="823">
        <v>1</v>
      </c>
    </row>
    <row r="185" spans="1:31" s="158" customFormat="1" ht="12.75" hidden="1" customHeight="1">
      <c r="A185" s="225">
        <f t="shared" si="5"/>
        <v>177</v>
      </c>
      <c r="B185" s="217"/>
      <c r="C185" s="241"/>
      <c r="D185" s="241" t="s">
        <v>2550</v>
      </c>
      <c r="E185" s="241"/>
      <c r="F185" s="241"/>
      <c r="G185" s="241"/>
      <c r="H185" s="686" t="s">
        <v>1664</v>
      </c>
      <c r="I185" s="660" t="s">
        <v>1665</v>
      </c>
      <c r="J185" s="662"/>
      <c r="K185" s="660" t="s">
        <v>1666</v>
      </c>
      <c r="L185" s="662"/>
      <c r="M185" s="662"/>
      <c r="N185" s="662"/>
      <c r="O185" s="662"/>
      <c r="P185" s="663"/>
      <c r="Q185" s="662" t="s">
        <v>819</v>
      </c>
      <c r="R185" s="663"/>
      <c r="S185" s="662" t="s">
        <v>862</v>
      </c>
      <c r="T185" s="664" t="s">
        <v>863</v>
      </c>
      <c r="U185" s="804" t="s">
        <v>2682</v>
      </c>
      <c r="V185" s="661"/>
      <c r="W185" s="661"/>
      <c r="X185" s="260" t="s">
        <v>863</v>
      </c>
      <c r="Y185" s="232"/>
      <c r="Z185" s="665"/>
      <c r="AA185" s="662"/>
      <c r="AB185" s="666"/>
      <c r="AC185" s="662"/>
      <c r="AD185" s="664"/>
      <c r="AE185" s="664">
        <v>1</v>
      </c>
    </row>
    <row r="186" spans="1:31" s="158" customFormat="1" ht="12.75" hidden="1" customHeight="1">
      <c r="A186" s="225">
        <f t="shared" si="5"/>
        <v>178</v>
      </c>
      <c r="B186" s="217"/>
      <c r="C186" s="241"/>
      <c r="D186" s="241" t="s">
        <v>1667</v>
      </c>
      <c r="E186" s="241"/>
      <c r="F186" s="241"/>
      <c r="G186" s="241"/>
      <c r="H186" s="686" t="s">
        <v>1668</v>
      </c>
      <c r="I186" s="660" t="s">
        <v>1669</v>
      </c>
      <c r="J186" s="662"/>
      <c r="K186" s="660" t="s">
        <v>1670</v>
      </c>
      <c r="L186" s="662"/>
      <c r="M186" s="662"/>
      <c r="N186" s="662"/>
      <c r="O186" s="662"/>
      <c r="P186" s="663"/>
      <c r="Q186" s="662" t="s">
        <v>816</v>
      </c>
      <c r="R186" s="663"/>
      <c r="S186" s="662" t="s">
        <v>862</v>
      </c>
      <c r="T186" s="664" t="s">
        <v>863</v>
      </c>
      <c r="U186" s="767" t="s">
        <v>2679</v>
      </c>
      <c r="V186" s="661"/>
      <c r="W186" s="661"/>
      <c r="X186" s="260" t="s">
        <v>863</v>
      </c>
      <c r="Y186" s="232"/>
      <c r="Z186" s="665"/>
      <c r="AA186" s="662"/>
      <c r="AB186" s="666"/>
      <c r="AC186" s="662"/>
      <c r="AD186" s="664"/>
      <c r="AE186" s="664">
        <v>1</v>
      </c>
    </row>
    <row r="187" spans="1:31" s="158" customFormat="1" ht="12.75" hidden="1" customHeight="1">
      <c r="A187" s="225">
        <f t="shared" si="5"/>
        <v>179</v>
      </c>
      <c r="B187" s="217"/>
      <c r="C187" s="241"/>
      <c r="D187" s="241" t="s">
        <v>1671</v>
      </c>
      <c r="E187" s="241"/>
      <c r="F187" s="241"/>
      <c r="G187" s="241"/>
      <c r="H187" s="686"/>
      <c r="I187" s="660"/>
      <c r="J187" s="662"/>
      <c r="K187" s="660" t="s">
        <v>1672</v>
      </c>
      <c r="L187" s="662"/>
      <c r="M187" s="662"/>
      <c r="N187" s="662"/>
      <c r="O187" s="662"/>
      <c r="P187" s="663"/>
      <c r="Q187" s="662" t="s">
        <v>816</v>
      </c>
      <c r="R187" s="663"/>
      <c r="S187" s="662" t="s">
        <v>862</v>
      </c>
      <c r="T187" s="664"/>
      <c r="U187" s="662"/>
      <c r="V187" s="661"/>
      <c r="W187" s="661"/>
      <c r="X187" s="260" t="s">
        <v>863</v>
      </c>
      <c r="Y187" s="232"/>
      <c r="Z187" s="665"/>
      <c r="AA187" s="662"/>
      <c r="AB187" s="666"/>
      <c r="AC187" s="662"/>
      <c r="AD187" s="664"/>
      <c r="AE187" s="664">
        <v>1</v>
      </c>
    </row>
    <row r="188" spans="1:31" s="158" customFormat="1" ht="12.75" hidden="1" customHeight="1">
      <c r="A188" s="225">
        <f t="shared" si="5"/>
        <v>180</v>
      </c>
      <c r="B188" s="217"/>
      <c r="C188" s="241"/>
      <c r="D188" s="241" t="s">
        <v>1571</v>
      </c>
      <c r="E188" s="241"/>
      <c r="F188" s="241"/>
      <c r="G188" s="241"/>
      <c r="H188" s="269" t="s">
        <v>1572</v>
      </c>
      <c r="I188" s="264" t="s">
        <v>1573</v>
      </c>
      <c r="J188" s="662"/>
      <c r="K188" s="660" t="s">
        <v>1673</v>
      </c>
      <c r="L188" s="662"/>
      <c r="M188" s="662"/>
      <c r="N188" s="662"/>
      <c r="O188" s="662"/>
      <c r="P188" s="663"/>
      <c r="Q188" s="662" t="s">
        <v>819</v>
      </c>
      <c r="R188" s="663"/>
      <c r="S188" s="662" t="s">
        <v>862</v>
      </c>
      <c r="T188" s="664" t="s">
        <v>863</v>
      </c>
      <c r="U188" s="804" t="s">
        <v>2640</v>
      </c>
      <c r="V188" s="661"/>
      <c r="W188" s="661"/>
      <c r="X188" s="260" t="s">
        <v>863</v>
      </c>
      <c r="Y188" s="232"/>
      <c r="Z188" s="665"/>
      <c r="AA188" s="662"/>
      <c r="AB188" s="666"/>
      <c r="AC188" s="662"/>
      <c r="AD188" s="664"/>
      <c r="AE188" s="664">
        <v>1</v>
      </c>
    </row>
    <row r="189" spans="1:31" s="158" customFormat="1" ht="12.75" hidden="1" customHeight="1">
      <c r="A189" s="225">
        <f t="shared" si="5"/>
        <v>181</v>
      </c>
      <c r="B189" s="217"/>
      <c r="C189" s="241" t="s">
        <v>1674</v>
      </c>
      <c r="D189" s="241"/>
      <c r="E189" s="241"/>
      <c r="F189" s="241"/>
      <c r="G189" s="241"/>
      <c r="H189" s="828"/>
      <c r="I189" s="821"/>
      <c r="J189" s="820"/>
      <c r="K189" s="821" t="s">
        <v>1675</v>
      </c>
      <c r="L189" s="820"/>
      <c r="M189" s="820"/>
      <c r="N189" s="820"/>
      <c r="O189" s="820"/>
      <c r="P189" s="822"/>
      <c r="Q189" s="820" t="s">
        <v>816</v>
      </c>
      <c r="R189" s="822" t="s">
        <v>863</v>
      </c>
      <c r="S189" s="378" t="s">
        <v>1675</v>
      </c>
      <c r="T189" s="823"/>
      <c r="U189" s="820"/>
      <c r="V189" s="824"/>
      <c r="W189" s="824"/>
      <c r="X189" s="260" t="s">
        <v>863</v>
      </c>
      <c r="Y189" s="232"/>
      <c r="Z189" s="825"/>
      <c r="AA189" s="820"/>
      <c r="AB189" s="826"/>
      <c r="AC189" s="820"/>
      <c r="AD189" s="823"/>
      <c r="AE189" s="823">
        <v>1</v>
      </c>
    </row>
    <row r="190" spans="1:31" s="158" customFormat="1" ht="12.75" hidden="1" customHeight="1">
      <c r="A190" s="225">
        <f t="shared" si="5"/>
        <v>182</v>
      </c>
      <c r="B190" s="217"/>
      <c r="C190" s="241"/>
      <c r="D190" s="241" t="s">
        <v>1676</v>
      </c>
      <c r="E190" s="241"/>
      <c r="F190" s="241"/>
      <c r="G190" s="241"/>
      <c r="H190" s="266" t="s">
        <v>1556</v>
      </c>
      <c r="I190" s="264" t="s">
        <v>1557</v>
      </c>
      <c r="J190" s="263"/>
      <c r="K190" s="660" t="s">
        <v>1558</v>
      </c>
      <c r="L190" s="662"/>
      <c r="M190" s="662"/>
      <c r="N190" s="662"/>
      <c r="O190" s="662"/>
      <c r="P190" s="663"/>
      <c r="Q190" s="662" t="s">
        <v>819</v>
      </c>
      <c r="R190" s="663"/>
      <c r="S190" s="662" t="s">
        <v>862</v>
      </c>
      <c r="T190" s="664" t="s">
        <v>863</v>
      </c>
      <c r="U190" s="806" t="s">
        <v>2684</v>
      </c>
      <c r="V190" s="265"/>
      <c r="W190" s="260"/>
      <c r="X190" s="260" t="s">
        <v>863</v>
      </c>
      <c r="Y190" s="232"/>
      <c r="Z190" s="387" t="s">
        <v>1559</v>
      </c>
      <c r="AA190" s="389" t="s">
        <v>1553</v>
      </c>
      <c r="AB190" s="267" t="s">
        <v>1560</v>
      </c>
      <c r="AC190" s="263"/>
      <c r="AD190" s="664"/>
      <c r="AE190" s="664">
        <v>1</v>
      </c>
    </row>
    <row r="191" spans="1:31" s="510" customFormat="1" ht="12.75" hidden="1" customHeight="1">
      <c r="A191" s="225">
        <f t="shared" si="5"/>
        <v>183</v>
      </c>
      <c r="B191" s="217"/>
      <c r="C191" s="218"/>
      <c r="D191" s="218" t="s">
        <v>1677</v>
      </c>
      <c r="E191" s="241"/>
      <c r="F191" s="241"/>
      <c r="G191" s="241"/>
      <c r="H191" s="686" t="s">
        <v>1678</v>
      </c>
      <c r="I191" s="660"/>
      <c r="J191" s="662"/>
      <c r="K191" s="660" t="s">
        <v>1679</v>
      </c>
      <c r="L191" s="662"/>
      <c r="M191" s="662"/>
      <c r="N191" s="662"/>
      <c r="O191" s="662"/>
      <c r="P191" s="663"/>
      <c r="Q191" s="255" t="s">
        <v>816</v>
      </c>
      <c r="R191" s="376"/>
      <c r="S191" s="255" t="s">
        <v>862</v>
      </c>
      <c r="T191" s="664"/>
      <c r="U191" s="806"/>
      <c r="V191" s="661"/>
      <c r="W191" s="771"/>
      <c r="X191" s="509"/>
      <c r="Y191" s="232"/>
      <c r="Z191" s="687"/>
      <c r="AA191" s="662"/>
      <c r="AB191" s="666"/>
      <c r="AC191" s="662"/>
      <c r="AD191" s="664"/>
      <c r="AE191" s="664">
        <v>1</v>
      </c>
    </row>
    <row r="192" spans="1:31" s="249" customFormat="1" ht="13.5" hidden="1" customHeight="1">
      <c r="A192" s="225">
        <f t="shared" si="5"/>
        <v>184</v>
      </c>
      <c r="B192" s="218"/>
      <c r="C192" s="218"/>
      <c r="D192" s="218" t="s">
        <v>1567</v>
      </c>
      <c r="E192" s="218"/>
      <c r="F192" s="218"/>
      <c r="G192" s="218"/>
      <c r="H192" s="499" t="s">
        <v>1680</v>
      </c>
      <c r="I192" s="497"/>
      <c r="J192" s="255"/>
      <c r="K192" s="497" t="s">
        <v>1569</v>
      </c>
      <c r="L192" s="255"/>
      <c r="M192" s="255"/>
      <c r="N192" s="255"/>
      <c r="O192" s="255"/>
      <c r="P192" s="376"/>
      <c r="Q192" s="255" t="s">
        <v>816</v>
      </c>
      <c r="R192" s="376"/>
      <c r="S192" s="255" t="s">
        <v>862</v>
      </c>
      <c r="T192" s="373"/>
      <c r="U192" s="255"/>
      <c r="V192" s="374"/>
      <c r="W192" s="661"/>
      <c r="X192" s="374" t="s">
        <v>863</v>
      </c>
      <c r="Y192" s="500"/>
      <c r="Z192" s="501" t="s">
        <v>1570</v>
      </c>
      <c r="AA192" s="255"/>
      <c r="AB192" s="245"/>
      <c r="AC192" s="255"/>
      <c r="AD192" s="373"/>
      <c r="AE192" s="373">
        <v>1</v>
      </c>
    </row>
    <row r="193" spans="1:1017" s="158" customFormat="1" ht="12.75" hidden="1" customHeight="1">
      <c r="A193" s="225">
        <f t="shared" si="5"/>
        <v>185</v>
      </c>
      <c r="B193" s="217"/>
      <c r="C193" s="241"/>
      <c r="D193" s="241" t="s">
        <v>1571</v>
      </c>
      <c r="E193" s="241"/>
      <c r="F193" s="241"/>
      <c r="G193" s="241"/>
      <c r="H193" s="269" t="s">
        <v>1572</v>
      </c>
      <c r="I193" s="264" t="s">
        <v>1573</v>
      </c>
      <c r="J193" s="263"/>
      <c r="K193" s="660" t="s">
        <v>1574</v>
      </c>
      <c r="L193" s="662"/>
      <c r="M193" s="662"/>
      <c r="N193" s="662"/>
      <c r="O193" s="662"/>
      <c r="P193" s="663"/>
      <c r="Q193" s="662" t="s">
        <v>819</v>
      </c>
      <c r="R193" s="663"/>
      <c r="S193" s="662" t="s">
        <v>862</v>
      </c>
      <c r="T193" s="664" t="s">
        <v>863</v>
      </c>
      <c r="U193" s="767" t="s">
        <v>2640</v>
      </c>
      <c r="V193" s="265"/>
      <c r="W193" s="260"/>
      <c r="X193" s="260" t="s">
        <v>863</v>
      </c>
      <c r="Y193" s="232"/>
      <c r="Z193" s="388" t="s">
        <v>1575</v>
      </c>
      <c r="AA193" s="389" t="s">
        <v>1553</v>
      </c>
      <c r="AB193" s="267"/>
      <c r="AC193" s="263"/>
      <c r="AD193" s="664"/>
      <c r="AE193" s="664">
        <v>1</v>
      </c>
    </row>
    <row r="194" spans="1:1017" s="224" customFormat="1" ht="12.75" hidden="1" customHeight="1">
      <c r="A194" s="225">
        <f t="shared" si="5"/>
        <v>186</v>
      </c>
      <c r="B194" s="217"/>
      <c r="C194" s="217"/>
      <c r="D194" s="827" t="s">
        <v>1576</v>
      </c>
      <c r="E194" s="217"/>
      <c r="F194" s="217"/>
      <c r="G194" s="217"/>
      <c r="H194" s="820"/>
      <c r="I194" s="821"/>
      <c r="J194" s="820"/>
      <c r="K194" s="821" t="s">
        <v>1577</v>
      </c>
      <c r="L194" s="820"/>
      <c r="M194" s="820"/>
      <c r="N194" s="820"/>
      <c r="O194" s="820"/>
      <c r="P194" s="822"/>
      <c r="Q194" s="820" t="s">
        <v>816</v>
      </c>
      <c r="R194" s="822" t="s">
        <v>863</v>
      </c>
      <c r="S194" s="243" t="s">
        <v>1577</v>
      </c>
      <c r="T194" s="280"/>
      <c r="U194" s="820"/>
      <c r="V194" s="824"/>
      <c r="W194" s="824"/>
      <c r="X194" s="824" t="s">
        <v>863</v>
      </c>
      <c r="Y194" s="232"/>
      <c r="Z194" s="825" t="s">
        <v>1578</v>
      </c>
      <c r="AA194" s="820"/>
      <c r="AB194" s="826"/>
      <c r="AC194" s="820"/>
      <c r="AD194" s="823"/>
      <c r="AE194" s="823">
        <v>1</v>
      </c>
    </row>
    <row r="195" spans="1:1017" s="158" customFormat="1" ht="12.75" hidden="1" customHeight="1">
      <c r="A195" s="225">
        <f t="shared" si="5"/>
        <v>187</v>
      </c>
      <c r="B195" s="217"/>
      <c r="C195" s="241"/>
      <c r="D195" s="241"/>
      <c r="E195" s="241" t="s">
        <v>1579</v>
      </c>
      <c r="F195" s="241"/>
      <c r="G195" s="241"/>
      <c r="H195" s="269" t="s">
        <v>1580</v>
      </c>
      <c r="I195" s="264"/>
      <c r="J195" s="263"/>
      <c r="K195" s="660" t="s">
        <v>969</v>
      </c>
      <c r="L195" s="662"/>
      <c r="M195" s="662"/>
      <c r="N195" s="662"/>
      <c r="O195" s="662"/>
      <c r="P195" s="663"/>
      <c r="Q195" s="682" t="s">
        <v>816</v>
      </c>
      <c r="R195" s="663"/>
      <c r="S195" s="662" t="s">
        <v>862</v>
      </c>
      <c r="T195" s="268" t="s">
        <v>863</v>
      </c>
      <c r="U195" s="263" t="s">
        <v>2695</v>
      </c>
      <c r="V195" s="265"/>
      <c r="W195" s="260"/>
      <c r="X195" s="260" t="s">
        <v>863</v>
      </c>
      <c r="Y195" s="232"/>
      <c r="Z195" s="266"/>
      <c r="AA195" s="263"/>
      <c r="AB195" s="261"/>
      <c r="AC195" s="263"/>
      <c r="AD195" s="664"/>
      <c r="AE195" s="664">
        <v>1</v>
      </c>
    </row>
    <row r="196" spans="1:1017" s="249" customFormat="1" ht="12.75" hidden="1" customHeight="1">
      <c r="A196" s="225">
        <f t="shared" si="5"/>
        <v>188</v>
      </c>
      <c r="B196" s="217"/>
      <c r="C196" s="221"/>
      <c r="D196" s="241"/>
      <c r="E196" s="241" t="s">
        <v>1582</v>
      </c>
      <c r="F196" s="241" t="s">
        <v>1583</v>
      </c>
      <c r="G196" s="241"/>
      <c r="H196" s="820"/>
      <c r="I196" s="821"/>
      <c r="J196" s="820"/>
      <c r="K196" s="820" t="s">
        <v>1053</v>
      </c>
      <c r="L196" s="820"/>
      <c r="M196" s="820"/>
      <c r="N196" s="820"/>
      <c r="O196" s="820"/>
      <c r="P196" s="822"/>
      <c r="Q196" s="820" t="s">
        <v>816</v>
      </c>
      <c r="R196" s="822" t="s">
        <v>863</v>
      </c>
      <c r="S196" s="820" t="s">
        <v>1053</v>
      </c>
      <c r="T196" s="823"/>
      <c r="U196" s="820"/>
      <c r="V196" s="824"/>
      <c r="W196" s="824"/>
      <c r="X196" s="824" t="s">
        <v>863</v>
      </c>
      <c r="Y196" s="232"/>
      <c r="Z196" s="825"/>
      <c r="AA196" s="820"/>
      <c r="AB196" s="826"/>
      <c r="AC196" s="820"/>
      <c r="AD196" s="823"/>
      <c r="AE196" s="823">
        <v>1</v>
      </c>
    </row>
    <row r="197" spans="1:1017" s="224" customFormat="1" ht="14.25" customHeight="1">
      <c r="A197" s="225">
        <f t="shared" si="5"/>
        <v>189</v>
      </c>
      <c r="B197" s="217" t="s">
        <v>1585</v>
      </c>
      <c r="C197" s="217" t="s">
        <v>1586</v>
      </c>
      <c r="D197" s="270"/>
      <c r="E197" s="217"/>
      <c r="F197" s="217"/>
      <c r="G197" s="217"/>
      <c r="H197" s="662" t="s">
        <v>1681</v>
      </c>
      <c r="I197" s="660"/>
      <c r="J197" s="662" t="s">
        <v>1588</v>
      </c>
      <c r="K197" s="660" t="s">
        <v>1589</v>
      </c>
      <c r="L197" s="662"/>
      <c r="M197" s="662"/>
      <c r="N197" s="662"/>
      <c r="O197" s="662"/>
      <c r="P197" s="663">
        <v>1</v>
      </c>
      <c r="Q197" s="662" t="s">
        <v>822</v>
      </c>
      <c r="R197" s="663" t="s">
        <v>863</v>
      </c>
      <c r="S197" s="243" t="s">
        <v>1233</v>
      </c>
      <c r="T197" s="280"/>
      <c r="U197" s="662"/>
      <c r="V197" s="661" t="s">
        <v>863</v>
      </c>
      <c r="W197" s="661" t="s">
        <v>863</v>
      </c>
      <c r="X197" s="661"/>
      <c r="Y197" s="232"/>
      <c r="Z197" s="665"/>
      <c r="AA197" s="662"/>
      <c r="AB197" s="666"/>
      <c r="AC197" s="662"/>
      <c r="AD197" s="664"/>
      <c r="AE197" s="664">
        <v>1</v>
      </c>
    </row>
    <row r="198" spans="1:1017" s="249" customFormat="1" ht="12.95" hidden="1" customHeight="1">
      <c r="A198" s="225">
        <f t="shared" si="5"/>
        <v>190</v>
      </c>
      <c r="B198" s="217" t="s">
        <v>1607</v>
      </c>
      <c r="C198" s="262"/>
      <c r="D198" s="241"/>
      <c r="E198" s="241"/>
      <c r="F198" s="241"/>
      <c r="G198" s="241"/>
      <c r="H198" s="662" t="s">
        <v>1682</v>
      </c>
      <c r="I198" s="660" t="s">
        <v>1683</v>
      </c>
      <c r="J198" s="662"/>
      <c r="K198" s="660" t="s">
        <v>938</v>
      </c>
      <c r="L198" s="662"/>
      <c r="M198" s="662"/>
      <c r="N198" s="662"/>
      <c r="O198" s="662"/>
      <c r="P198" s="663"/>
      <c r="Q198" s="662" t="s">
        <v>822</v>
      </c>
      <c r="R198" s="663"/>
      <c r="S198" s="662" t="s">
        <v>862</v>
      </c>
      <c r="T198" s="664"/>
      <c r="U198" s="662"/>
      <c r="V198" s="664" t="s">
        <v>863</v>
      </c>
      <c r="W198" s="664"/>
      <c r="X198" s="664" t="s">
        <v>863</v>
      </c>
      <c r="Y198" s="232"/>
      <c r="Z198" s="665"/>
      <c r="AA198" s="662"/>
      <c r="AB198" s="662"/>
      <c r="AC198" s="662"/>
      <c r="AD198" s="664"/>
      <c r="AE198" s="664">
        <v>1</v>
      </c>
    </row>
    <row r="199" spans="1:1017" s="249" customFormat="1" ht="12.95" customHeight="1">
      <c r="A199" s="225">
        <f t="shared" si="5"/>
        <v>191</v>
      </c>
      <c r="B199" s="217" t="s">
        <v>1590</v>
      </c>
      <c r="C199" s="221"/>
      <c r="D199" s="241"/>
      <c r="E199" s="241"/>
      <c r="F199" s="241"/>
      <c r="G199" s="241"/>
      <c r="H199" s="662"/>
      <c r="I199" s="660"/>
      <c r="J199" s="662"/>
      <c r="K199" s="790" t="s">
        <v>1591</v>
      </c>
      <c r="L199" s="662"/>
      <c r="M199" s="662"/>
      <c r="N199" s="662"/>
      <c r="O199" s="662"/>
      <c r="P199" s="663"/>
      <c r="Q199" s="662" t="s">
        <v>816</v>
      </c>
      <c r="R199" s="663" t="s">
        <v>863</v>
      </c>
      <c r="S199" s="662" t="s">
        <v>1591</v>
      </c>
      <c r="T199" s="664"/>
      <c r="U199" s="662"/>
      <c r="V199" s="661" t="s">
        <v>863</v>
      </c>
      <c r="W199" s="661" t="s">
        <v>863</v>
      </c>
      <c r="X199" s="661" t="s">
        <v>863</v>
      </c>
      <c r="Y199" s="232"/>
      <c r="Z199" s="665"/>
      <c r="AA199" s="662"/>
      <c r="AB199" s="666"/>
      <c r="AC199" s="662"/>
      <c r="AD199" s="664">
        <v>1</v>
      </c>
      <c r="AE199" s="664">
        <v>1</v>
      </c>
    </row>
    <row r="200" spans="1:1017" s="249" customFormat="1" ht="12.95" customHeight="1">
      <c r="A200" s="225">
        <f t="shared" si="5"/>
        <v>192</v>
      </c>
      <c r="B200" s="217"/>
      <c r="C200" s="221" t="s">
        <v>1592</v>
      </c>
      <c r="D200" s="221"/>
      <c r="E200" s="241"/>
      <c r="F200" s="241"/>
      <c r="G200" s="241"/>
      <c r="H200" s="662" t="s">
        <v>1593</v>
      </c>
      <c r="I200" s="660"/>
      <c r="J200" s="662"/>
      <c r="K200" s="777" t="s">
        <v>1594</v>
      </c>
      <c r="L200" s="662"/>
      <c r="M200" s="662"/>
      <c r="N200" s="662"/>
      <c r="O200" s="662"/>
      <c r="P200" s="663"/>
      <c r="Q200" s="662" t="s">
        <v>1595</v>
      </c>
      <c r="R200" s="663" t="s">
        <v>863</v>
      </c>
      <c r="S200" s="243" t="s">
        <v>1594</v>
      </c>
      <c r="T200" s="664"/>
      <c r="U200" s="662"/>
      <c r="V200" s="661" t="s">
        <v>863</v>
      </c>
      <c r="W200" s="661" t="s">
        <v>863</v>
      </c>
      <c r="X200" s="661" t="s">
        <v>863</v>
      </c>
      <c r="Y200" s="232"/>
      <c r="Z200" s="665"/>
      <c r="AA200" s="662"/>
      <c r="AB200" s="666"/>
      <c r="AC200" s="662"/>
      <c r="AD200" s="664">
        <v>1</v>
      </c>
      <c r="AE200" s="664">
        <v>1</v>
      </c>
    </row>
    <row r="201" spans="1:1017" s="249" customFormat="1" ht="12.95" customHeight="1">
      <c r="A201" s="225">
        <f t="shared" si="5"/>
        <v>193</v>
      </c>
      <c r="B201" s="217"/>
      <c r="C201" s="221"/>
      <c r="D201" s="241" t="s">
        <v>1596</v>
      </c>
      <c r="E201" s="221"/>
      <c r="F201" s="241"/>
      <c r="G201" s="241"/>
      <c r="H201" s="662" t="s">
        <v>1597</v>
      </c>
      <c r="I201" s="660" t="s">
        <v>1598</v>
      </c>
      <c r="J201" s="662"/>
      <c r="K201" s="660" t="s">
        <v>1599</v>
      </c>
      <c r="L201" s="662"/>
      <c r="M201" s="662"/>
      <c r="N201" s="662"/>
      <c r="O201" s="662"/>
      <c r="P201" s="663"/>
      <c r="Q201" s="662" t="s">
        <v>819</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2.95" customHeight="1">
      <c r="A202" s="225">
        <f t="shared" si="5"/>
        <v>194</v>
      </c>
      <c r="B202" s="217"/>
      <c r="C202" s="221"/>
      <c r="D202" s="241" t="s">
        <v>1000</v>
      </c>
      <c r="E202" s="221"/>
      <c r="F202" s="241"/>
      <c r="G202" s="241"/>
      <c r="H202" s="662" t="s">
        <v>1600</v>
      </c>
      <c r="I202" s="660" t="s">
        <v>399</v>
      </c>
      <c r="J202" s="662"/>
      <c r="K202" s="660" t="s">
        <v>1003</v>
      </c>
      <c r="L202" s="662"/>
      <c r="M202" s="662"/>
      <c r="N202" s="662"/>
      <c r="O202" s="662"/>
      <c r="P202" s="663"/>
      <c r="Q202" s="662" t="s">
        <v>816</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2.95" customHeight="1">
      <c r="A203" s="225">
        <f t="shared" si="5"/>
        <v>195</v>
      </c>
      <c r="B203" s="217"/>
      <c r="C203" s="221"/>
      <c r="D203" s="241" t="s">
        <v>1601</v>
      </c>
      <c r="E203" s="221"/>
      <c r="F203" s="241"/>
      <c r="G203" s="241"/>
      <c r="H203" s="662" t="s">
        <v>1602</v>
      </c>
      <c r="I203" s="660" t="s">
        <v>1603</v>
      </c>
      <c r="J203" s="662"/>
      <c r="K203" s="660" t="s">
        <v>1079</v>
      </c>
      <c r="L203" s="662"/>
      <c r="M203" s="662"/>
      <c r="N203" s="662"/>
      <c r="O203" s="662"/>
      <c r="P203" s="663"/>
      <c r="Q203" s="662" t="s">
        <v>819</v>
      </c>
      <c r="R203" s="663"/>
      <c r="S203" s="662" t="s">
        <v>862</v>
      </c>
      <c r="T203" s="664"/>
      <c r="U203" s="662"/>
      <c r="V203" s="661" t="s">
        <v>863</v>
      </c>
      <c r="W203" s="661" t="s">
        <v>863</v>
      </c>
      <c r="X203" s="661" t="s">
        <v>863</v>
      </c>
      <c r="Y203" s="232"/>
      <c r="Z203" s="665"/>
      <c r="AA203" s="662"/>
      <c r="AB203" s="666"/>
      <c r="AC203" s="662"/>
      <c r="AD203" s="664">
        <v>1</v>
      </c>
      <c r="AE203" s="664">
        <v>1</v>
      </c>
    </row>
    <row r="204" spans="1:1017" s="249" customFormat="1" ht="12.95" customHeight="1">
      <c r="A204" s="225">
        <f t="shared" si="5"/>
        <v>196</v>
      </c>
      <c r="B204" s="217"/>
      <c r="C204" s="262"/>
      <c r="D204" s="221" t="s">
        <v>1604</v>
      </c>
      <c r="E204" s="221"/>
      <c r="F204" s="241"/>
      <c r="G204" s="241"/>
      <c r="H204" s="662" t="s">
        <v>1605</v>
      </c>
      <c r="I204" s="660" t="s">
        <v>1606</v>
      </c>
      <c r="J204" s="662"/>
      <c r="K204" s="660" t="s">
        <v>938</v>
      </c>
      <c r="L204" s="662"/>
      <c r="M204" s="662"/>
      <c r="N204" s="662"/>
      <c r="O204" s="662"/>
      <c r="P204" s="663"/>
      <c r="Q204" s="662" t="s">
        <v>816</v>
      </c>
      <c r="R204" s="663"/>
      <c r="S204" s="662" t="s">
        <v>862</v>
      </c>
      <c r="T204" s="664"/>
      <c r="U204" s="662"/>
      <c r="V204" s="664" t="s">
        <v>863</v>
      </c>
      <c r="W204" s="664" t="s">
        <v>863</v>
      </c>
      <c r="X204" s="664" t="s">
        <v>863</v>
      </c>
      <c r="Y204" s="232"/>
      <c r="Z204" s="665"/>
      <c r="AA204" s="662"/>
      <c r="AB204" s="666"/>
      <c r="AC204" s="662"/>
      <c r="AD204" s="664">
        <v>1</v>
      </c>
      <c r="AE204" s="664">
        <v>1</v>
      </c>
    </row>
    <row r="205" spans="1:1017" s="224" customFormat="1" ht="12" customHeight="1">
      <c r="A205" s="225">
        <f>SUBTOTAL(103,createCase[ID])</f>
        <v>120</v>
      </c>
      <c r="C205" s="225">
        <f>SUBTOTAL(103,createCase[Donnée (Niveau 2)])</f>
        <v>34</v>
      </c>
      <c r="D205" s="225">
        <f>SUBTOTAL(103,createCase[Donnée (Niveau 3)])</f>
        <v>54</v>
      </c>
      <c r="E205" s="225">
        <f>SUBTOTAL(103,createCase[Donnée (Niveau 4)])</f>
        <v>23</v>
      </c>
      <c r="F205" s="225">
        <f>SUBTOTAL(103,createCase[Donnée (Niveau 5)])</f>
        <v>4</v>
      </c>
      <c r="G205" s="225">
        <f>SUBTOTAL(103,createCase[Donnée (Niveau 6)])</f>
        <v>0</v>
      </c>
      <c r="H205" s="225">
        <f>SUBTOTAL(103,createCase[Description])</f>
        <v>107</v>
      </c>
      <c r="I205" s="225">
        <f>SUBTOTAL(103,createCase[Exemples])</f>
        <v>71</v>
      </c>
      <c r="J205" s="225">
        <f>SUBTOTAL(103,createCase[Balise NexSIS])</f>
        <v>34</v>
      </c>
      <c r="K205" s="239">
        <f>SUBTOTAL(103,createCase[Nouvelle balise])</f>
        <v>112</v>
      </c>
      <c r="L205" s="225">
        <f>SUBTOTAL(103,createCase[Nantes - balise])</f>
        <v>19</v>
      </c>
      <c r="M205" s="225">
        <f>SUBTOTAL(103,createCase[Nantes - description])</f>
        <v>19</v>
      </c>
      <c r="N205" s="225">
        <f>SUBTOTAL(103,createCase[GT399])</f>
        <v>0</v>
      </c>
      <c r="O205" s="225">
        <f>SUBTOTAL(103,createCase[GT399 description])</f>
        <v>0</v>
      </c>
      <c r="P205" s="234">
        <f>SUBTOTAL(103,createCase[Priorisation])</f>
        <v>14</v>
      </c>
      <c r="Q205" s="225"/>
      <c r="R205" s="234">
        <f>SUBTOTAL(103,createCase[Objet])</f>
        <v>41</v>
      </c>
      <c r="S205" s="225">
        <f>SUBTOTAL(103,createCase[Format (ou type)])</f>
        <v>120</v>
      </c>
      <c r="T205" s="274"/>
      <c r="U205" s="274"/>
      <c r="V205" s="274"/>
      <c r="W205" s="274"/>
      <c r="X205" s="274"/>
      <c r="Y205" s="274"/>
      <c r="Z205" s="274">
        <f>SUBTOTAL(103,createCase[Commentaire Hub Santé])</f>
        <v>22</v>
      </c>
      <c r="AA205" s="225">
        <f>SUBTOTAL(103,createCase[Commentaire Philippe Dreyfus])</f>
        <v>24</v>
      </c>
      <c r="AB205" s="239"/>
      <c r="AC205" s="225">
        <f>SUBTOTAL(103,createCase[Commentaire Yann Penverne])</f>
        <v>0</v>
      </c>
      <c r="AD205" s="225">
        <f>SUBTOTAL(103,createCase[NexSIS])-COUNTIFS(createCase[NexSIS],"=X")</f>
        <v>56</v>
      </c>
      <c r="AE205" s="225">
        <f>SUBTOTAL(103,createCase[Métier])-COUNTIFS(createCase[Métier],"=X")</f>
        <v>114</v>
      </c>
    </row>
    <row r="206" spans="1:1017" s="128" customFormat="1" ht="12" customHeight="1">
      <c r="A206" s="3"/>
      <c r="B206" s="3"/>
      <c r="C206" s="131"/>
      <c r="D206" s="131"/>
      <c r="E206" s="131"/>
      <c r="F206" s="131"/>
      <c r="G206" s="5"/>
      <c r="H206" s="155"/>
      <c r="I206" s="225"/>
      <c r="J206" s="5"/>
      <c r="K206" s="155"/>
      <c r="L206" s="5"/>
      <c r="M206" s="5"/>
      <c r="N206" s="5"/>
      <c r="O206" s="5"/>
      <c r="P206" s="188"/>
      <c r="Q206" s="5"/>
      <c r="R206" s="188"/>
      <c r="S206" s="5"/>
      <c r="T206" s="56"/>
      <c r="U206" s="56"/>
      <c r="V206" s="56"/>
      <c r="W206" s="56"/>
      <c r="X206" s="56"/>
      <c r="Y206"/>
      <c r="Z206" s="178"/>
      <c r="AA206" s="5"/>
      <c r="AB206" s="159"/>
      <c r="AC206" s="56"/>
      <c r="AE206" s="56"/>
      <c r="AMA206"/>
      <c r="AMB206"/>
      <c r="AMC206"/>
    </row>
    <row r="207" spans="1:1017" s="128" customFormat="1" ht="12" customHeight="1">
      <c r="A207" s="129"/>
      <c r="B207" s="129"/>
      <c r="C207" s="129"/>
      <c r="D207" s="129"/>
      <c r="E207" s="129"/>
      <c r="F207" s="129"/>
      <c r="G207" s="96"/>
      <c r="H207" s="96"/>
      <c r="I207" s="225"/>
      <c r="J207" s="96"/>
      <c r="K207" s="159"/>
      <c r="L207" s="96"/>
      <c r="M207" s="96"/>
      <c r="N207" s="96"/>
      <c r="O207" s="96"/>
      <c r="P207" s="173"/>
      <c r="Q207" s="96"/>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ht="12" customHeight="1">
      <c r="G212" s="128"/>
      <c r="H212" s="128"/>
      <c r="I212" s="224"/>
      <c r="J212" s="128"/>
      <c r="K212" s="128"/>
      <c r="L212" s="128"/>
      <c r="M212" s="128"/>
      <c r="N212" s="128"/>
      <c r="O212" s="128"/>
      <c r="P212" s="174"/>
      <c r="Q212" s="128"/>
    </row>
    <row r="213" spans="1:1017" s="117" customFormat="1" ht="12" customHeight="1">
      <c r="A213" s="128"/>
      <c r="B213" s="128"/>
      <c r="C213" s="128"/>
      <c r="D213" s="128"/>
      <c r="E213" s="128"/>
      <c r="F213" s="128"/>
      <c r="G213" s="96"/>
      <c r="H213" s="96"/>
      <c r="I213" s="225"/>
      <c r="J213" s="96"/>
      <c r="K213" s="159"/>
      <c r="L213" s="96"/>
      <c r="M213" s="96"/>
      <c r="N213" s="96"/>
      <c r="O213" s="96"/>
      <c r="P213" s="173"/>
      <c r="Q213" s="96"/>
      <c r="R213" s="173"/>
      <c r="S213" s="96"/>
      <c r="T213" s="277"/>
      <c r="U213" s="96"/>
      <c r="V213" s="96"/>
      <c r="W213" s="96"/>
      <c r="X213" s="96"/>
      <c r="Y213"/>
      <c r="Z213" s="179"/>
      <c r="AA213" s="96"/>
      <c r="AB213" s="161"/>
      <c r="AC213" s="96"/>
      <c r="AE213" s="96"/>
      <c r="AMB213"/>
    </row>
    <row r="214" spans="1:1017" ht="12" customHeight="1">
      <c r="A214" s="117"/>
      <c r="B214" s="117"/>
      <c r="C214" s="117"/>
      <c r="D214" s="117"/>
      <c r="E214" s="117"/>
      <c r="F214" s="117"/>
      <c r="G214" s="117"/>
      <c r="H214" s="117"/>
      <c r="I214" s="251"/>
      <c r="J214" s="117"/>
      <c r="K214" s="117"/>
      <c r="L214" s="117"/>
      <c r="M214" s="117"/>
      <c r="N214" s="117"/>
      <c r="O214" s="117"/>
      <c r="P214" s="189"/>
      <c r="Q214" s="117"/>
    </row>
    <row r="215" spans="1:1017" ht="12" customHeight="1">
      <c r="R215" s="190"/>
      <c r="S215" s="112"/>
      <c r="T215" s="125"/>
      <c r="U215" s="112"/>
      <c r="V215" s="112"/>
      <c r="W215" s="112"/>
      <c r="X215" s="112"/>
      <c r="Z215" s="180"/>
      <c r="AA215" s="112"/>
      <c r="AC215" s="112"/>
      <c r="AE215" s="112"/>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s="117" customFormat="1" ht="12" customHeight="1">
      <c r="A242" s="129"/>
      <c r="B242" s="129"/>
      <c r="C242" s="129"/>
      <c r="D242" s="129"/>
      <c r="E242" s="129"/>
      <c r="F242" s="129"/>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30"/>
      <c r="B243" s="130"/>
      <c r="C243" s="130"/>
      <c r="D243" s="130"/>
      <c r="E243" s="130"/>
      <c r="F243" s="130"/>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6"/>
      <c r="B254" s="136"/>
      <c r="C254" s="136"/>
      <c r="D254" s="136"/>
      <c r="E254" s="136"/>
      <c r="F254" s="136"/>
    </row>
    <row r="255" spans="1:1016" ht="12" customHeight="1">
      <c r="A255" s="136"/>
      <c r="B255" s="136"/>
      <c r="C255" s="136"/>
      <c r="D255" s="136"/>
      <c r="E255" s="136"/>
      <c r="F255" s="136"/>
    </row>
  </sheetData>
  <mergeCells count="4">
    <mergeCell ref="H1:J2"/>
    <mergeCell ref="O1:P1"/>
    <mergeCell ref="L7:O7"/>
    <mergeCell ref="AD7:AE7"/>
  </mergeCells>
  <phoneticPr fontId="92" type="noConversion"/>
  <conditionalFormatting sqref="A206:F207 A227:F1067">
    <cfRule type="expression" dxfId="738" priority="511">
      <formula>OR($AE206="X",$AC206="X")</formula>
    </cfRule>
    <cfRule type="expression" dxfId="737" priority="512">
      <formula>AND($AE206=1,$AC206=1)</formula>
    </cfRule>
    <cfRule type="expression" dxfId="736" priority="513">
      <formula>$AE206=1</formula>
    </cfRule>
    <cfRule type="expression" dxfId="735" priority="514">
      <formula>$AC206=1</formula>
    </cfRule>
  </conditionalFormatting>
  <conditionalFormatting sqref="A9:G9 A10:A164 B28:G36 D36:D38 B37:B38 F37:G38 A87:B88 A91:G91 B94:G126 E126:G130 B127:C137 F131:G132 E133:G137 E139:G152 A168:B170 D168:G170 A171:G171 B172:D176 F172:G176 A172:A193 B177:G193 A194:G204 B39:G86 B89:G90 B92:G92 D87:G88 B153:G164 B166:G167 A166:A170 A165:G165">
    <cfRule type="expression" dxfId="734" priority="895">
      <formula>$AD9=1</formula>
    </cfRule>
  </conditionalFormatting>
  <conditionalFormatting sqref="A9:G9 B36:D36 D36:D38 B37:B38 F37:G38 E126:G130 D127:D136 B127:C137 F131:G132 E133:G137 E139:G152 B172:D176 F172:G176 B177:G193 B15:G35 A10:A164 B168:B170 D168:G170 B171:G171 A194:G204 B153:G164 B166:G167 A166:A193 A165:G165">
    <cfRule type="expression" dxfId="733" priority="894">
      <formula>$AE9=1</formula>
    </cfRule>
  </conditionalFormatting>
  <conditionalFormatting sqref="A9:G12 A10:A164 B15:G35 D36:G36 B36:D38 F37:G38 B39:G86 A87:B88 D87:G88 B89:G90 A91:G91 B92:G130 B131:D132 F131:G132 B133:G137 A168:B170 D168:G170 A171:G171 B172:D176 F172:G176 A172:A190 B177:G190 A193:G204 C13:G14 B139:G164 B166:G167 A166:A170 A165:G165">
    <cfRule type="expression" dxfId="732" priority="896">
      <formula>AND(NOT(ISBLANK($W9)),ISBLANK($AD9),ISBLANK($AE9))</formula>
    </cfRule>
  </conditionalFormatting>
  <conditionalFormatting sqref="A191:G191">
    <cfRule type="expression" dxfId="731" priority="4617">
      <formula>AND(NOT(ISBLANK($W192)),ISBLANK($AD191),ISBLANK($AE191))</formula>
    </cfRule>
  </conditionalFormatting>
  <conditionalFormatting sqref="A192:G192">
    <cfRule type="expression" dxfId="730" priority="4618">
      <formula>AND(NOT(ISBLANK(#REF!)),ISBLANK($AD192),ISBLANK($AE192))</formula>
    </cfRule>
  </conditionalFormatting>
  <conditionalFormatting sqref="B13:B14">
    <cfRule type="expression" dxfId="729" priority="52">
      <formula>OR($AE13="X",$AD13="X")</formula>
    </cfRule>
    <cfRule type="expression" dxfId="728" priority="53">
      <formula>AND($AE13=1,$AD13=1)</formula>
    </cfRule>
    <cfRule type="expression" dxfId="727" priority="54">
      <formula>$AE13=1</formula>
    </cfRule>
    <cfRule type="expression" dxfId="726" priority="55">
      <formula>$AD13=1</formula>
    </cfRule>
    <cfRule type="expression" dxfId="725" priority="56">
      <formula>AND(NOT(ISBLANK($W13)),ISBLANK($AD13),ISBLANK($AE13))</formula>
    </cfRule>
  </conditionalFormatting>
  <conditionalFormatting sqref="B119:B122">
    <cfRule type="expression" dxfId="724" priority="373">
      <formula>AND($R119="X",#REF!&lt;&gt;"")</formula>
    </cfRule>
  </conditionalFormatting>
  <conditionalFormatting sqref="B164 B167:B170 B172:B176">
    <cfRule type="expression" dxfId="723" priority="1110">
      <formula>AND($R164="X",#REF!&lt;&gt;"")</formula>
    </cfRule>
  </conditionalFormatting>
  <conditionalFormatting sqref="B127:C152 B89:G126 B177:G193 A194:G204 B39:G86 A9:G9 B28:G35 A168:G171 D36:D38 A10:A164 B36:C36 B37:B38 F37:G38 A87:B88 D87:G88 F131:G132 E133:G152 B172:D176 F172:G176 A172:A193 B153:G164 B166:G167 A166:A170 A165:G165">
    <cfRule type="expression" dxfId="722" priority="240">
      <formula>OR($AE9="X",$AD9="X")</formula>
    </cfRule>
  </conditionalFormatting>
  <conditionalFormatting sqref="B10:G12 C13:G14 B87:B88 D87:G88">
    <cfRule type="expression" dxfId="721" priority="354">
      <formula>$AE10=1</formula>
    </cfRule>
  </conditionalFormatting>
  <conditionalFormatting sqref="B10:G12 C13:G14 B15:G27 D127:D136 E137">
    <cfRule type="expression" dxfId="720" priority="352">
      <formula>OR($AE10="X",$AD10="X")</formula>
    </cfRule>
    <cfRule type="expression" dxfId="719" priority="355">
      <formula>$AD10=1</formula>
    </cfRule>
  </conditionalFormatting>
  <conditionalFormatting sqref="B10:G12 C13:G14 B15:G35 D87:G88 B177:G193 A194:G204 A10:A164 B87:B88 B168:B170 D168:G170 A171:G171 A172:A193 B153:G164 B166:G167 A166:A170 A165:G165">
    <cfRule type="expression" dxfId="718" priority="353">
      <formula>AND($AE10=1,$AD10=1)</formula>
    </cfRule>
  </conditionalFormatting>
  <conditionalFormatting sqref="B39:G86 B89:G126">
    <cfRule type="expression" dxfId="717" priority="371">
      <formula>$AE39=1</formula>
    </cfRule>
  </conditionalFormatting>
  <conditionalFormatting sqref="B89:G126 B39:G86">
    <cfRule type="expression" dxfId="716" priority="370">
      <formula>AND($AE39=1,$AD39=1)</formula>
    </cfRule>
  </conditionalFormatting>
  <conditionalFormatting sqref="B138:G138">
    <cfRule type="expression" dxfId="715" priority="248">
      <formula>AND(NOT(ISBLANK($W138)),ISBLANK($AD138),ISBLANK($AE138))</formula>
    </cfRule>
  </conditionalFormatting>
  <conditionalFormatting sqref="C36 D36:D38">
    <cfRule type="expression" dxfId="714" priority="1148">
      <formula>AND($R36="X",OR($B36&lt;&gt;"",#REF!&lt;&gt;""))</formula>
    </cfRule>
  </conditionalFormatting>
  <conditionalFormatting sqref="C37:C38">
    <cfRule type="expression" dxfId="713" priority="100">
      <formula>AND($R37="X",OR(#REF!&lt;&gt;"",$B37&lt;&gt;""))</formula>
    </cfRule>
    <cfRule type="expression" dxfId="712" priority="102">
      <formula>OR($AE37="X",$AD37="X")</formula>
    </cfRule>
    <cfRule type="expression" dxfId="711" priority="103">
      <formula>AND($AE37=1,$AD37=1)</formula>
    </cfRule>
    <cfRule type="expression" dxfId="710" priority="104">
      <formula>$AE37=1</formula>
    </cfRule>
    <cfRule type="expression" dxfId="709" priority="105">
      <formula>$AD37=1</formula>
    </cfRule>
  </conditionalFormatting>
  <conditionalFormatting sqref="C87:C88">
    <cfRule type="expression" dxfId="708" priority="27">
      <formula>OR($AE87="X",$AD87="X")</formula>
    </cfRule>
    <cfRule type="expression" dxfId="707" priority="28">
      <formula>AND($AE87=1,$AD87=1)</formula>
    </cfRule>
    <cfRule type="expression" dxfId="706" priority="29">
      <formula>$AE87=1</formula>
    </cfRule>
    <cfRule type="expression" dxfId="705" priority="30">
      <formula>$AD87=1</formula>
    </cfRule>
    <cfRule type="expression" dxfId="704" priority="31">
      <formula>AND(NOT(ISBLANK($W87)),ISBLANK($AD87),ISBLANK($AE87))</formula>
    </cfRule>
  </conditionalFormatting>
  <conditionalFormatting sqref="C138">
    <cfRule type="expression" dxfId="703" priority="227">
      <formula>OR($AE138="X",$AD138="X")</formula>
    </cfRule>
    <cfRule type="expression" dxfId="702" priority="228">
      <formula>AND($AE138=1,$AD138=1)</formula>
    </cfRule>
    <cfRule type="expression" dxfId="701" priority="229">
      <formula>$AE138=1</formula>
    </cfRule>
    <cfRule type="expression" dxfId="700" priority="230">
      <formula>$AD138=1</formula>
    </cfRule>
  </conditionalFormatting>
  <conditionalFormatting sqref="C171 C192:D192 C165:C166">
    <cfRule type="expression" dxfId="699" priority="147">
      <formula>AND($R165="X",$B165&lt;&gt;"")</formula>
    </cfRule>
  </conditionalFormatting>
  <conditionalFormatting sqref="C192:D192 C171 C165:C166">
    <cfRule type="expression" dxfId="698" priority="146">
      <formula>$AE165=1</formula>
    </cfRule>
  </conditionalFormatting>
  <conditionalFormatting sqref="C167 D168:D170 C172:C176">
    <cfRule type="expression" dxfId="697" priority="1112">
      <formula>AND($R167="X",OR(#REF!&lt;&gt;"",$B167&lt;&gt;""))</formula>
    </cfRule>
  </conditionalFormatting>
  <conditionalFormatting sqref="C168:C170">
    <cfRule type="expression" dxfId="696" priority="35">
      <formula>AND($R168="X",#REF!&lt;&gt;"")</formula>
    </cfRule>
    <cfRule type="expression" dxfId="695" priority="40">
      <formula>$AD168=1</formula>
    </cfRule>
    <cfRule type="expression" dxfId="694" priority="1793">
      <formula>AND(NOT(ISBLANK($W168)),ISBLANK($AD168),ISBLANK($AE168))</formula>
    </cfRule>
    <cfRule type="expression" dxfId="693" priority="1794">
      <formula>$AE168=1</formula>
    </cfRule>
  </conditionalFormatting>
  <conditionalFormatting sqref="C168:C171">
    <cfRule type="expression" dxfId="692" priority="37">
      <formula>AND($AE168=1,$AD168=1)</formula>
    </cfRule>
  </conditionalFormatting>
  <conditionalFormatting sqref="C177:C178 D137:E137 C9:C35 C39:C86 D87:D88 C89:C118 C123:C137 C153:C163 C196:C204 D129:D136">
    <cfRule type="expression" dxfId="691" priority="348">
      <formula>AND($R9="X",$B9&lt;&gt;"")</formula>
    </cfRule>
  </conditionalFormatting>
  <conditionalFormatting sqref="C178">
    <cfRule type="expression" dxfId="690" priority="294">
      <formula>OR($AE178="X",$AD178="X")</formula>
    </cfRule>
    <cfRule type="expression" dxfId="689" priority="295">
      <formula>AND($AE178=1,$AD178=1)</formula>
    </cfRule>
    <cfRule type="expression" dxfId="688" priority="296">
      <formula>$AE178=1</formula>
    </cfRule>
  </conditionalFormatting>
  <conditionalFormatting sqref="C179:C193 C195">
    <cfRule type="expression" dxfId="687" priority="1057">
      <formula>AND($R179="X",OR($B179&lt;&gt;"",#REF!&lt;&gt;""))</formula>
    </cfRule>
  </conditionalFormatting>
  <conditionalFormatting sqref="C194">
    <cfRule type="expression" dxfId="686" priority="11">
      <formula>AND($R194="X",$B194&lt;&gt;"")</formula>
    </cfRule>
  </conditionalFormatting>
  <conditionalFormatting sqref="C120:D122">
    <cfRule type="expression" dxfId="685" priority="374">
      <formula>AND($R120="X",OR(#REF!&lt;&gt;"",$B120&lt;&gt;""))</formula>
    </cfRule>
  </conditionalFormatting>
  <conditionalFormatting sqref="C138:D152">
    <cfRule type="expression" dxfId="684" priority="235">
      <formula>AND($R138="X",$B138&lt;&gt;"")</formula>
    </cfRule>
  </conditionalFormatting>
  <conditionalFormatting sqref="C192:D192 C165:C166">
    <cfRule type="expression" dxfId="683" priority="145">
      <formula>AND($AE165=1,$AD165=1)</formula>
    </cfRule>
  </conditionalFormatting>
  <conditionalFormatting sqref="C192:D192">
    <cfRule type="expression" dxfId="682" priority="144">
      <formula>OR($AE192="X",$AD192="X")</formula>
    </cfRule>
  </conditionalFormatting>
  <conditionalFormatting sqref="C119:G119">
    <cfRule type="expression" dxfId="681" priority="358">
      <formula>AND($R119="X",$B119&lt;&gt;"")</formula>
    </cfRule>
  </conditionalFormatting>
  <conditionalFormatting sqref="D9:D35 D39:D86 D89:D90 D91:E91 D92:D118 C164:G164 C197:D197 D198:D204">
    <cfRule type="expression" dxfId="680" priority="151">
      <formula>AND($R9="X",OR($B9&lt;&gt;"",$C9&lt;&gt;""))</formula>
    </cfRule>
  </conditionalFormatting>
  <conditionalFormatting sqref="D26:D27">
    <cfRule type="expression" dxfId="679" priority="249">
      <formula>AND($R26="X",$B26&lt;&gt;"")</formula>
    </cfRule>
  </conditionalFormatting>
  <conditionalFormatting sqref="D36">
    <cfRule type="expression" dxfId="678" priority="1155">
      <formula>AND($R36="X",OR($B36&lt;&gt;"",#REF!&lt;&gt;"",$C36&lt;&gt;""))</formula>
    </cfRule>
    <cfRule type="expression" dxfId="677" priority="1157">
      <formula>AND($R36="X",OR($B36&lt;&gt;"",#REF!&lt;&gt;"",$C36&lt;&gt;"",$D36&lt;&gt;""))</formula>
    </cfRule>
    <cfRule type="expression" dxfId="676" priority="1158">
      <formula>AND($R36="X",OR($B36&lt;&gt;"",#REF!&lt;&gt;"",$D36&lt;&gt;"",#REF!&lt;&gt;""))</formula>
    </cfRule>
    <cfRule type="expression" dxfId="675" priority="1159">
      <formula>$AD36=1</formula>
    </cfRule>
    <cfRule type="expression" dxfId="674" priority="1160">
      <formula>AND($R36="X",OR($B36&lt;&gt;"",#REF!&lt;&gt;"",$C36&lt;&gt;""))</formula>
    </cfRule>
    <cfRule type="expression" dxfId="673" priority="1161">
      <formula>AND($AE36=1,$AD36=1)</formula>
    </cfRule>
    <cfRule type="expression" dxfId="672" priority="1162">
      <formula>$AE36=1</formula>
    </cfRule>
    <cfRule type="expression" dxfId="671" priority="1163">
      <formula>AND($R36="X",$B36&lt;&gt;"")</formula>
    </cfRule>
    <cfRule type="expression" dxfId="670" priority="1164">
      <formula>AND($R36="X",OR($B36&lt;&gt;"",#REF!&lt;&gt;""))</formula>
    </cfRule>
  </conditionalFormatting>
  <conditionalFormatting sqref="D120">
    <cfRule type="expression" dxfId="669" priority="218">
      <formula>AND($R120="X",OR($B120&lt;&gt;"",$C120&lt;&gt;""))</formula>
    </cfRule>
  </conditionalFormatting>
  <conditionalFormatting sqref="D123:D126 D125:G125 D159:D163 D177:D178">
    <cfRule type="expression" dxfId="668" priority="381">
      <formula>AND($R123="X",OR($B123&lt;&gt;"",$C123&lt;&gt;""))</formula>
    </cfRule>
  </conditionalFormatting>
  <conditionalFormatting sqref="D127:D128">
    <cfRule type="expression" dxfId="667" priority="325">
      <formula>AND($R127="X",OR(#REF!&lt;&gt;"",$B127&lt;&gt;""))</formula>
    </cfRule>
  </conditionalFormatting>
  <conditionalFormatting sqref="D137">
    <cfRule type="expression" dxfId="666" priority="286">
      <formula>OR($AE137="X",$AD137="X")</formula>
    </cfRule>
    <cfRule type="expression" dxfId="665" priority="287">
      <formula>AND($AE137=1,$AD137=1)</formula>
    </cfRule>
    <cfRule type="expression" dxfId="664" priority="288">
      <formula>$AE137=1</formula>
    </cfRule>
  </conditionalFormatting>
  <conditionalFormatting sqref="D137:D152">
    <cfRule type="expression" dxfId="663" priority="239">
      <formula>$AD137=1</formula>
    </cfRule>
  </conditionalFormatting>
  <conditionalFormatting sqref="D138">
    <cfRule type="expression" dxfId="662" priority="222">
      <formula>OR($AE138="X",$AD138="X")</formula>
    </cfRule>
    <cfRule type="expression" dxfId="661" priority="223">
      <formula>AND($R138="X",OR($B138&lt;&gt;"",$C138&lt;&gt;"",$D138&lt;&gt;""))</formula>
    </cfRule>
    <cfRule type="expression" dxfId="660" priority="224">
      <formula>AND($AE138=1,$AD138=1)</formula>
    </cfRule>
    <cfRule type="expression" dxfId="659" priority="225">
      <formula>$AE138=1</formula>
    </cfRule>
    <cfRule type="expression" dxfId="658" priority="226">
      <formula>$AD138=1</formula>
    </cfRule>
  </conditionalFormatting>
  <conditionalFormatting sqref="D138:D152">
    <cfRule type="expression" dxfId="657" priority="236">
      <formula>OR($AE138="X",$AD138="X")</formula>
    </cfRule>
    <cfRule type="expression" dxfId="656" priority="237">
      <formula>AND($AE138=1,$AD138=1)</formula>
    </cfRule>
    <cfRule type="expression" dxfId="655" priority="238">
      <formula>$AE138=1</formula>
    </cfRule>
  </conditionalFormatting>
  <conditionalFormatting sqref="D158">
    <cfRule type="expression" dxfId="654" priority="909">
      <formula>AND($R158="X",OR($B158&lt;&gt;"",#REF!&lt;&gt;""))</formula>
    </cfRule>
  </conditionalFormatting>
  <conditionalFormatting sqref="D162:D163">
    <cfRule type="expression" dxfId="653" priority="134">
      <formula>AND($R162="X",OR($B162&lt;&gt;"",$C162&lt;&gt;""))</formula>
    </cfRule>
    <cfRule type="expression" dxfId="652" priority="270">
      <formula>$AD162=1</formula>
    </cfRule>
    <cfRule type="expression" dxfId="651" priority="271">
      <formula>AND($R162="X",OR($B162&lt;&gt;"",$C162&lt;&gt;"",$D162&lt;&gt;"",$E162&lt;&gt;""))</formula>
    </cfRule>
    <cfRule type="expression" dxfId="650" priority="272">
      <formula>AND($AE162=1,$AD162=1)</formula>
    </cfRule>
    <cfRule type="expression" dxfId="649" priority="273">
      <formula>$AE162=1</formula>
    </cfRule>
    <cfRule type="expression" dxfId="648" priority="274">
      <formula>AND($R162="X",OR($B162&lt;&gt;"",$C162&lt;&gt;"",$D162&lt;&gt;""))</formula>
    </cfRule>
    <cfRule type="expression" dxfId="647" priority="276">
      <formula>$AD162=1</formula>
    </cfRule>
    <cfRule type="expression" dxfId="646" priority="277">
      <formula>AND($R162="X",OR($B162&lt;&gt;"",$C162&lt;&gt;"",$D162&lt;&gt;"",$E162&lt;&gt;""))</formula>
    </cfRule>
    <cfRule type="expression" dxfId="645" priority="278">
      <formula>AND($AE162=1,$AD162=1)</formula>
    </cfRule>
    <cfRule type="expression" dxfId="644" priority="279">
      <formula>$AE162=1</formula>
    </cfRule>
    <cfRule type="expression" dxfId="643" priority="280">
      <formula>AND($R162="X",OR($B162&lt;&gt;"",$C162&lt;&gt;"",$D162&lt;&gt;""))</formula>
    </cfRule>
  </conditionalFormatting>
  <conditionalFormatting sqref="D171 D165:D166">
    <cfRule type="expression" dxfId="642" priority="121">
      <formula>AND($R165="X",OR($B165&lt;&gt;"",$C165&lt;&gt;""))</formula>
    </cfRule>
    <cfRule type="expression" dxfId="641" priority="123">
      <formula>$AD165=1</formula>
    </cfRule>
    <cfRule type="expression" dxfId="640" priority="124">
      <formula>AND($R165="X",OR($B165&lt;&gt;"",$C165&lt;&gt;"",$D165&lt;&gt;"",$E165&lt;&gt;""))</formula>
    </cfRule>
    <cfRule type="expression" dxfId="639" priority="125">
      <formula>AND($AE165=1,$AD165=1)</formula>
    </cfRule>
    <cfRule type="expression" dxfId="638" priority="126">
      <formula>$AE165=1</formula>
    </cfRule>
    <cfRule type="expression" dxfId="637" priority="127">
      <formula>AND($R165="X",OR($B165&lt;&gt;"",$C165&lt;&gt;"",$D165&lt;&gt;""))</formula>
    </cfRule>
    <cfRule type="expression" dxfId="636" priority="128">
      <formula>$AD165=1</formula>
    </cfRule>
    <cfRule type="expression" dxfId="635" priority="129">
      <formula>AND($R165="X",OR($B165&lt;&gt;"",$C165&lt;&gt;"",$D165&lt;&gt;"",$E165&lt;&gt;""))</formula>
    </cfRule>
    <cfRule type="expression" dxfId="634" priority="130">
      <formula>AND($AE165=1,$AD165=1)</formula>
    </cfRule>
    <cfRule type="expression" dxfId="633" priority="131">
      <formula>$AE165=1</formula>
    </cfRule>
    <cfRule type="expression" dxfId="632" priority="132">
      <formula>AND($R165="X",OR($B165&lt;&gt;"",$C165&lt;&gt;"",$D165&lt;&gt;""))</formula>
    </cfRule>
    <cfRule type="expression" dxfId="631" priority="133">
      <formula>AND($R165="X",OR($B165&lt;&gt;"",$C165&lt;&gt;""))</formula>
    </cfRule>
    <cfRule type="expression" dxfId="630" priority="140">
      <formula>AND($R165="X",$B165&lt;&gt;"")</formula>
    </cfRule>
    <cfRule type="expression" dxfId="629" priority="142">
      <formula>AND($AE165=1,$AD165=1)</formula>
    </cfRule>
    <cfRule type="expression" dxfId="628" priority="143">
      <formula>$AE165=1</formula>
    </cfRule>
    <cfRule type="expression" dxfId="627" priority="148">
      <formula>AND($R165="X",OR($B165&lt;&gt;"",$C165&lt;&gt;""))</formula>
    </cfRule>
  </conditionalFormatting>
  <conditionalFormatting sqref="D171:D172 D165:D166">
    <cfRule type="expression" dxfId="626" priority="137">
      <formula>OR($AE165="X",$AD165="X")</formula>
    </cfRule>
  </conditionalFormatting>
  <conditionalFormatting sqref="D167 D172">
    <cfRule type="expression" dxfId="625" priority="298">
      <formula>AND($AE167=1,$AD167=1)</formula>
    </cfRule>
    <cfRule type="expression" dxfId="624" priority="299">
      <formula>$AE167=1</formula>
    </cfRule>
    <cfRule type="expression" dxfId="623" priority="300">
      <formula>$AD167=1</formula>
    </cfRule>
    <cfRule type="expression" dxfId="622" priority="301">
      <formula>AND($R167="X",#REF!&lt;&gt;"")</formula>
    </cfRule>
  </conditionalFormatting>
  <conditionalFormatting sqref="D167 D172:D176">
    <cfRule type="expression" dxfId="621" priority="1114">
      <formula>AND($R167="X",OR(#REF!&lt;&gt;"",$B167&lt;&gt;"",$C167&lt;&gt;""))</formula>
    </cfRule>
  </conditionalFormatting>
  <conditionalFormatting sqref="D178">
    <cfRule type="expression" dxfId="620" priority="290">
      <formula>AND($R178="X",$B178&lt;&gt;"")</formula>
    </cfRule>
    <cfRule type="expression" dxfId="619" priority="291">
      <formula>OR($AE178="X",$AD178="X")</formula>
    </cfRule>
    <cfRule type="expression" dxfId="618" priority="292">
      <formula>AND($AE178=1,$AD178=1)</formula>
    </cfRule>
    <cfRule type="expression" dxfId="617" priority="293">
      <formula>$AE178=1</formula>
    </cfRule>
  </conditionalFormatting>
  <conditionalFormatting sqref="D179:D193 D195">
    <cfRule type="expression" dxfId="616" priority="1077">
      <formula>AND($R179="X",OR($B179&lt;&gt;"",#REF!&lt;&gt;"",$C179&lt;&gt;""))</formula>
    </cfRule>
  </conditionalFormatting>
  <conditionalFormatting sqref="D182:D183">
    <cfRule type="expression" dxfId="615" priority="24">
      <formula>AND($AE182=1,$AD182=1)</formula>
    </cfRule>
    <cfRule type="expression" dxfId="614" priority="25">
      <formula>$AE182=1</formula>
    </cfRule>
    <cfRule type="expression" dxfId="613" priority="26">
      <formula>AND($R182="X",OR(#REF!&lt;&gt;"",$B182&lt;&gt;""))</formula>
    </cfRule>
  </conditionalFormatting>
  <conditionalFormatting sqref="D188">
    <cfRule type="expression" dxfId="612" priority="66">
      <formula>AND($R188="X",OR($B188&lt;&gt;"",#REF!&lt;&gt;""))</formula>
    </cfRule>
  </conditionalFormatting>
  <conditionalFormatting sqref="D190:D193 D195">
    <cfRule type="expression" dxfId="611" priority="71">
      <formula>AND($R190="X",OR($B190&lt;&gt;"",#REF!&lt;&gt;""))</formula>
    </cfRule>
  </conditionalFormatting>
  <conditionalFormatting sqref="D196">
    <cfRule type="expression" dxfId="610" priority="12">
      <formula>AND($R196="X",OR($B196&lt;&gt;"",$C196&lt;&gt;""))</formula>
    </cfRule>
  </conditionalFormatting>
  <conditionalFormatting sqref="D125:E125">
    <cfRule type="expression" dxfId="609" priority="173">
      <formula>AND($R125="X",OR($B125&lt;&gt;"",$C125&lt;&gt;"",$D125&lt;&gt;"",$E125&lt;&gt;""))</formula>
    </cfRule>
    <cfRule type="expression" dxfId="608" priority="174">
      <formula>AND($R125="X",OR($B125&lt;&gt;"",$C125&lt;&gt;"",$E125&lt;&gt;"",#REF!&lt;&gt;""))</formula>
    </cfRule>
    <cfRule type="expression" dxfId="607" priority="175">
      <formula>$AD125=1</formula>
    </cfRule>
    <cfRule type="expression" dxfId="606" priority="176">
      <formula>AND($R125="X",OR($B125&lt;&gt;"",$C125&lt;&gt;"",$D125&lt;&gt;""))</formula>
    </cfRule>
    <cfRule type="expression" dxfId="605" priority="177">
      <formula>AND($AE125=1,$AD125=1)</formula>
    </cfRule>
    <cfRule type="expression" dxfId="604" priority="178">
      <formula>$AE125=1</formula>
    </cfRule>
  </conditionalFormatting>
  <conditionalFormatting sqref="D36:G36">
    <cfRule type="expression" dxfId="603" priority="78">
      <formula>AND($R36="X",OR($B36&lt;&gt;"",$C36&lt;&gt;"",$D36&lt;&gt;"",$E36&lt;&gt;"",$F36&lt;&gt;""))</formula>
    </cfRule>
    <cfRule type="expression" dxfId="602" priority="79">
      <formula>AND($AE36=1,$AD36=1)</formula>
    </cfRule>
    <cfRule type="expression" dxfId="601" priority="80">
      <formula>$AE36=1</formula>
    </cfRule>
    <cfRule type="expression" dxfId="600" priority="81">
      <formula>OR($AE36="X",$AD36="X")</formula>
    </cfRule>
  </conditionalFormatting>
  <conditionalFormatting sqref="D123:G123">
    <cfRule type="expression" dxfId="599" priority="189">
      <formula>AND($R123="X",$B123&lt;&gt;"")</formula>
    </cfRule>
  </conditionalFormatting>
  <conditionalFormatting sqref="D125:G125">
    <cfRule type="expression" dxfId="598" priority="187">
      <formula>AND($R125="X",$B125&lt;&gt;"")</formula>
    </cfRule>
  </conditionalFormatting>
  <conditionalFormatting sqref="D166:G166 D171:G171 C194:D194">
    <cfRule type="expression" dxfId="597" priority="10">
      <formula>AND($R166="X",OR($B166&lt;&gt;"",$C166&lt;&gt;""))</formula>
    </cfRule>
  </conditionalFormatting>
  <conditionalFormatting sqref="E9:E35 E39:E86 E89:E90 E92:E118 E171 E196:E204 E165:E166">
    <cfRule type="expression" dxfId="596" priority="109">
      <formula>AND($R9="X",OR($B9&lt;&gt;"",$C9&lt;&gt;"",$D9&lt;&gt;""))</formula>
    </cfRule>
  </conditionalFormatting>
  <conditionalFormatting sqref="E37:E38">
    <cfRule type="expression" dxfId="595" priority="82">
      <formula>OR($AE37="X",$AD37="X")</formula>
    </cfRule>
    <cfRule type="expression" dxfId="594" priority="83">
      <formula>AND($AE37=1,$AD37=1)</formula>
    </cfRule>
    <cfRule type="expression" dxfId="593" priority="84">
      <formula>$AE37=1</formula>
    </cfRule>
    <cfRule type="expression" dxfId="592" priority="85">
      <formula>$AD37=1</formula>
    </cfRule>
    <cfRule type="expression" dxfId="591" priority="86">
      <formula>AND(NOT(ISBLANK($W37)),ISBLANK($AD37),ISBLANK($AE37))</formula>
    </cfRule>
    <cfRule type="expression" dxfId="590" priority="87">
      <formula>AND($R37="X",OR($B37&lt;&gt;"",#REF!&lt;&gt;"",$D37&lt;&gt;"",#REF!&lt;&gt;""))</formula>
    </cfRule>
  </conditionalFormatting>
  <conditionalFormatting sqref="E87:E88">
    <cfRule type="expression" dxfId="589" priority="1805">
      <formula>AND($R87="X",OR($B87&lt;&gt;"",$D87&lt;&gt;"",#REF!&lt;&gt;""))</formula>
    </cfRule>
  </conditionalFormatting>
  <conditionalFormatting sqref="E90">
    <cfRule type="expression" dxfId="588" priority="258">
      <formula>AND($R90="X",OR($B90&lt;&gt;"",$C90&lt;&gt;"",$D90&lt;&gt;"",$E90&lt;&gt;""))</formula>
    </cfRule>
    <cfRule type="expression" dxfId="587" priority="259">
      <formula>AND($AE90=1,$AD90=1)</formula>
    </cfRule>
    <cfRule type="expression" dxfId="586" priority="260">
      <formula>$AE90=1</formula>
    </cfRule>
    <cfRule type="expression" dxfId="585" priority="261">
      <formula>AND($R90="X",OR($B90&lt;&gt;"",$C90&lt;&gt;"",$E90&lt;&gt;"",#REF!&lt;&gt;""))</formula>
    </cfRule>
  </conditionalFormatting>
  <conditionalFormatting sqref="E94">
    <cfRule type="expression" dxfId="584" priority="252">
      <formula>AND($R94="X",OR($B94&lt;&gt;"",$C94&lt;&gt;"",$D94&lt;&gt;"",$E94&lt;&gt;""))</formula>
    </cfRule>
    <cfRule type="expression" dxfId="583" priority="253">
      <formula>AND($AE94=1,$AD94=1)</formula>
    </cfRule>
    <cfRule type="expression" dxfId="582" priority="254">
      <formula>$AE94=1</formula>
    </cfRule>
    <cfRule type="expression" dxfId="581" priority="255">
      <formula>$AD94=1</formula>
    </cfRule>
    <cfRule type="expression" dxfId="580" priority="256">
      <formula>AND($R94="X",OR($B94&lt;&gt;"",$C94&lt;&gt;"",$E94&lt;&gt;"",#REF!&lt;&gt;""))</formula>
    </cfRule>
    <cfRule type="expression" dxfId="579" priority="257">
      <formula>$AD94=1</formula>
    </cfRule>
  </conditionalFormatting>
  <conditionalFormatting sqref="E109">
    <cfRule type="expression" dxfId="578" priority="262">
      <formula>AND($R109="X",OR($B109&lt;&gt;"",$C109&lt;&gt;"",$D109&lt;&gt;"",$E109&lt;&gt;""))</formula>
    </cfRule>
    <cfRule type="expression" dxfId="577" priority="263">
      <formula>AND($AE109=1,$AD109=1)</formula>
    </cfRule>
    <cfRule type="expression" dxfId="576" priority="264">
      <formula>$AE109=1</formula>
    </cfRule>
    <cfRule type="expression" dxfId="575" priority="265">
      <formula>$AD109=1</formula>
    </cfRule>
    <cfRule type="expression" dxfId="574" priority="266">
      <formula>AND($R109="X",OR($B109&lt;&gt;"",$C109&lt;&gt;"",$E109&lt;&gt;"",#REF!&lt;&gt;""))</formula>
    </cfRule>
  </conditionalFormatting>
  <conditionalFormatting sqref="E120 E153:E157 E159:E163 E177">
    <cfRule type="expression" dxfId="573" priority="219">
      <formula>AND($R120="X",OR($B120&lt;&gt;"",$C120&lt;&gt;"",$D120&lt;&gt;""))</formula>
    </cfRule>
  </conditionalFormatting>
  <conditionalFormatting sqref="E120:E122">
    <cfRule type="expression" dxfId="572" priority="375">
      <formula>AND($R120="X",OR(#REF!&lt;&gt;"",$B120&lt;&gt;"",$C120&lt;&gt;""))</formula>
    </cfRule>
  </conditionalFormatting>
  <conditionalFormatting sqref="E123:E126">
    <cfRule type="expression" dxfId="571" priority="393">
      <formula>AND($R123="X",OR($B123&lt;&gt;"",$C123&lt;&gt;"",$D123&lt;&gt;""))</formula>
    </cfRule>
  </conditionalFormatting>
  <conditionalFormatting sqref="E124">
    <cfRule type="expression" dxfId="570" priority="179">
      <formula>AND($R124="X",OR($B124&lt;&gt;"",$C124&lt;&gt;"",$D124&lt;&gt;"",$E124&lt;&gt;""))</formula>
    </cfRule>
    <cfRule type="expression" dxfId="569" priority="180">
      <formula>AND($R124="X",OR($B124&lt;&gt;"",$C124&lt;&gt;"",$E124&lt;&gt;"",#REF!&lt;&gt;""))</formula>
    </cfRule>
    <cfRule type="expression" dxfId="568" priority="181">
      <formula>$AD124=1</formula>
    </cfRule>
    <cfRule type="expression" dxfId="567" priority="182">
      <formula>AND($R124="X",OR($B124&lt;&gt;"",$C124&lt;&gt;"",$D124&lt;&gt;""))</formula>
    </cfRule>
  </conditionalFormatting>
  <conditionalFormatting sqref="E126:E128 D153:D157">
    <cfRule type="expression" dxfId="566" priority="343">
      <formula>AND($R126="X",OR($B126&lt;&gt;"",$C126&lt;&gt;""))</formula>
    </cfRule>
  </conditionalFormatting>
  <conditionalFormatting sqref="E129">
    <cfRule type="expression" dxfId="565" priority="267">
      <formula>AND($R129="X",OR($B129&lt;&gt;"",$C129&lt;&gt;"",$D129&lt;&gt;"",$E129&lt;&gt;""))</formula>
    </cfRule>
    <cfRule type="expression" dxfId="564" priority="268">
      <formula>AND($R129="X",OR($B129&lt;&gt;"",$C129&lt;&gt;"",$E129&lt;&gt;"",#REF!&lt;&gt;""))</formula>
    </cfRule>
    <cfRule type="expression" dxfId="563" priority="269">
      <formula>$AD129=1</formula>
    </cfRule>
  </conditionalFormatting>
  <conditionalFormatting sqref="E129:E130 F131:F132 E133:E136">
    <cfRule type="expression" dxfId="562" priority="349">
      <formula>AND($R129="X",OR($B129&lt;&gt;"",$C129&lt;&gt;"",$D129&lt;&gt;""))</formula>
    </cfRule>
  </conditionalFormatting>
  <conditionalFormatting sqref="E131:E132">
    <cfRule type="expression" dxfId="561" priority="198">
      <formula>AND($R131="X",$B131&lt;&gt;"")</formula>
    </cfRule>
    <cfRule type="expression" dxfId="560" priority="199">
      <formula>AND($AE131=1,$AD131=1)</formula>
    </cfRule>
    <cfRule type="expression" dxfId="559" priority="200">
      <formula>$AE131=1</formula>
    </cfRule>
    <cfRule type="expression" dxfId="558" priority="201">
      <formula>OR($AE131="X",$AD131="X")</formula>
    </cfRule>
    <cfRule type="expression" dxfId="557" priority="202">
      <formula>$AD131=1</formula>
    </cfRule>
    <cfRule type="expression" dxfId="556" priority="203">
      <formula>AND(NOT(ISBLANK($W131)),ISBLANK($AD131),ISBLANK($AE131))</formula>
    </cfRule>
  </conditionalFormatting>
  <conditionalFormatting sqref="E138:E152">
    <cfRule type="expression" dxfId="555" priority="241">
      <formula>AND($R138="X",OR($B138&lt;&gt;"",$C138&lt;&gt;"",$D138&lt;&gt;""))</formula>
    </cfRule>
  </conditionalFormatting>
  <conditionalFormatting sqref="E158">
    <cfRule type="expression" dxfId="554" priority="927">
      <formula>AND($R158="X",OR($B158&lt;&gt;"",#REF!&lt;&gt;"",$D158&lt;&gt;""))</formula>
    </cfRule>
  </conditionalFormatting>
  <conditionalFormatting sqref="E161">
    <cfRule type="expression" dxfId="553" priority="281">
      <formula>$AD161=1</formula>
    </cfRule>
    <cfRule type="expression" dxfId="552" priority="282">
      <formula>AND($R161="X",OR($B161&lt;&gt;"",$C161&lt;&gt;"",$D161&lt;&gt;"",$E161&lt;&gt;""))</formula>
    </cfRule>
    <cfRule type="expression" dxfId="551" priority="283">
      <formula>AND($AE161=1,$AD161=1)</formula>
    </cfRule>
    <cfRule type="expression" dxfId="550" priority="284">
      <formula>$AE161=1</formula>
    </cfRule>
  </conditionalFormatting>
  <conditionalFormatting sqref="E168">
    <cfRule type="expression" dxfId="549" priority="1787">
      <formula>AND($R168="X",OR($B168&lt;&gt;"",$D168&lt;&gt;"",#REF!&lt;&gt;""))</formula>
    </cfRule>
  </conditionalFormatting>
  <conditionalFormatting sqref="E168:E170">
    <cfRule type="expression" dxfId="548" priority="1788">
      <formula>AND($R168="X",OR(#REF!&lt;&gt;"",$B168&lt;&gt;"",$D168&lt;&gt;""))</formula>
    </cfRule>
  </conditionalFormatting>
  <conditionalFormatting sqref="E172:E176">
    <cfRule type="expression" dxfId="547" priority="115">
      <formula>OR($AE172="X",$AD172="X")</formula>
    </cfRule>
    <cfRule type="expression" dxfId="546" priority="116">
      <formula>AND($AE172=1,$AD172=1)</formula>
    </cfRule>
    <cfRule type="expression" dxfId="545" priority="117">
      <formula>$AE172=1</formula>
    </cfRule>
    <cfRule type="expression" dxfId="544" priority="118">
      <formula>$AD172=1</formula>
    </cfRule>
    <cfRule type="expression" dxfId="543" priority="119">
      <formula>AND(NOT(ISBLANK($W172)),ISBLANK($AD172),ISBLANK($AE172))</formula>
    </cfRule>
    <cfRule type="expression" dxfId="542" priority="120">
      <formula>AND($R172="X",OR(#REF!&lt;&gt;"",$B172&lt;&gt;"",$C172&lt;&gt;"",$D172&lt;&gt;""))</formula>
    </cfRule>
  </conditionalFormatting>
  <conditionalFormatting sqref="E179:E193 E195">
    <cfRule type="expression" dxfId="541" priority="13">
      <formula>AND($R179="X",OR($B179&lt;&gt;"",#REF!&lt;&gt;"",$C179&lt;&gt;"",$D179&lt;&gt;""))</formula>
    </cfRule>
  </conditionalFormatting>
  <conditionalFormatting sqref="E194">
    <cfRule type="expression" dxfId="540" priority="7">
      <formula>AND($R194="X",OR($B194&lt;&gt;"",$C194&lt;&gt;"",$D194&lt;&gt;""))</formula>
    </cfRule>
  </conditionalFormatting>
  <conditionalFormatting sqref="E195">
    <cfRule type="expression" dxfId="539" priority="17">
      <formula>AND($R195="X",OR($B195&lt;&gt;"",#REF!&lt;&gt;"",$C195&lt;&gt;""))</formula>
    </cfRule>
  </conditionalFormatting>
  <conditionalFormatting sqref="E166:F166 E171:F171">
    <cfRule type="expression" dxfId="538" priority="149">
      <formula>AND($R166="X",OR($B166&lt;&gt;"",$C166&lt;&gt;"",$D166&lt;&gt;"",#REF!&lt;&gt;""))</formula>
    </cfRule>
  </conditionalFormatting>
  <conditionalFormatting sqref="E178:F178">
    <cfRule type="expression" dxfId="537" priority="1092">
      <formula>AND($R178="X",OR($B178&lt;&gt;"",$C178&lt;&gt;"",$D178&lt;&gt;"",#REF!&lt;&gt;""))</formula>
    </cfRule>
  </conditionalFormatting>
  <conditionalFormatting sqref="E124:G124">
    <cfRule type="expression" dxfId="536" priority="185">
      <formula>AND($AE124=1,$AD124=1)</formula>
    </cfRule>
    <cfRule type="expression" dxfId="535" priority="186">
      <formula>$AE124=1</formula>
    </cfRule>
  </conditionalFormatting>
  <conditionalFormatting sqref="E126:G126">
    <cfRule type="expression" dxfId="534" priority="156">
      <formula>AND($R126="X",OR($B126&lt;&gt;"",$C126&lt;&gt;"",$D126&lt;&gt;"",$E126&lt;&gt;""))</formula>
    </cfRule>
    <cfRule type="expression" dxfId="533" priority="157">
      <formula>AND($R126="X",OR($B126&lt;&gt;"",$C126&lt;&gt;"",$E126&lt;&gt;"",#REF!&lt;&gt;""))</formula>
    </cfRule>
    <cfRule type="expression" dxfId="532" priority="158">
      <formula>$AD126=1</formula>
    </cfRule>
    <cfRule type="expression" dxfId="531" priority="159">
      <formula>AND($R126="X",OR($B126&lt;&gt;"",$C126&lt;&gt;"",$D126&lt;&gt;""))</formula>
    </cfRule>
    <cfRule type="expression" dxfId="530" priority="160">
      <formula>AND($AE126=1,$AD126=1)</formula>
    </cfRule>
    <cfRule type="expression" dxfId="529" priority="161">
      <formula>$AE126=1</formula>
    </cfRule>
    <cfRule type="expression" dxfId="528" priority="162">
      <formula>AND($R126="X",$B126&lt;&gt;"")</formula>
    </cfRule>
    <cfRule type="expression" dxfId="527" priority="164">
      <formula>AND($R126="X",OR($B126&lt;&gt;"",$C126&lt;&gt;""))</formula>
    </cfRule>
  </conditionalFormatting>
  <conditionalFormatting sqref="E126:G130 E133:G137 D127:D136 F131:G132 E139:G152 A9:G9 B127:C137 B172:D176 B36:D36 D36:D38 B37:B38 F37:G38 F172:G176">
    <cfRule type="expression" dxfId="526" priority="893">
      <formula>AND($AE9=1,$AD9=1)</formula>
    </cfRule>
  </conditionalFormatting>
  <conditionalFormatting sqref="E126:G130">
    <cfRule type="expression" dxfId="525" priority="892">
      <formula>OR($AE126="X",$AD126="X")</formula>
    </cfRule>
  </conditionalFormatting>
  <conditionalFormatting sqref="E138:G138 B138:C152">
    <cfRule type="expression" dxfId="524" priority="245">
      <formula>AND($AE138=1,$AD138=1)</formula>
    </cfRule>
    <cfRule type="expression" dxfId="523" priority="246">
      <formula>$AE138=1</formula>
    </cfRule>
    <cfRule type="expression" dxfId="522" priority="247">
      <formula>$AD138=1</formula>
    </cfRule>
  </conditionalFormatting>
  <conditionalFormatting sqref="F1:F2">
    <cfRule type="dataBar" priority="5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6:F204">
    <cfRule type="expression" dxfId="521" priority="112">
      <formula>AND($R9="X",OR($B9&lt;&gt;"",$C9&lt;&gt;"",$D9&lt;&gt;"",$E9&lt;&gt;""))</formula>
    </cfRule>
  </conditionalFormatting>
  <conditionalFormatting sqref="F37:F38">
    <cfRule type="expression" dxfId="520" priority="1175">
      <formula>AND($R37="X",OR($B37&lt;&gt;"",#REF!&lt;&gt;"",$D37&lt;&gt;"",#REF!&lt;&gt;""))</formula>
    </cfRule>
  </conditionalFormatting>
  <conditionalFormatting sqref="F87:F88">
    <cfRule type="expression" dxfId="519" priority="1807">
      <formula>AND($R87="X",OR($B87&lt;&gt;"",$D87&lt;&gt;"",#REF!&lt;&gt;"",$E87&lt;&gt;""))</formula>
    </cfRule>
  </conditionalFormatting>
  <conditionalFormatting sqref="F91">
    <cfRule type="expression" dxfId="518" priority="1773">
      <formula>AND($R91="X",OR($B91&lt;&gt;"",$C91&lt;&gt;"",$E91&lt;&gt;"",#REF!&lt;&gt;""))</formula>
    </cfRule>
  </conditionalFormatting>
  <conditionalFormatting sqref="F120 F159:F163 F177">
    <cfRule type="expression" dxfId="517" priority="220">
      <formula>AND($R120="X",OR($B120&lt;&gt;"",$C120&lt;&gt;"",$D120&lt;&gt;"",$E120&lt;&gt;""))</formula>
    </cfRule>
  </conditionalFormatting>
  <conditionalFormatting sqref="F120:F122">
    <cfRule type="expression" dxfId="516" priority="376">
      <formula>AND($R120="X",OR(#REF!&lt;&gt;"",$B120&lt;&gt;"",$C120&lt;&gt;"",$E120&lt;&gt;""))</formula>
    </cfRule>
  </conditionalFormatting>
  <conditionalFormatting sqref="F123:F126">
    <cfRule type="expression" dxfId="515" priority="394">
      <formula>AND($R123="X",OR($B123&lt;&gt;"",$C123&lt;&gt;"",$D123&lt;&gt;"",$E123&lt;&gt;""))</formula>
    </cfRule>
  </conditionalFormatting>
  <conditionalFormatting sqref="F124">
    <cfRule type="expression" dxfId="514" priority="183">
      <formula>AND($R124="X",OR($B124&lt;&gt;"",$C124&lt;&gt;"",$D124&lt;&gt;"",$E124&lt;&gt;""))</formula>
    </cfRule>
  </conditionalFormatting>
  <conditionalFormatting sqref="F126:F128 F137:G137">
    <cfRule type="expression" dxfId="513" priority="379">
      <formula>AND($R126="X",OR($B126&lt;&gt;"",$C126&lt;&gt;"",$E126&lt;&gt;"",#REF!&lt;&gt;""))</formula>
    </cfRule>
  </conditionalFormatting>
  <conditionalFormatting sqref="F129:F157">
    <cfRule type="expression" dxfId="512" priority="350">
      <formula>AND($R129="X",OR($B129&lt;&gt;"",$C129&lt;&gt;"",$D129&lt;&gt;"",$E129&lt;&gt;""))</formula>
    </cfRule>
  </conditionalFormatting>
  <conditionalFormatting sqref="F136">
    <cfRule type="expression" dxfId="511" priority="251">
      <formula>AND($R136="X",OR($B136&lt;&gt;"",$C136&lt;&gt;"",$E136&lt;&gt;"",#REF!&lt;&gt;""))</formula>
    </cfRule>
  </conditionalFormatting>
  <conditionalFormatting sqref="F158">
    <cfRule type="expression" dxfId="510" priority="928">
      <formula>AND($R158="X",OR($B158&lt;&gt;"",#REF!&lt;&gt;"",$D158&lt;&gt;"",$E158&lt;&gt;""))</formula>
    </cfRule>
  </conditionalFormatting>
  <conditionalFormatting sqref="F168">
    <cfRule type="expression" dxfId="509" priority="1789">
      <formula>AND($R168="X",OR($B168&lt;&gt;"",$D168&lt;&gt;"",#REF!&lt;&gt;"",$E168&lt;&gt;""))</formula>
    </cfRule>
  </conditionalFormatting>
  <conditionalFormatting sqref="F168:F170">
    <cfRule type="expression" dxfId="508" priority="1790">
      <formula>AND($R168="X",OR(#REF!&lt;&gt;"",$B168&lt;&gt;"",$D168&lt;&gt;"",$E168&lt;&gt;""))</formula>
    </cfRule>
  </conditionalFormatting>
  <conditionalFormatting sqref="F172:F176">
    <cfRule type="expression" dxfId="507" priority="1116">
      <formula>AND($R172="X",OR(#REF!&lt;&gt;"",$B172&lt;&gt;"",$C172&lt;&gt;"",$D172&lt;&gt;""))</formula>
    </cfRule>
  </conditionalFormatting>
  <conditionalFormatting sqref="F179:F193 F195">
    <cfRule type="expression" dxfId="506" priority="191">
      <formula>AND($R179="X",OR($B179&lt;&gt;"",#REF!&lt;&gt;"",$C179&lt;&gt;"",$D179&lt;&gt;"",$F179&lt;&gt;""))</formula>
    </cfRule>
    <cfRule type="expression" dxfId="505" priority="1082">
      <formula>AND($R179="X",OR($B179&lt;&gt;"",#REF!&lt;&gt;"",$C179&lt;&gt;"",$D179&lt;&gt;""))</formula>
    </cfRule>
  </conditionalFormatting>
  <conditionalFormatting sqref="F194">
    <cfRule type="expression" dxfId="504" priority="8">
      <formula>AND($R194="X",OR($B194&lt;&gt;"",$C194&lt;&gt;"",$D194&lt;&gt;"",$E194&lt;&gt;""))</formula>
    </cfRule>
  </conditionalFormatting>
  <conditionalFormatting sqref="F195">
    <cfRule type="expression" dxfId="503" priority="70">
      <formula>AND($R195="X",OR($B195&lt;&gt;"",#REF!&lt;&gt;"",$C195&lt;&gt;"",$D195&lt;&gt;""))</formula>
    </cfRule>
  </conditionalFormatting>
  <conditionalFormatting sqref="F125:G125">
    <cfRule type="expression" dxfId="502" priority="166">
      <formula>AND($R125="X",OR($B125&lt;&gt;"",$C125&lt;&gt;"",$D125&lt;&gt;"",$E125&lt;&gt;""))</formula>
    </cfRule>
    <cfRule type="expression" dxfId="501" priority="167">
      <formula>AND($R125="X",OR($B125&lt;&gt;"",$C125&lt;&gt;"",$E125&lt;&gt;"",#REF!&lt;&gt;""))</formula>
    </cfRule>
    <cfRule type="expression" dxfId="500" priority="168">
      <formula>$AD125=1</formula>
    </cfRule>
    <cfRule type="expression" dxfId="499" priority="169">
      <formula>AND($R125="X",OR($B125&lt;&gt;"",$C125&lt;&gt;"",$D125&lt;&gt;""))</formula>
    </cfRule>
    <cfRule type="expression" dxfId="498" priority="170">
      <formula>AND($AE125=1,$AD125=1)</formula>
    </cfRule>
    <cfRule type="expression" dxfId="497" priority="171">
      <formula>$AE125=1</formula>
    </cfRule>
    <cfRule type="expression" dxfId="496" priority="172">
      <formula>AND($R125="X",OR($B125&lt;&gt;"",$C125&lt;&gt;"",$D125&lt;&gt;""))</formula>
    </cfRule>
  </conditionalFormatting>
  <conditionalFormatting sqref="F126:G126">
    <cfRule type="expression" dxfId="495" priority="154">
      <formula>AND($R126="X",OR($B126&lt;&gt;"",$C126&lt;&gt;""))</formula>
    </cfRule>
    <cfRule type="expression" dxfId="494" priority="155">
      <formula>AND($R126="X",OR($B126&lt;&gt;"",$C126&lt;&gt;"",$D126&lt;&gt;""))</formula>
    </cfRule>
  </conditionalFormatting>
  <conditionalFormatting sqref="F166:G166 F171:G171">
    <cfRule type="expression" dxfId="493" priority="150">
      <formula>AND($R166="X",OR($B166&lt;&gt;"",$C166&lt;&gt;"",$D166&lt;&gt;"",#REF!&lt;&gt;"",$F166&lt;&gt;""))</formula>
    </cfRule>
  </conditionalFormatting>
  <conditionalFormatting sqref="F178:G178">
    <cfRule type="expression" dxfId="492" priority="1093">
      <formula>AND($R178="X",OR($B178&lt;&gt;"",$C178&lt;&gt;"",$D178&lt;&gt;"",#REF!&lt;&gt;"",$F178&lt;&gt;""))</formula>
    </cfRule>
  </conditionalFormatting>
  <conditionalFormatting sqref="G9:G35 D167:G167 G196:G204">
    <cfRule type="expression" dxfId="491" priority="114">
      <formula>AND($R9="X",OR($B9&lt;&gt;"",$C9&lt;&gt;"",$D9&lt;&gt;"",$E9&lt;&gt;"",$F9&lt;&gt;""))</formula>
    </cfRule>
  </conditionalFormatting>
  <conditionalFormatting sqref="G37:G38">
    <cfRule type="expression" dxfId="490" priority="1182">
      <formula>AND($R37="X",OR($B37&lt;&gt;"",#REF!&lt;&gt;"",$D37&lt;&gt;"",#REF!&lt;&gt;"",$F37&lt;&gt;""))</formula>
    </cfRule>
  </conditionalFormatting>
  <conditionalFormatting sqref="G39:G86 G89:G90 F125 G159:G163 G177">
    <cfRule type="expression" dxfId="489" priority="165">
      <formula>AND($R39="X",OR($B39&lt;&gt;"",$C39&lt;&gt;"",$D39&lt;&gt;"",$E39&lt;&gt;"",$F39&lt;&gt;""))</formula>
    </cfRule>
  </conditionalFormatting>
  <conditionalFormatting sqref="G87:G88">
    <cfRule type="expression" dxfId="488" priority="1812">
      <formula>AND($R87="X",OR($B87&lt;&gt;"",$D87&lt;&gt;"",#REF!&lt;&gt;"",$E87&lt;&gt;"",$F87&lt;&gt;""))</formula>
    </cfRule>
  </conditionalFormatting>
  <conditionalFormatting sqref="G91">
    <cfRule type="expression" dxfId="487" priority="1775">
      <formula>AND($R91="X",OR($B91&lt;&gt;"",$C91&lt;&gt;"",$E91&lt;&gt;"",#REF!&lt;&gt;"",$F91&lt;&gt;""))</formula>
    </cfRule>
  </conditionalFormatting>
  <conditionalFormatting sqref="G92:G118">
    <cfRule type="expression" dxfId="486" priority="113">
      <formula>AND($R92="X",OR($B92&lt;&gt;"",$C92&lt;&gt;"",$D92&lt;&gt;"",$E92&lt;&gt;"",$F92&lt;&gt;""))</formula>
    </cfRule>
  </conditionalFormatting>
  <conditionalFormatting sqref="G120">
    <cfRule type="expression" dxfId="485" priority="221">
      <formula>AND($R120="X",OR($B120&lt;&gt;"",$C120&lt;&gt;"",$D120&lt;&gt;"",$E120&lt;&gt;"",$F120&lt;&gt;""))</formula>
    </cfRule>
  </conditionalFormatting>
  <conditionalFormatting sqref="G120:G122">
    <cfRule type="expression" dxfId="484" priority="377">
      <formula>AND($R120="X",OR(#REF!&lt;&gt;"",$B120&lt;&gt;"",$C120&lt;&gt;"",$E120&lt;&gt;"",$F120&lt;&gt;""))</formula>
    </cfRule>
  </conditionalFormatting>
  <conditionalFormatting sqref="G123:G126">
    <cfRule type="expression" dxfId="483" priority="395">
      <formula>AND($R123="X",OR($B123&lt;&gt;"",$C123&lt;&gt;"",$D123&lt;&gt;"",$E123&lt;&gt;"",$F123&lt;&gt;""))</formula>
    </cfRule>
  </conditionalFormatting>
  <conditionalFormatting sqref="G124">
    <cfRule type="expression" dxfId="482" priority="184">
      <formula>AND($R124="X",OR($B124&lt;&gt;"",$C124&lt;&gt;"",$D124&lt;&gt;"",$E124&lt;&gt;"",$F124&lt;&gt;""))</formula>
    </cfRule>
  </conditionalFormatting>
  <conditionalFormatting sqref="G126">
    <cfRule type="expression" dxfId="481" priority="152">
      <formula>AND($R126="X",OR($B126&lt;&gt;"",$C126&lt;&gt;"",$E126&lt;&gt;"",#REF!&lt;&gt;""))</formula>
    </cfRule>
    <cfRule type="expression" dxfId="480" priority="153">
      <formula>AND($R126="X",OR($B126&lt;&gt;"",$C126&lt;&gt;"",$D126&lt;&gt;"",$E126&lt;&gt;""))</formula>
    </cfRule>
  </conditionalFormatting>
  <conditionalFormatting sqref="G126:G128">
    <cfRule type="expression" dxfId="479" priority="380">
      <formula>AND($R126="X",OR($B126&lt;&gt;"",$C126&lt;&gt;"",$E126&lt;&gt;"",#REF!&lt;&gt;"",$F126&lt;&gt;""))</formula>
    </cfRule>
  </conditionalFormatting>
  <conditionalFormatting sqref="G129:G136">
    <cfRule type="expression" dxfId="478" priority="351">
      <formula>AND($R129="X",OR($B129&lt;&gt;"",$C129&lt;&gt;"",$D129&lt;&gt;"",$E129&lt;&gt;"",$F129&lt;&gt;""))</formula>
    </cfRule>
  </conditionalFormatting>
  <conditionalFormatting sqref="G137">
    <cfRule type="expression" dxfId="477" priority="289">
      <formula>AND($R137="X",OR($B137&lt;&gt;"",$C137&lt;&gt;"",$D137&lt;&gt;"",$E137&lt;&gt;""))</formula>
    </cfRule>
    <cfRule type="expression" dxfId="476" priority="951">
      <formula>AND($R137="X",OR($B137&lt;&gt;"",$C137&lt;&gt;"",$E137&lt;&gt;"",#REF!&lt;&gt;"",$F137&lt;&gt;""))</formula>
    </cfRule>
  </conditionalFormatting>
  <conditionalFormatting sqref="G138:G157">
    <cfRule type="expression" dxfId="475" priority="243">
      <formula>AND($R138="X",OR($B138&lt;&gt;"",$C138&lt;&gt;"",$D138&lt;&gt;"",$E138&lt;&gt;"",$F138&lt;&gt;""))</formula>
    </cfRule>
  </conditionalFormatting>
  <conditionalFormatting sqref="G158">
    <cfRule type="expression" dxfId="474" priority="929">
      <formula>AND($R158="X",OR($B158&lt;&gt;"",#REF!&lt;&gt;"",$D158&lt;&gt;"",$E158&lt;&gt;"",$F158&lt;&gt;""))</formula>
    </cfRule>
  </conditionalFormatting>
  <conditionalFormatting sqref="G168">
    <cfRule type="expression" dxfId="473" priority="1791">
      <formula>AND($R168="X",OR($B168&lt;&gt;"",$D168&lt;&gt;"",#REF!&lt;&gt;"",$E168&lt;&gt;"",$F168&lt;&gt;""))</formula>
    </cfRule>
  </conditionalFormatting>
  <conditionalFormatting sqref="G168:G170">
    <cfRule type="expression" dxfId="472" priority="1792">
      <formula>AND($R168="X",OR(#REF!&lt;&gt;"",$B168&lt;&gt;"",$D168&lt;&gt;"",$E168&lt;&gt;"",$F168&lt;&gt;""))</formula>
    </cfRule>
  </conditionalFormatting>
  <conditionalFormatting sqref="G172:G176">
    <cfRule type="expression" dxfId="471" priority="1118">
      <formula>AND($R172="X",OR(#REF!&lt;&gt;"",$B172&lt;&gt;"",$C172&lt;&gt;"",$D172&lt;&gt;"",$F172&lt;&gt;""))</formula>
    </cfRule>
  </conditionalFormatting>
  <conditionalFormatting sqref="G179:G193 G195">
    <cfRule type="expression" dxfId="470" priority="1086">
      <formula>AND($R179="X",OR($B179&lt;&gt;"",#REF!&lt;&gt;"",$C179&lt;&gt;"",$D179&lt;&gt;"",$F179&lt;&gt;""))</formula>
    </cfRule>
  </conditionalFormatting>
  <conditionalFormatting sqref="G194">
    <cfRule type="expression" dxfId="469" priority="9">
      <formula>AND($R194="X",OR($B194&lt;&gt;"",$C194&lt;&gt;"",$D194&lt;&gt;"",$E194&lt;&gt;"",$F194&lt;&gt;""))</formula>
    </cfRule>
  </conditionalFormatting>
  <conditionalFormatting sqref="H42:H43">
    <cfRule type="expression" dxfId="468" priority="18">
      <formula>AND($R42="X",OR($B42&lt;&gt;"",$C42&lt;&gt;"",$D42&lt;&gt;""))</formula>
    </cfRule>
    <cfRule type="expression" dxfId="467" priority="19">
      <formula>OR($AE42="X",$AD42="X")</formula>
    </cfRule>
    <cfRule type="expression" dxfId="466" priority="20">
      <formula>AND($AE42=1,$AD42=1)</formula>
    </cfRule>
    <cfRule type="expression" dxfId="465" priority="21">
      <formula>$AE42=1</formula>
    </cfRule>
    <cfRule type="expression" dxfId="464" priority="22">
      <formula>$AD42=1</formula>
    </cfRule>
    <cfRule type="expression" dxfId="463" priority="23">
      <formula>AND(NOT(ISBLANK($W42)),ISBLANK($AD42),ISBLANK($AE42))</formula>
    </cfRule>
  </conditionalFormatting>
  <conditionalFormatting sqref="H206:H207 H227:H1067">
    <cfRule type="expression" dxfId="462" priority="510">
      <formula>$Q206="X"</formula>
    </cfRule>
  </conditionalFormatting>
  <conditionalFormatting sqref="I11:I25 I27:I204">
    <cfRule type="expression" dxfId="461" priority="60">
      <formula>$R11="X"</formula>
    </cfRule>
  </conditionalFormatting>
  <conditionalFormatting sqref="Q9:Q204">
    <cfRule type="cellIs" dxfId="460" priority="57" operator="equal">
      <formula>"1..1"</formula>
    </cfRule>
    <cfRule type="cellIs" dxfId="459" priority="58" operator="equal">
      <formula>"0..n"</formula>
    </cfRule>
    <cfRule type="cellIs" dxfId="458" priority="59" operator="equal">
      <formula>"0..1"</formula>
    </cfRule>
  </conditionalFormatting>
  <conditionalFormatting sqref="D165:G165">
    <cfRule type="expression" dxfId="36" priority="4">
      <formula>AND($R165="X",OR($B165&lt;&gt;"",$C165&lt;&gt;""))</formula>
    </cfRule>
  </conditionalFormatting>
  <conditionalFormatting sqref="E165:F165">
    <cfRule type="expression" dxfId="35" priority="5">
      <formula>AND($R165="X",OR($B165&lt;&gt;"",$C165&lt;&gt;"",$D165&lt;&gt;"",#REF!&lt;&gt;""))</formula>
    </cfRule>
  </conditionalFormatting>
  <conditionalFormatting sqref="F165:G165">
    <cfRule type="expression" dxfId="34" priority="6">
      <formula>AND($R165="X",OR($B165&lt;&gt;"",$C165&lt;&gt;"",$D165&lt;&gt;"",#REF!&lt;&gt;"",$F165&lt;&gt;""))</formula>
    </cfRule>
  </conditionalFormatting>
  <conditionalFormatting sqref="L165">
    <cfRule type="cellIs" dxfId="33" priority="1" operator="equal">
      <formula>"1..1"</formula>
    </cfRule>
    <cfRule type="cellIs" dxfId="32" priority="2" operator="equal">
      <formula>"0..n"</formula>
    </cfRule>
    <cfRule type="cellIs" dxfId="31" priority="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2628</v>
      </c>
      <c r="B1" s="286"/>
      <c r="C1" s="129" t="s">
        <v>812</v>
      </c>
      <c r="D1" s="128"/>
      <c r="E1" s="293" t="s">
        <v>813</v>
      </c>
      <c r="F1" s="157">
        <v>0.7</v>
      </c>
      <c r="G1" s="128"/>
      <c r="H1" s="871" t="s">
        <v>1684</v>
      </c>
      <c r="I1" s="871"/>
      <c r="J1" s="871"/>
      <c r="K1" s="871"/>
      <c r="L1" s="871"/>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71"/>
      <c r="I2" s="871"/>
      <c r="J2" s="871"/>
      <c r="K2" s="871"/>
      <c r="L2" s="871"/>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1684</v>
      </c>
      <c r="C7" s="303" t="s">
        <v>1684</v>
      </c>
      <c r="D7" s="303" t="s">
        <v>1684</v>
      </c>
      <c r="E7" s="303" t="s">
        <v>1684</v>
      </c>
      <c r="F7" s="96"/>
      <c r="G7" s="96"/>
      <c r="H7" s="96"/>
      <c r="I7" s="96"/>
      <c r="J7" s="96"/>
      <c r="K7" s="96"/>
      <c r="L7" s="96"/>
      <c r="M7" s="96"/>
      <c r="N7" s="96"/>
      <c r="O7" s="872" t="s">
        <v>1685</v>
      </c>
      <c r="P7" s="872"/>
      <c r="Q7" s="872"/>
      <c r="R7" s="872"/>
      <c r="S7" s="304"/>
      <c r="T7" s="96"/>
      <c r="U7" s="96"/>
      <c r="V7" s="96"/>
      <c r="W7" s="96"/>
      <c r="X7" s="96"/>
      <c r="Y7" s="96"/>
      <c r="Z7" s="96"/>
      <c r="AA7" s="752" t="s">
        <v>828</v>
      </c>
      <c r="AB7" s="752" t="s">
        <v>828</v>
      </c>
      <c r="AD7" s="96"/>
      <c r="AE7" s="96"/>
      <c r="AF7" s="96"/>
      <c r="AG7" s="873" t="s">
        <v>829</v>
      </c>
      <c r="AH7" s="87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2699</v>
      </c>
      <c r="C1" s="130"/>
      <c r="F1" s="157"/>
      <c r="G1" s="128"/>
      <c r="H1" s="874"/>
      <c r="I1" s="874"/>
      <c r="X1" s="128"/>
      <c r="ALR1"/>
    </row>
    <row r="2" spans="1:1006" ht="13.5" customHeight="1">
      <c r="C2" s="141"/>
      <c r="D2" s="284"/>
      <c r="E2" s="157"/>
      <c r="F2" s="157"/>
      <c r="G2" s="128"/>
      <c r="H2" s="874"/>
      <c r="I2" s="874"/>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2719</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2729</v>
      </c>
      <c r="D14" s="219"/>
      <c r="E14" s="219"/>
      <c r="F14" s="219"/>
      <c r="G14" s="219"/>
      <c r="H14" s="263" t="s">
        <v>2730</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2725</v>
      </c>
      <c r="D15" s="241"/>
      <c r="E15" s="241"/>
      <c r="F15" s="241"/>
      <c r="G15" s="241"/>
      <c r="H15" s="837" t="s">
        <v>2723</v>
      </c>
      <c r="I15" s="316" t="s">
        <v>2724</v>
      </c>
      <c r="J15" s="845"/>
      <c r="K15" s="838" t="s">
        <v>2726</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2728</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2" type="noConversion"/>
  <conditionalFormatting sqref="A15 C15:G15">
    <cfRule type="expression" dxfId="457" priority="5">
      <formula>#REF!=1</formula>
    </cfRule>
    <cfRule type="expression" dxfId="456" priority="6">
      <formula>AND($X15=1,#REF!=1)</formula>
    </cfRule>
    <cfRule type="expression" dxfId="455" priority="7">
      <formula>AND(NOT(ISBLANK($R15)),ISBLANK(#REF!),ISBLANK($X15))</formula>
    </cfRule>
    <cfRule type="expression" dxfId="454" priority="8">
      <formula>OR($X15="X",#REF!="X")</formula>
    </cfRule>
  </conditionalFormatting>
  <conditionalFormatting sqref="A92:F93 A96 C96:F96 A97:F98 A145:F914">
    <cfRule type="expression" dxfId="453" priority="183">
      <formula>OR($W92="X",$V92="X")</formula>
    </cfRule>
    <cfRule type="expression" dxfId="452" priority="184">
      <formula>AND($W92=1,$V92=1)</formula>
    </cfRule>
    <cfRule type="expression" dxfId="451" priority="185">
      <formula>$W92=1</formula>
    </cfRule>
    <cfRule type="expression" dxfId="450" priority="186">
      <formula>$V92=1</formula>
    </cfRule>
  </conditionalFormatting>
  <conditionalFormatting sqref="A9:G9 B10:G10 A10:A14 A16:A90">
    <cfRule type="expression" dxfId="449" priority="187">
      <formula>#REF!=1</formula>
    </cfRule>
    <cfRule type="expression" dxfId="448" priority="190">
      <formula>OR($X9="X",#REF!="X")</formula>
    </cfRule>
  </conditionalFormatting>
  <conditionalFormatting sqref="A9:G14 A16:G16 A16:A90 A17:C18 A19:G21 A22:B22 E17:G18 D22:G22 B23:C26 E23:G26 B27:G29 D30:G34 B30:B43 E35:G40 B44:G44">
    <cfRule type="expression" dxfId="447" priority="188">
      <formula>AND($X9=1,#REF!=1)</formula>
    </cfRule>
  </conditionalFormatting>
  <conditionalFormatting sqref="A9:G14 A16:G16 A16:A90 A17:C18 E17:G18 A19:G21 A22:B22 D22:G22 B23:C26 E23:G26 B27:G29 D30:G34 B30:B43 E35:G40 B44:G44">
    <cfRule type="expression" dxfId="446" priority="189">
      <formula>AND(NOT(ISBLANK($R9)),ISBLANK(#REF!),ISBLANK($X9))</formula>
    </cfRule>
  </conditionalFormatting>
  <conditionalFormatting sqref="B11:G14 B16:G16 B17:C18 E17:G18 B19:G21 B22 D22:G22 B23:C26 E23:G26 B27:G29 D30:G34 B30:B43 E35:G40 B44:G44">
    <cfRule type="expression" dxfId="445" priority="191">
      <formula>OR($X11="X",#REF!="X")</formula>
    </cfRule>
    <cfRule type="expression" dxfId="444" priority="192">
      <formula>#REF!=1</formula>
    </cfRule>
  </conditionalFormatting>
  <conditionalFormatting sqref="C9:C14 C16:C29 D22 C44">
    <cfRule type="expression" dxfId="443" priority="4273">
      <formula>AND($M9="X",$B9&lt;&gt;"")</formula>
    </cfRule>
  </conditionalFormatting>
  <conditionalFormatting sqref="C22">
    <cfRule type="expression" dxfId="442" priority="148">
      <formula>$X22=1</formula>
    </cfRule>
    <cfRule type="expression" dxfId="441" priority="149">
      <formula>AND($X22=1,#REF!=1)</formula>
    </cfRule>
    <cfRule type="expression" dxfId="440" priority="150">
      <formula>AND(NOT(ISBLANK($R22)),ISBLANK(#REF!),ISBLANK($X22))</formula>
    </cfRule>
    <cfRule type="expression" dxfId="439" priority="151">
      <formula>OR($X22="X",#REF!="X")</formula>
    </cfRule>
    <cfRule type="expression" dxfId="438" priority="152">
      <formula>#REF!=1</formula>
    </cfRule>
  </conditionalFormatting>
  <conditionalFormatting sqref="C30:C40">
    <cfRule type="expression" dxfId="437" priority="4276">
      <formula>AND($X30=1,#REF!=1)</formula>
    </cfRule>
    <cfRule type="expression" dxfId="436" priority="4277">
      <formula>$X30=1</formula>
    </cfRule>
    <cfRule type="expression" dxfId="435" priority="4278">
      <formula>AND(NOT(ISBLANK($R30)),ISBLANK(#REF!),ISBLANK($X30))</formula>
    </cfRule>
    <cfRule type="expression" dxfId="434" priority="4279">
      <formula>OR($X30="X",#REF!="X")</formula>
    </cfRule>
    <cfRule type="expression" dxfId="433" priority="4280">
      <formula>#REF!=1</formula>
    </cfRule>
    <cfRule type="expression" dxfId="432" priority="4281">
      <formula>AND($M30="X",$B30&lt;&gt;"")</formula>
    </cfRule>
  </conditionalFormatting>
  <conditionalFormatting sqref="C41 C42:F42">
    <cfRule type="expression" dxfId="431" priority="146">
      <formula>$AD41=1</formula>
    </cfRule>
  </conditionalFormatting>
  <conditionalFormatting sqref="C41 C42:F43">
    <cfRule type="expression" dxfId="430" priority="143">
      <formula>AND($AE41=1,$AD41=1)</formula>
    </cfRule>
    <cfRule type="expression" dxfId="429" priority="144">
      <formula>$AE41=1</formula>
    </cfRule>
    <cfRule type="expression" dxfId="428" priority="145">
      <formula>OR($AE41="X",$AD41="X")</formula>
    </cfRule>
    <cfRule type="expression" dxfId="427" priority="147">
      <formula>AND(NOT(ISBLANK($X41)),ISBLANK($AD41),ISBLANK($AE41))</formula>
    </cfRule>
  </conditionalFormatting>
  <conditionalFormatting sqref="C41:C43">
    <cfRule type="expression" dxfId="426" priority="4286">
      <formula>AND($S41="X",OR($B41&lt;&gt;"",$C41&lt;&gt;""))</formula>
    </cfRule>
  </conditionalFormatting>
  <conditionalFormatting sqref="C15:G15 A15:A90">
    <cfRule type="expression" dxfId="425" priority="4">
      <formula>$X15=1</formula>
    </cfRule>
  </conditionalFormatting>
  <conditionalFormatting sqref="C45:G49 C50:D50 E50:E52 C51:C52 G51:G52 C53:G90">
    <cfRule type="expression" dxfId="424" priority="29">
      <formula>OR($AF45="X",$AE45="X")</formula>
    </cfRule>
  </conditionalFormatting>
  <conditionalFormatting sqref="C45:G49 C50:E50 C51:C52 E51:E52 G51:G52 C53:G90">
    <cfRule type="expression" dxfId="423" priority="30">
      <formula>AND($AF45=1,$AE45=1)</formula>
    </cfRule>
    <cfRule type="expression" dxfId="422" priority="31">
      <formula>$AF45=1</formula>
    </cfRule>
  </conditionalFormatting>
  <conditionalFormatting sqref="C45:G49 E50:G50 C50:D52 E51:E52 G51:G52 C53:G90">
    <cfRule type="expression" dxfId="421" priority="33">
      <formula>AND(NOT(ISBLANK($X45)),ISBLANK($AE45),ISBLANK($AF45))</formula>
    </cfRule>
  </conditionalFormatting>
  <conditionalFormatting sqref="C45:G50 C51:C52 E51:E52 G51:G52 C53:G90">
    <cfRule type="expression" dxfId="420" priority="32">
      <formula>$AE45=1</formula>
    </cfRule>
  </conditionalFormatting>
  <conditionalFormatting sqref="D9:D14 D16 D19:D21 D27:D34 D44 D41">
    <cfRule type="expression" dxfId="419" priority="4288">
      <formula>AND($M9="X",OR($B9&lt;&gt;"",$C9&lt;&gt;""))</formula>
    </cfRule>
  </conditionalFormatting>
  <conditionalFormatting sqref="D15">
    <cfRule type="expression" dxfId="418" priority="4637">
      <formula>AND($M15="X",OR($C15&lt;&gt;"",#REF!&lt;&gt;""))</formula>
    </cfRule>
  </conditionalFormatting>
  <conditionalFormatting sqref="D35:D40">
    <cfRule type="expression" dxfId="417" priority="72">
      <formula>OR($AF35="X",$AE35="X")</formula>
    </cfRule>
    <cfRule type="expression" dxfId="416" priority="73">
      <formula>AND($AF35=1,$AE35=1)</formula>
    </cfRule>
    <cfRule type="expression" dxfId="415" priority="74">
      <formula>$AF35=1</formula>
    </cfRule>
    <cfRule type="expression" dxfId="414" priority="75">
      <formula>$AE35=1</formula>
    </cfRule>
    <cfRule type="expression" dxfId="413" priority="76">
      <formula>AND(NOT(ISBLANK($X35)),ISBLANK($AE35),ISBLANK($AF35))</formula>
    </cfRule>
  </conditionalFormatting>
  <conditionalFormatting sqref="D42:D43">
    <cfRule type="expression" dxfId="412" priority="4292">
      <formula>AND($S42="X",OR($B42&lt;&gt;"",$C42&lt;&gt;"",$D42&lt;&gt;""))</formula>
    </cfRule>
  </conditionalFormatting>
  <conditionalFormatting sqref="D45:D49 D53:D90">
    <cfRule type="expression" dxfId="411" priority="4580">
      <formula>AND($M45="X",$C45&lt;&gt;"")</formula>
    </cfRule>
  </conditionalFormatting>
  <conditionalFormatting sqref="D50 E50:E52">
    <cfRule type="expression" dxfId="410" priority="4589">
      <formula>AND($M50="X",OR($C50&lt;&gt;"",#REF!&lt;&gt;""))</formula>
    </cfRule>
  </conditionalFormatting>
  <conditionalFormatting sqref="D51:D52">
    <cfRule type="expression" dxfId="409" priority="4582">
      <formula>AND($M51="X",OR(#REF!&lt;&gt;"",$C51&lt;&gt;""))</formula>
    </cfRule>
    <cfRule type="expression" dxfId="408" priority="4583">
      <formula>OR($AF51="X",$AE51="X")</formula>
    </cfRule>
    <cfRule type="expression" dxfId="407" priority="4584">
      <formula>AND($AF51=1,$AE51=1)</formula>
    </cfRule>
    <cfRule type="expression" dxfId="406" priority="4585">
      <formula>$AF51=1</formula>
    </cfRule>
    <cfRule type="expression" dxfId="405" priority="4586">
      <formula>$AE51=1</formula>
    </cfRule>
  </conditionalFormatting>
  <conditionalFormatting sqref="D41:G41 E17:G18 A9:G14 A16:G16 A17:C18 A19:G21 A22:B22 D22:G22 B23:C26 E23:G26 B27:G29 D30:G34 B30:B43 E35:G40 B44:G44">
    <cfRule type="expression" dxfId="404" priority="177">
      <formula>$X9=1</formula>
    </cfRule>
  </conditionalFormatting>
  <conditionalFormatting sqref="D41:G41">
    <cfRule type="expression" dxfId="403" priority="130">
      <formula>AND($X41=1,#REF!=1)</formula>
    </cfRule>
    <cfRule type="expression" dxfId="402" priority="131">
      <formula>AND(NOT(ISBLANK($R41)),ISBLANK(#REF!),ISBLANK($X41))</formula>
    </cfRule>
    <cfRule type="expression" dxfId="401" priority="132">
      <formula>OR($X41="X",#REF!="X")</formula>
    </cfRule>
    <cfRule type="expression" dxfId="400"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9" priority="4304">
      <formula>AND($M9="X",OR($B9&lt;&gt;"",$C9&lt;&gt;"",$D9&lt;&gt;""))</formula>
    </cfRule>
  </conditionalFormatting>
  <conditionalFormatting sqref="E15">
    <cfRule type="expression" dxfId="398" priority="4638">
      <formula>AND($M15="X",OR($C15&lt;&gt;"",#REF!&lt;&gt;"",$D15&lt;&gt;""))</formula>
    </cfRule>
  </conditionalFormatting>
  <conditionalFormatting sqref="E17:E18">
    <cfRule type="expression" dxfId="397" priority="14">
      <formula>AND($M17="X",OR($B17&lt;&gt;"",$C17&lt;&gt;"",#REF!&lt;&gt;""))</formula>
    </cfRule>
  </conditionalFormatting>
  <conditionalFormatting sqref="E22">
    <cfRule type="expression" dxfId="396" priority="4307">
      <formula>AND($M22="X",OR($B22&lt;&gt;"",$D22&lt;&gt;"",#REF!&lt;&gt;""))</formula>
    </cfRule>
  </conditionalFormatting>
  <conditionalFormatting sqref="E23:E26">
    <cfRule type="expression" dxfId="395" priority="4308">
      <formula>AND($M23="X",OR($B23&lt;&gt;"",$C23&lt;&gt;"",#REF!&lt;&gt;""))</formula>
    </cfRule>
  </conditionalFormatting>
  <conditionalFormatting sqref="E42:E43 D35:D40">
    <cfRule type="expression" dxfId="394" priority="4309">
      <formula>AND($S35="X",OR($B35&lt;&gt;"",$C35&lt;&gt;"",$D35&lt;&gt;"",$E35&lt;&gt;""))</formula>
    </cfRule>
  </conditionalFormatting>
  <conditionalFormatting sqref="E45:E49 E53:E90">
    <cfRule type="expression" dxfId="393" priority="4587">
      <formula>AND($M45="X",OR($C45&lt;&gt;"",$D45&lt;&gt;""))</formula>
    </cfRule>
  </conditionalFormatting>
  <conditionalFormatting sqref="E50">
    <cfRule type="expression" dxfId="392" priority="4591">
      <formula>AND($M50="X",OR($C50&lt;&gt;"",#REF!&lt;&gt;"",$D50&lt;&gt;""))</formula>
    </cfRule>
    <cfRule type="expression" dxfId="391" priority="4592">
      <formula>AND($M50="X",OR($C50&lt;&gt;"",#REF!&lt;&gt;"",$D50&lt;&gt;"",$E50&lt;&gt;""))</formula>
    </cfRule>
    <cfRule type="expression" dxfId="390" priority="4593">
      <formula>AND($M50="X",OR($C50&lt;&gt;"",#REF!&lt;&gt;"",$E50&lt;&gt;"",#REF!&lt;&gt;""))</formula>
    </cfRule>
    <cfRule type="expression" dxfId="389" priority="4594">
      <formula>$AE50=1</formula>
    </cfRule>
    <cfRule type="expression" dxfId="388" priority="4595">
      <formula>AND($M50="X",OR($C50&lt;&gt;"",#REF!&lt;&gt;"",$D50&lt;&gt;""))</formula>
    </cfRule>
    <cfRule type="expression" dxfId="387" priority="4596">
      <formula>AND($AF50=1,$AE50=1)</formula>
    </cfRule>
    <cfRule type="expression" dxfId="386" priority="4597">
      <formula>$AF50=1</formula>
    </cfRule>
    <cfRule type="expression" dxfId="385" priority="4598">
      <formula>AND($M50="X",$C50&lt;&gt;"")</formula>
    </cfRule>
    <cfRule type="expression" dxfId="384" priority="4599">
      <formula>AND($M50="X",OR($C50&lt;&gt;"",#REF!&lt;&gt;""))</formula>
    </cfRule>
  </conditionalFormatting>
  <conditionalFormatting sqref="E50:G50">
    <cfRule type="expression" dxfId="383" priority="4600">
      <formula>AND($M50="X",OR($C50&lt;&gt;"",$D50&lt;&gt;"",$E50&lt;&gt;"",$F50&lt;&gt;"",$G50&lt;&gt;""))</formula>
    </cfRule>
    <cfRule type="expression" dxfId="382" priority="4601">
      <formula>AND($AF50=1,$AE50=1)</formula>
    </cfRule>
    <cfRule type="expression" dxfId="381" priority="4602">
      <formula>$AF50=1</formula>
    </cfRule>
    <cfRule type="expression" dxfId="380"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9" priority="4310">
      <formula>AND($M9="X",OR($B9&lt;&gt;"",$C9&lt;&gt;"",$D9&lt;&gt;"",$E9&lt;&gt;""))</formula>
    </cfRule>
  </conditionalFormatting>
  <conditionalFormatting sqref="F15">
    <cfRule type="expression" dxfId="378" priority="4639">
      <formula>AND($M15="X",OR($C15&lt;&gt;"",#REF!&lt;&gt;"",$D15&lt;&gt;"",$E15&lt;&gt;""))</formula>
    </cfRule>
  </conditionalFormatting>
  <conditionalFormatting sqref="F17:F18">
    <cfRule type="expression" dxfId="377" priority="15">
      <formula>AND($M17="X",OR($B17&lt;&gt;"",$C17&lt;&gt;"",#REF!&lt;&gt;"",$E17&lt;&gt;""))</formula>
    </cfRule>
  </conditionalFormatting>
  <conditionalFormatting sqref="F22">
    <cfRule type="expression" dxfId="376" priority="4313">
      <formula>AND($M22="X",OR($B22&lt;&gt;"",$D22&lt;&gt;"",#REF!&lt;&gt;"",$E22&lt;&gt;""))</formula>
    </cfRule>
  </conditionalFormatting>
  <conditionalFormatting sqref="F23:F26">
    <cfRule type="expression" dxfId="375" priority="4314">
      <formula>AND($M23="X",OR($B23&lt;&gt;"",$C23&lt;&gt;"",#REF!&lt;&gt;"",$E23&lt;&gt;""))</formula>
    </cfRule>
  </conditionalFormatting>
  <conditionalFormatting sqref="F42:F43">
    <cfRule type="expression" dxfId="374" priority="4315">
      <formula>AND($S42="X",OR($B42&lt;&gt;"",$C42&lt;&gt;"",$D42&lt;&gt;"",$E42&lt;&gt;"",$F42&lt;&gt;""))</formula>
    </cfRule>
  </conditionalFormatting>
  <conditionalFormatting sqref="F45:F49 F53:F90">
    <cfRule type="expression" dxfId="373" priority="4604">
      <formula>AND($M45="X",OR($C45&lt;&gt;"",$D45&lt;&gt;"",$E45&lt;&gt;""))</formula>
    </cfRule>
  </conditionalFormatting>
  <conditionalFormatting sqref="F51:F52">
    <cfRule type="expression" dxfId="372" priority="4606">
      <formula>OR($AF51="X",$AE51="X")</formula>
    </cfRule>
    <cfRule type="expression" dxfId="371" priority="4607">
      <formula>AND($AF51=1,$AE51=1)</formula>
    </cfRule>
    <cfRule type="expression" dxfId="370" priority="4608">
      <formula>$AF51=1</formula>
    </cfRule>
    <cfRule type="expression" dxfId="369" priority="4609">
      <formula>$AE51=1</formula>
    </cfRule>
    <cfRule type="expression" dxfId="368" priority="4610">
      <formula>AND(NOT(ISBLANK($X51)),ISBLANK($AE51),ISBLANK($AF51))</formula>
    </cfRule>
    <cfRule type="expression" dxfId="367" priority="4611">
      <formula>AND($M51="X",OR($C51&lt;&gt;"",#REF!&lt;&gt;"",$E51&lt;&gt;"",#REF!&lt;&gt;""))</formula>
    </cfRule>
  </conditionalFormatting>
  <conditionalFormatting sqref="G9:G14 G16 G19:G21 G27:G41 G44">
    <cfRule type="expression" dxfId="366" priority="4316">
      <formula>AND($M9="X",OR($B9&lt;&gt;"",$C9&lt;&gt;"",$D9&lt;&gt;"",$E9&lt;&gt;"",$F9&lt;&gt;""))</formula>
    </cfRule>
  </conditionalFormatting>
  <conditionalFormatting sqref="G15">
    <cfRule type="expression" dxfId="365" priority="4640">
      <formula>AND($M15="X",OR($C15&lt;&gt;"",#REF!&lt;&gt;"",$D15&lt;&gt;"",$E15&lt;&gt;"",$F15&lt;&gt;""))</formula>
    </cfRule>
  </conditionalFormatting>
  <conditionalFormatting sqref="G17:G18">
    <cfRule type="expression" dxfId="364" priority="16">
      <formula>AND($M17="X",OR($B17&lt;&gt;"",$C17&lt;&gt;"",#REF!&lt;&gt;"",$E17&lt;&gt;"",$F17&lt;&gt;""))</formula>
    </cfRule>
  </conditionalFormatting>
  <conditionalFormatting sqref="G22">
    <cfRule type="expression" dxfId="363" priority="4319">
      <formula>AND($M22="X",OR($B22&lt;&gt;"",$D22&lt;&gt;"",#REF!&lt;&gt;"",$E22&lt;&gt;"",$F22&lt;&gt;""))</formula>
    </cfRule>
  </conditionalFormatting>
  <conditionalFormatting sqref="G23:G26">
    <cfRule type="expression" dxfId="362" priority="4320">
      <formula>AND($M23="X",OR($B23&lt;&gt;"",$C23&lt;&gt;"",#REF!&lt;&gt;"",$E23&lt;&gt;"",$F23&lt;&gt;""))</formula>
    </cfRule>
  </conditionalFormatting>
  <conditionalFormatting sqref="G45:G49 G53:G90">
    <cfRule type="expression" dxfId="361" priority="4612">
      <formula>AND($M45="X",OR($C45&lt;&gt;"",$D45&lt;&gt;"",$E45&lt;&gt;"",$F45&lt;&gt;""))</formula>
    </cfRule>
  </conditionalFormatting>
  <conditionalFormatting sqref="G51:G52">
    <cfRule type="expression" dxfId="360" priority="4614">
      <formula>AND($M51="X",OR($C51&lt;&gt;"",#REF!&lt;&gt;"",$E51&lt;&gt;"",#REF!&lt;&gt;""))</formula>
    </cfRule>
  </conditionalFormatting>
  <conditionalFormatting sqref="H92:H93 H96:H98 H145:H914">
    <cfRule type="expression" dxfId="359" priority="176">
      <formula>$K92="X"</formula>
    </cfRule>
  </conditionalFormatting>
  <conditionalFormatting sqref="I16">
    <cfRule type="expression" dxfId="358" priority="17">
      <formula>$X16=1</formula>
    </cfRule>
    <cfRule type="expression" dxfId="357" priority="18">
      <formula>AND($X16=1,#REF!=1)</formula>
    </cfRule>
    <cfRule type="expression" dxfId="356" priority="19">
      <formula>AND(NOT(ISBLANK($R16)),ISBLANK(#REF!),ISBLANK($X16))</formula>
    </cfRule>
    <cfRule type="expression" dxfId="355" priority="20">
      <formula>OR($X16="X",#REF!="X")</formula>
    </cfRule>
    <cfRule type="expression" dxfId="354" priority="21">
      <formula>#REF!=1</formula>
    </cfRule>
    <cfRule type="expression" dxfId="353" priority="22">
      <formula>AND($M16="X",OR($B16&lt;&gt;"",$C16&lt;&gt;"",$D16&lt;&gt;"",$E16&lt;&gt;"",$F16&lt;&gt;""))</formula>
    </cfRule>
  </conditionalFormatting>
  <conditionalFormatting sqref="I19">
    <cfRule type="expression" dxfId="352" priority="4621">
      <formula>$M20="X"</formula>
    </cfRule>
  </conditionalFormatting>
  <conditionalFormatting sqref="I11:J14 J16 I17:J18 J19:J20 I21:J34 I48:J90">
    <cfRule type="expression" dxfId="351" priority="174">
      <formula>$M11="X"</formula>
    </cfRule>
  </conditionalFormatting>
  <conditionalFormatting sqref="I35:J43">
    <cfRule type="expression" dxfId="350" priority="70">
      <formula>$S35="X"</formula>
    </cfRule>
  </conditionalFormatting>
  <conditionalFormatting sqref="I41:J46">
    <cfRule type="expression" dxfId="349" priority="34">
      <formula>$M41="X"</formula>
    </cfRule>
  </conditionalFormatting>
  <conditionalFormatting sqref="K50:K87 K89">
    <cfRule type="cellIs" dxfId="348" priority="23" operator="equal">
      <formula>"1..1"</formula>
    </cfRule>
    <cfRule type="cellIs" dxfId="347" priority="24" operator="equal">
      <formula>"0..n"</formula>
    </cfRule>
    <cfRule type="cellIs" dxfId="346" priority="25" operator="equal">
      <formula>"0..1"</formula>
    </cfRule>
  </conditionalFormatting>
  <conditionalFormatting sqref="L9:L89">
    <cfRule type="cellIs" dxfId="345" priority="1" operator="equal">
      <formula>"1..1"</formula>
    </cfRule>
    <cfRule type="cellIs" dxfId="344" priority="2" operator="equal">
      <formula>"0..n"</formula>
    </cfRule>
    <cfRule type="cellIs" dxfId="34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2725</v>
      </c>
      <c r="C10" s="240"/>
      <c r="D10" s="241"/>
      <c r="E10" s="241"/>
      <c r="F10" s="241"/>
      <c r="G10" s="241"/>
      <c r="H10" s="837" t="s">
        <v>2727</v>
      </c>
      <c r="I10" s="316" t="s">
        <v>2724</v>
      </c>
      <c r="J10" s="688"/>
      <c r="K10" s="660" t="s">
        <v>2726</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255"/>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42" priority="138">
      <formula>OR($W63="X",$V63="X")</formula>
    </cfRule>
    <cfRule type="expression" dxfId="341" priority="139">
      <formula>AND($W63=1,$V63=1)</formula>
    </cfRule>
    <cfRule type="expression" dxfId="340" priority="140">
      <formula>$W63=1</formula>
    </cfRule>
    <cfRule type="expression" dxfId="339" priority="141">
      <formula>$V63=1</formula>
    </cfRule>
  </conditionalFormatting>
  <conditionalFormatting sqref="A9:G9 B10:G14 A10:A16 C15:G15">
    <cfRule type="expression" dxfId="338" priority="132">
      <formula>$X9=1</formula>
    </cfRule>
    <cfRule type="expression" dxfId="337" priority="143">
      <formula>AND($X9=1,#REF!=1)</formula>
    </cfRule>
    <cfRule type="expression" dxfId="336" priority="144">
      <formula>AND(NOT(ISBLANK($R9)),ISBLANK(#REF!),ISBLANK($X9))</formula>
    </cfRule>
  </conditionalFormatting>
  <conditionalFormatting sqref="A9:G9 B10:G14 A10:A16">
    <cfRule type="expression" dxfId="335" priority="142">
      <formula>#REF!=1</formula>
    </cfRule>
    <cfRule type="expression" dxfId="334" priority="145">
      <formula>OR($X9="X",#REF!="X")</formula>
    </cfRule>
  </conditionalFormatting>
  <conditionalFormatting sqref="B17:G20 A17:A61 B21:C21 D21:D23 B22:B23 F22:G23 B24:G61">
    <cfRule type="expression" dxfId="333" priority="21">
      <formula>OR($AF17="X",$AE17="X")</formula>
    </cfRule>
  </conditionalFormatting>
  <conditionalFormatting sqref="B17:G20 A17:A61 B21:D21 B22:B23 D22:D23 F22:G23 B24:G61">
    <cfRule type="expression" dxfId="332" priority="22">
      <formula>AND($AF17=1,$AE17=1)</formula>
    </cfRule>
    <cfRule type="expression" dxfId="331" priority="23">
      <formula>$AF17=1</formula>
    </cfRule>
  </conditionalFormatting>
  <conditionalFormatting sqref="B17:G20 A17:A61 D21:G21 B21:C23 D22:D23 F22:G23 B24:G61">
    <cfRule type="expression" dxfId="330" priority="25">
      <formula>AND(NOT(ISBLANK($X17)),ISBLANK($AE17),ISBLANK($AF17))</formula>
    </cfRule>
  </conditionalFormatting>
  <conditionalFormatting sqref="B17:G21 A17:A61 B22:B23 D22:D23 F22:G23 B24:G61">
    <cfRule type="expression" dxfId="329" priority="24">
      <formula>$AE17=1</formula>
    </cfRule>
  </conditionalFormatting>
  <conditionalFormatting sqref="C9:C11 C17:C20 C24:C61">
    <cfRule type="expression" dxfId="328" priority="4297">
      <formula>AND($M9="X",$B9&lt;&gt;"")</formula>
    </cfRule>
  </conditionalFormatting>
  <conditionalFormatting sqref="C12">
    <cfRule type="expression" dxfId="327" priority="159">
      <formula>OR($AE16="X",$AD16="X")</formula>
    </cfRule>
    <cfRule type="expression" dxfId="326" priority="160">
      <formula>AND($AE16=1,$AD16=1)</formula>
    </cfRule>
    <cfRule type="expression" dxfId="325" priority="161">
      <formula>$AE16=1</formula>
    </cfRule>
    <cfRule type="expression" dxfId="324" priority="162">
      <formula>$AD16=1</formula>
    </cfRule>
    <cfRule type="expression" dxfId="323" priority="163">
      <formula>AND(NOT(ISBLANK($X16)),ISBLANK($AD16),ISBLANK($AE16))</formula>
    </cfRule>
  </conditionalFormatting>
  <conditionalFormatting sqref="C13">
    <cfRule type="expression" dxfId="322" priority="1731">
      <formula>OR(#REF!="X",#REF!="X")</formula>
    </cfRule>
    <cfRule type="expression" dxfId="321" priority="1732">
      <formula>AND(#REF!=1,#REF!=1)</formula>
    </cfRule>
    <cfRule type="expression" dxfId="320" priority="1733">
      <formula>#REF!=1</formula>
    </cfRule>
    <cfRule type="expression" dxfId="319" priority="1734">
      <formula>#REF!=1</formula>
    </cfRule>
    <cfRule type="expression" dxfId="318" priority="1735">
      <formula>AND(NOT(ISBLANK(#REF!)),ISBLANK(#REF!),ISBLANK(#REF!))</formula>
    </cfRule>
  </conditionalFormatting>
  <conditionalFormatting sqref="C14">
    <cfRule type="expression" dxfId="317" priority="1707">
      <formula>OR(#REF!="X",#REF!="X")</formula>
    </cfRule>
    <cfRule type="expression" dxfId="316" priority="1708">
      <formula>AND(#REF!=1,#REF!=1)</formula>
    </cfRule>
    <cfRule type="expression" dxfId="315" priority="1709">
      <formula>#REF!=1</formula>
    </cfRule>
    <cfRule type="expression" dxfId="314" priority="1710">
      <formula>#REF!=1</formula>
    </cfRule>
    <cfRule type="expression" dxfId="313" priority="1711">
      <formula>AND(NOT(ISBLANK(#REF!)),ISBLANK(#REF!),ISBLANK(#REF!))</formula>
    </cfRule>
  </conditionalFormatting>
  <conditionalFormatting sqref="C22:C23">
    <cfRule type="expression" dxfId="312" priority="4302">
      <formula>AND($M22="X",OR(#REF!&lt;&gt;"",$B22&lt;&gt;""))</formula>
    </cfRule>
    <cfRule type="expression" dxfId="311" priority="4303">
      <formula>OR($AF22="X",$AE22="X")</formula>
    </cfRule>
    <cfRule type="expression" dxfId="310" priority="4304">
      <formula>AND($AF22=1,$AE22=1)</formula>
    </cfRule>
    <cfRule type="expression" dxfId="309" priority="4305">
      <formula>$AF22=1</formula>
    </cfRule>
    <cfRule type="expression" dxfId="308" priority="4306">
      <formula>$AE22=1</formula>
    </cfRule>
  </conditionalFormatting>
  <conditionalFormatting sqref="C15:G15">
    <cfRule type="expression" dxfId="307" priority="146">
      <formula>OR($X15="X",#REF!="X")</formula>
    </cfRule>
    <cfRule type="expression" dxfId="306" priority="147">
      <formula>#REF!=1</formula>
    </cfRule>
  </conditionalFormatting>
  <conditionalFormatting sqref="D9:D11 D17:D20 D24:D61">
    <cfRule type="expression" dxfId="305" priority="4307">
      <formula>AND($M9="X",OR($B9&lt;&gt;"",$C9&lt;&gt;""))</formula>
    </cfRule>
  </conditionalFormatting>
  <conditionalFormatting sqref="D12:D14 C21 D21:D23">
    <cfRule type="expression" dxfId="304" priority="4300">
      <formula>AND($M12="X",OR($B12&lt;&gt;"",#REF!&lt;&gt;""))</formula>
    </cfRule>
  </conditionalFormatting>
  <conditionalFormatting sqref="D15">
    <cfRule type="expression" dxfId="303" priority="4310">
      <formula>AND($M15="X",OR($C15&lt;&gt;"",#REF!&lt;&gt;""))</formula>
    </cfRule>
  </conditionalFormatting>
  <conditionalFormatting sqref="D16">
    <cfRule type="expression" dxfId="302" priority="4311">
      <formula>AND($S16="X",OR($C12&lt;&gt;"",#REF!&lt;&gt;""))</formula>
    </cfRule>
  </conditionalFormatting>
  <conditionalFormatting sqref="D21">
    <cfRule type="expression" dxfId="301" priority="4313">
      <formula>AND($M21="X",OR($B21&lt;&gt;"",#REF!&lt;&gt;"",$C21&lt;&gt;""))</formula>
    </cfRule>
    <cfRule type="expression" dxfId="300" priority="4314">
      <formula>AND($M21="X",OR($B21&lt;&gt;"",#REF!&lt;&gt;"",$C21&lt;&gt;"",$D21&lt;&gt;""))</formula>
    </cfRule>
    <cfRule type="expression" dxfId="299" priority="4315">
      <formula>AND($M21="X",OR($B21&lt;&gt;"",#REF!&lt;&gt;"",$D21&lt;&gt;"",#REF!&lt;&gt;""))</formula>
    </cfRule>
    <cfRule type="expression" dxfId="298" priority="4316">
      <formula>$AE21=1</formula>
    </cfRule>
    <cfRule type="expression" dxfId="297" priority="4317">
      <formula>AND($M21="X",OR($B21&lt;&gt;"",#REF!&lt;&gt;"",$C21&lt;&gt;""))</formula>
    </cfRule>
    <cfRule type="expression" dxfId="296" priority="4318">
      <formula>AND($AF21=1,$AE21=1)</formula>
    </cfRule>
    <cfRule type="expression" dxfId="295" priority="4319">
      <formula>$AF21=1</formula>
    </cfRule>
    <cfRule type="expression" dxfId="294" priority="4320">
      <formula>AND($M21="X",$B21&lt;&gt;"")</formula>
    </cfRule>
    <cfRule type="expression" dxfId="293" priority="4321">
      <formula>AND($M21="X",OR($B21&lt;&gt;"",#REF!&lt;&gt;""))</formula>
    </cfRule>
  </conditionalFormatting>
  <conditionalFormatting sqref="D16:G16">
    <cfRule type="expression" dxfId="292" priority="121">
      <formula>OR($AE16="X",$AD16="X")</formula>
    </cfRule>
    <cfRule type="expression" dxfId="291" priority="122">
      <formula>AND($AE16=1,$AD16=1)</formula>
    </cfRule>
    <cfRule type="expression" dxfId="290" priority="123">
      <formula>$AE16=1</formula>
    </cfRule>
    <cfRule type="expression" dxfId="289" priority="124">
      <formula>$AD16=1</formula>
    </cfRule>
    <cfRule type="expression" dxfId="288" priority="125">
      <formula>AND(NOT(ISBLANK($X16)),ISBLANK($AD16),ISBLANK($AE16))</formula>
    </cfRule>
  </conditionalFormatting>
  <conditionalFormatting sqref="D21:G21">
    <cfRule type="expression" dxfId="287" priority="4327">
      <formula>AND($M21="X",OR($B21&lt;&gt;"",$C21&lt;&gt;"",$D21&lt;&gt;"",$E21&lt;&gt;"",$F21&lt;&gt;""))</formula>
    </cfRule>
    <cfRule type="expression" dxfId="286" priority="4328">
      <formula>AND($AF21=1,$AE21=1)</formula>
    </cfRule>
    <cfRule type="expression" dxfId="285" priority="4329">
      <formula>$AF21=1</formula>
    </cfRule>
    <cfRule type="expression" dxfId="284"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83" priority="4331">
      <formula>AND($M9="X",OR($B9&lt;&gt;"",$C9&lt;&gt;"",$D9&lt;&gt;""))</formula>
    </cfRule>
  </conditionalFormatting>
  <conditionalFormatting sqref="E12:E14">
    <cfRule type="expression" dxfId="282" priority="4333">
      <formula>AND($M12="X",OR($B12&lt;&gt;"",#REF!&lt;&gt;"",$D12&lt;&gt;""))</formula>
    </cfRule>
  </conditionalFormatting>
  <conditionalFormatting sqref="E15">
    <cfRule type="expression" dxfId="281" priority="4334">
      <formula>AND($M15="X",OR($C15&lt;&gt;"",#REF!&lt;&gt;"",$D15&lt;&gt;""))</formula>
    </cfRule>
  </conditionalFormatting>
  <conditionalFormatting sqref="E16">
    <cfRule type="expression" dxfId="280" priority="4335">
      <formula>AND($S16="X",OR($C12&lt;&gt;"",#REF!&lt;&gt;"",$D16&lt;&gt;""))</formula>
    </cfRule>
  </conditionalFormatting>
  <conditionalFormatting sqref="E22:E23">
    <cfRule type="expression" dxfId="279" priority="4337">
      <formula>OR($AF22="X",$AE22="X")</formula>
    </cfRule>
    <cfRule type="expression" dxfId="278" priority="4338">
      <formula>AND($AF22=1,$AE22=1)</formula>
    </cfRule>
    <cfRule type="expression" dxfId="277" priority="4339">
      <formula>$AF22=1</formula>
    </cfRule>
    <cfRule type="expression" dxfId="276" priority="4340">
      <formula>$AE22=1</formula>
    </cfRule>
    <cfRule type="expression" dxfId="275" priority="4341">
      <formula>AND(NOT(ISBLANK($X22)),ISBLANK($AE22),ISBLANK($AF22))</formula>
    </cfRule>
    <cfRule type="expression" dxfId="274" priority="4342">
      <formula>AND($M22="X",OR($B22&lt;&gt;"",#REF!&lt;&gt;"",$D22&lt;&gt;"",#REF!&lt;&gt;""))</formula>
    </cfRule>
  </conditionalFormatting>
  <conditionalFormatting sqref="F9:F11 F17:F20 F24:F61">
    <cfRule type="expression" dxfId="273" priority="4343">
      <formula>AND($M9="X",OR($B9&lt;&gt;"",$C9&lt;&gt;"",$D9&lt;&gt;"",$E9&lt;&gt;""))</formula>
    </cfRule>
  </conditionalFormatting>
  <conditionalFormatting sqref="F12:F14">
    <cfRule type="expression" dxfId="272" priority="4345">
      <formula>AND($M12="X",OR($B12&lt;&gt;"",#REF!&lt;&gt;"",$D12&lt;&gt;"",$E12&lt;&gt;""))</formula>
    </cfRule>
  </conditionalFormatting>
  <conditionalFormatting sqref="F15">
    <cfRule type="expression" dxfId="271" priority="4346">
      <formula>AND($M15="X",OR($C15&lt;&gt;"",#REF!&lt;&gt;"",$D15&lt;&gt;"",$E15&lt;&gt;""))</formula>
    </cfRule>
  </conditionalFormatting>
  <conditionalFormatting sqref="F16">
    <cfRule type="expression" dxfId="270" priority="4347">
      <formula>AND($S16="X",OR($C12&lt;&gt;"",#REF!&lt;&gt;"",$D16&lt;&gt;"",$E16&lt;&gt;""))</formula>
    </cfRule>
  </conditionalFormatting>
  <conditionalFormatting sqref="F22:F23">
    <cfRule type="expression" dxfId="269" priority="4349">
      <formula>AND($M22="X",OR($B22&lt;&gt;"",#REF!&lt;&gt;"",$D22&lt;&gt;"",#REF!&lt;&gt;""))</formula>
    </cfRule>
  </conditionalFormatting>
  <conditionalFormatting sqref="G9:G11 G17:G20 G24:G61">
    <cfRule type="expression" dxfId="268" priority="4350">
      <formula>AND($M9="X",OR($B9&lt;&gt;"",$C9&lt;&gt;"",$D9&lt;&gt;"",$E9&lt;&gt;"",$F9&lt;&gt;""))</formula>
    </cfRule>
  </conditionalFormatting>
  <conditionalFormatting sqref="G12:G14">
    <cfRule type="expression" dxfId="267" priority="4352">
      <formula>AND($M12="X",OR($B12&lt;&gt;"",#REF!&lt;&gt;"",$D12&lt;&gt;"",$E12&lt;&gt;"",$F12&lt;&gt;""))</formula>
    </cfRule>
  </conditionalFormatting>
  <conditionalFormatting sqref="G15">
    <cfRule type="expression" dxfId="266" priority="4353">
      <formula>AND($M15="X",OR($C15&lt;&gt;"",#REF!&lt;&gt;"",$D15&lt;&gt;"",$E15&lt;&gt;"",$F15&lt;&gt;""))</formula>
    </cfRule>
  </conditionalFormatting>
  <conditionalFormatting sqref="G16">
    <cfRule type="expression" dxfId="265" priority="4354">
      <formula>AND($S16="X",OR($C12&lt;&gt;"",#REF!&lt;&gt;"",$D16&lt;&gt;"",$E16&lt;&gt;"",$F16&lt;&gt;""))</formula>
    </cfRule>
  </conditionalFormatting>
  <conditionalFormatting sqref="G22:G23">
    <cfRule type="expression" dxfId="264" priority="4356">
      <formula>AND($M22="X",OR($B22&lt;&gt;"",#REF!&lt;&gt;"",$D22&lt;&gt;"",#REF!&lt;&gt;"",$F22&lt;&gt;""))</formula>
    </cfRule>
  </conditionalFormatting>
  <conditionalFormatting sqref="H63:H64 H67:H885">
    <cfRule type="expression" dxfId="263" priority="131">
      <formula>$K63="X"</formula>
    </cfRule>
  </conditionalFormatting>
  <conditionalFormatting sqref="I11:J11">
    <cfRule type="expression" dxfId="262" priority="120">
      <formula>$S16="X"</formula>
    </cfRule>
  </conditionalFormatting>
  <conditionalFormatting sqref="I17:J17 I19:J61">
    <cfRule type="expression" dxfId="261" priority="29">
      <formula>$M17="X"</formula>
    </cfRule>
  </conditionalFormatting>
  <conditionalFormatting sqref="L9:L10">
    <cfRule type="cellIs" dxfId="260" priority="62" operator="equal">
      <formula>"1..1"</formula>
    </cfRule>
    <cfRule type="cellIs" dxfId="259" priority="63" operator="equal">
      <formula>"0..n"</formula>
    </cfRule>
    <cfRule type="cellIs" dxfId="258" priority="64" operator="equal">
      <formula>"0..1"</formula>
    </cfRule>
  </conditionalFormatting>
  <conditionalFormatting sqref="L12 L15">
    <cfRule type="cellIs" dxfId="257" priority="126" operator="equal">
      <formula>"1..1"</formula>
    </cfRule>
    <cfRule type="cellIs" dxfId="256" priority="127" operator="equal">
      <formula>"0..n"</formula>
    </cfRule>
    <cfRule type="cellIs" dxfId="255" priority="128" operator="equal">
      <formula>"0..1"</formula>
    </cfRule>
  </conditionalFormatting>
  <conditionalFormatting sqref="L18:L60 K21:K58 K60">
    <cfRule type="cellIs" dxfId="254" priority="12" operator="equal">
      <formula>"1..1"</formula>
    </cfRule>
    <cfRule type="cellIs" dxfId="253" priority="13" operator="equal">
      <formula>"0..n"</formula>
    </cfRule>
    <cfRule type="cellIs" dxfId="252"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2708</v>
      </c>
      <c r="C1" s="129"/>
      <c r="F1" s="157"/>
      <c r="G1" s="128"/>
      <c r="H1" s="866"/>
      <c r="I1" s="866"/>
      <c r="X1" s="128"/>
      <c r="ALR1"/>
    </row>
    <row r="2" spans="1:1006" ht="13.5" customHeight="1">
      <c r="A2" s="128" t="s">
        <v>850</v>
      </c>
      <c r="B2" s="128" t="s">
        <v>2206</v>
      </c>
      <c r="C2" s="141"/>
      <c r="D2" s="284"/>
      <c r="E2" s="284"/>
      <c r="F2" s="157"/>
      <c r="G2" s="128"/>
      <c r="H2" s="866"/>
      <c r="I2" s="866"/>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2725</v>
      </c>
      <c r="C10" s="240"/>
      <c r="D10" s="241"/>
      <c r="E10" s="241"/>
      <c r="F10" s="241"/>
      <c r="G10" s="241"/>
      <c r="H10" s="837" t="s">
        <v>2727</v>
      </c>
      <c r="I10" s="316" t="s">
        <v>2724</v>
      </c>
      <c r="J10" s="688"/>
      <c r="K10" s="660" t="s">
        <v>2726</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2721</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2722</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2719</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2730</v>
      </c>
      <c r="I20" s="264" t="s">
        <v>2720</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51" priority="130">
      <formula>$X10=1</formula>
    </cfRule>
  </conditionalFormatting>
  <conditionalFormatting sqref="A22:A23">
    <cfRule type="expression" dxfId="250" priority="27">
      <formula>#REF!=1</formula>
    </cfRule>
    <cfRule type="expression" dxfId="249" priority="30">
      <formula>OR($X22="X",#REF!="X")</formula>
    </cfRule>
  </conditionalFormatting>
  <conditionalFormatting sqref="A44:F45 A48:F866">
    <cfRule type="expression" dxfId="248" priority="169">
      <formula>OR($W44="X",$V44="X")</formula>
    </cfRule>
    <cfRule type="expression" dxfId="247" priority="170">
      <formula>AND($W44=1,$V44=1)</formula>
    </cfRule>
    <cfRule type="expression" dxfId="246" priority="171">
      <formula>$W44=1</formula>
    </cfRule>
    <cfRule type="expression" dxfId="245" priority="172">
      <formula>$V44=1</formula>
    </cfRule>
  </conditionalFormatting>
  <conditionalFormatting sqref="A9:G9 C10:G10 A10:A21 B11:G12 A24:A42">
    <cfRule type="expression" dxfId="244" priority="174">
      <formula>AND($X9=1,#REF!=1)</formula>
    </cfRule>
    <cfRule type="expression" dxfId="243" priority="175">
      <formula>AND(NOT(ISBLANK($R9)),ISBLANK(#REF!),ISBLANK($X9))</formula>
    </cfRule>
    <cfRule type="expression" dxfId="242" priority="176">
      <formula>OR($X9="X",#REF!="X")</formula>
    </cfRule>
  </conditionalFormatting>
  <conditionalFormatting sqref="A9:G9 C10:G10 B11:G12 A10:A21 A24:A42">
    <cfRule type="expression" dxfId="241" priority="173">
      <formula>#REF!=1</formula>
    </cfRule>
  </conditionalFormatting>
  <conditionalFormatting sqref="A22:G23">
    <cfRule type="expression" dxfId="240" priority="26">
      <formula>$X22=1</formula>
    </cfRule>
    <cfRule type="expression" dxfId="239" priority="28">
      <formula>AND($X22=1,#REF!=1)</formula>
    </cfRule>
    <cfRule type="expression" dxfId="238" priority="29">
      <formula>AND(NOT(ISBLANK($R22)),ISBLANK(#REF!),ISBLANK($X22))</formula>
    </cfRule>
  </conditionalFormatting>
  <conditionalFormatting sqref="B10">
    <cfRule type="expression" dxfId="237" priority="1">
      <formula>$X10=1</formula>
    </cfRule>
    <cfRule type="expression" dxfId="236" priority="2">
      <formula>#REF!=1</formula>
    </cfRule>
    <cfRule type="expression" dxfId="235" priority="3">
      <formula>AND($X10=1,#REF!=1)</formula>
    </cfRule>
    <cfRule type="expression" dxfId="234" priority="4">
      <formula>AND(NOT(ISBLANK($R10)),ISBLANK(#REF!),ISBLANK($X10))</formula>
    </cfRule>
    <cfRule type="expression" dxfId="233" priority="5">
      <formula>OR($X10="X",#REF!="X")</formula>
    </cfRule>
  </conditionalFormatting>
  <conditionalFormatting sqref="B25 D35:G38 B16:G20 B21:C21 E21:G21 B24:G24 D25:G25 B26:C31 E26:G31 B32:G34 B35:B41 B42:G42">
    <cfRule type="expression" dxfId="232" priority="136">
      <formula>AND($X16=1,#REF!=1)</formula>
    </cfRule>
  </conditionalFormatting>
  <conditionalFormatting sqref="B13:C14">
    <cfRule type="expression" dxfId="231" priority="96">
      <formula>AND($X36=1,#REF!=1)</formula>
    </cfRule>
    <cfRule type="expression" dxfId="230" priority="97">
      <formula>$X36=1</formula>
    </cfRule>
    <cfRule type="expression" dxfId="229" priority="98">
      <formula>AND(NOT(ISBLANK($R36)),ISBLANK(#REF!),ISBLANK($X36))</formula>
    </cfRule>
    <cfRule type="expression" dxfId="228" priority="99">
      <formula>OR($X36="X",#REF!="X")</formula>
    </cfRule>
    <cfRule type="expression" dxfId="227" priority="100">
      <formula>#REF!=1</formula>
    </cfRule>
  </conditionalFormatting>
  <conditionalFormatting sqref="B16:G20 B21:C21 E21:G21 B24:G24 B25 D25:G25 B26:C31 E26:G31 B32:G34 D35:G38 B35:B41 B42:G42">
    <cfRule type="expression" dxfId="226" priority="137">
      <formula>AND(NOT(ISBLANK($R16)),ISBLANK(#REF!),ISBLANK($X16))</formula>
    </cfRule>
  </conditionalFormatting>
  <conditionalFormatting sqref="B16:G20 B21:C21 E21:G21 B24:G24 D25:G25 B25:B31 C26:C31 E26:G31 B32:G34 D35:G38 B35:B41 B42:G42">
    <cfRule type="expression" dxfId="225" priority="138">
      <formula>OR($X16="X",#REF!="X")</formula>
    </cfRule>
    <cfRule type="expression" dxfId="224" priority="139">
      <formula>#REF!=1</formula>
    </cfRule>
  </conditionalFormatting>
  <conditionalFormatting sqref="B16:G20 B21:C21 E21:G21 B24:G24 D25:G25 B26:C31 E26:G31 B32:G34 B35:B41 B42:G42 A9:G9 C10:G10 B11:G12">
    <cfRule type="expression" dxfId="223" priority="163">
      <formula>$X9=1</formula>
    </cfRule>
  </conditionalFormatting>
  <conditionalFormatting sqref="B22:G23">
    <cfRule type="expression" dxfId="222" priority="31">
      <formula>OR($X22="X",#REF!="X")</formula>
    </cfRule>
    <cfRule type="expression" dxfId="221" priority="32">
      <formula>#REF!=1</formula>
    </cfRule>
  </conditionalFormatting>
  <conditionalFormatting sqref="C9:C11 C16:C21 C24:C34 D25 C42">
    <cfRule type="expression" dxfId="220" priority="4501">
      <formula>AND($M9="X",$B9&lt;&gt;"")</formula>
    </cfRule>
  </conditionalFormatting>
  <conditionalFormatting sqref="C12">
    <cfRule type="expression" dxfId="219" priority="1744">
      <formula>OR(#REF!="X",#REF!="X")</formula>
    </cfRule>
    <cfRule type="expression" dxfId="218" priority="1745">
      <formula>AND(#REF!=1,#REF!=1)</formula>
    </cfRule>
    <cfRule type="expression" dxfId="217" priority="1746">
      <formula>#REF!=1</formula>
    </cfRule>
    <cfRule type="expression" dxfId="216" priority="1747">
      <formula>#REF!=1</formula>
    </cfRule>
    <cfRule type="expression" dxfId="215" priority="1748">
      <formula>AND(NOT(ISBLANK(#REF!)),ISBLANK(#REF!),ISBLANK(#REF!))</formula>
    </cfRule>
  </conditionalFormatting>
  <conditionalFormatting sqref="C13:C14">
    <cfRule type="expression" dxfId="214" priority="4571">
      <formula>AND($M36="X",$B13&lt;&gt;"")</formula>
    </cfRule>
  </conditionalFormatting>
  <conditionalFormatting sqref="C22:C23">
    <cfRule type="expression" dxfId="213" priority="33">
      <formula>AND($M22="X",$B22&lt;&gt;"")</formula>
    </cfRule>
  </conditionalFormatting>
  <conditionalFormatting sqref="C25">
    <cfRule type="expression" dxfId="212" priority="121">
      <formula>$X25=1</formula>
    </cfRule>
    <cfRule type="expression" dxfId="211" priority="122">
      <formula>AND($X25=1,#REF!=1)</formula>
    </cfRule>
    <cfRule type="expression" dxfId="210" priority="123">
      <formula>AND(NOT(ISBLANK($R25)),ISBLANK(#REF!),ISBLANK($X25))</formula>
    </cfRule>
    <cfRule type="expression" dxfId="209" priority="124">
      <formula>OR($X25="X",#REF!="X")</formula>
    </cfRule>
    <cfRule type="expression" dxfId="208" priority="125">
      <formula>#REF!=1</formula>
    </cfRule>
  </conditionalFormatting>
  <conditionalFormatting sqref="C35:C38">
    <cfRule type="expression" dxfId="207" priority="4505">
      <formula>AND($X35=1,#REF!=1)</formula>
    </cfRule>
    <cfRule type="expression" dxfId="206" priority="4506">
      <formula>$X35=1</formula>
    </cfRule>
    <cfRule type="expression" dxfId="205" priority="4507">
      <formula>AND(NOT(ISBLANK($R35)),ISBLANK(#REF!),ISBLANK($X35))</formula>
    </cfRule>
    <cfRule type="expression" dxfId="204" priority="4508">
      <formula>OR($X35="X",#REF!="X")</formula>
    </cfRule>
    <cfRule type="expression" dxfId="203" priority="4509">
      <formula>#REF!=1</formula>
    </cfRule>
    <cfRule type="expression" dxfId="202" priority="4510">
      <formula>AND($M35="X",$B35&lt;&gt;"")</formula>
    </cfRule>
  </conditionalFormatting>
  <conditionalFormatting sqref="C39 C40:F40">
    <cfRule type="expression" dxfId="201" priority="119">
      <formula>$AD39=1</formula>
    </cfRule>
  </conditionalFormatting>
  <conditionalFormatting sqref="C39 C40:F41">
    <cfRule type="expression" dxfId="200" priority="116">
      <formula>AND($AE39=1,$AD39=1)</formula>
    </cfRule>
    <cfRule type="expression" dxfId="199" priority="117">
      <formula>$AE39=1</formula>
    </cfRule>
    <cfRule type="expression" dxfId="198" priority="118">
      <formula>OR($AE39="X",$AD39="X")</formula>
    </cfRule>
    <cfRule type="expression" dxfId="197" priority="120">
      <formula>AND(NOT(ISBLANK($X39)),ISBLANK($AD39),ISBLANK($AE39))</formula>
    </cfRule>
  </conditionalFormatting>
  <conditionalFormatting sqref="C39:C41">
    <cfRule type="expression" dxfId="196" priority="4515">
      <formula>AND($S39="X",OR($B39&lt;&gt;"",$C39&lt;&gt;""))</formula>
    </cfRule>
  </conditionalFormatting>
  <conditionalFormatting sqref="D9:D11 D16:D20 D24 D32:D39 D42">
    <cfRule type="expression" dxfId="195" priority="4517">
      <formula>AND($M9="X",OR($B9&lt;&gt;"",$C9&lt;&gt;""))</formula>
    </cfRule>
  </conditionalFormatting>
  <conditionalFormatting sqref="D12">
    <cfRule type="expression" dxfId="194" priority="4518">
      <formula>AND($M12="X",OR($B12&lt;&gt;"",#REF!&lt;&gt;""))</formula>
    </cfRule>
  </conditionalFormatting>
  <conditionalFormatting sqref="D13">
    <cfRule type="expression" dxfId="193" priority="4519">
      <formula>AND($S13="X",OR($C11&lt;&gt;"",#REF!&lt;&gt;""))</formula>
    </cfRule>
  </conditionalFormatting>
  <conditionalFormatting sqref="D14">
    <cfRule type="expression" dxfId="192" priority="101">
      <formula>AND($S14="X",OR(#REF!&lt;&gt;"",#REF!&lt;&gt;""))</formula>
    </cfRule>
  </conditionalFormatting>
  <conditionalFormatting sqref="D15">
    <cfRule type="expression" dxfId="191" priority="4520">
      <formula>AND($S15="X",OR($C11&lt;&gt;"",#REF!&lt;&gt;""))</formula>
    </cfRule>
  </conditionalFormatting>
  <conditionalFormatting sqref="D22:D23">
    <cfRule type="expression" dxfId="190" priority="34">
      <formula>AND($M22="X",OR($B22&lt;&gt;"",$C22&lt;&gt;""))</formula>
    </cfRule>
  </conditionalFormatting>
  <conditionalFormatting sqref="D40:D41">
    <cfRule type="expression" dxfId="189" priority="4525">
      <formula>AND($S40="X",OR($B40&lt;&gt;"",$C40&lt;&gt;"",$D40&lt;&gt;""))</formula>
    </cfRule>
  </conditionalFormatting>
  <conditionalFormatting sqref="D13:G15">
    <cfRule type="expression" dxfId="188" priority="65">
      <formula>OR($AE13="X",$AD13="X")</formula>
    </cfRule>
    <cfRule type="expression" dxfId="187" priority="66">
      <formula>AND($AE13=1,$AD13=1)</formula>
    </cfRule>
    <cfRule type="expression" dxfId="186" priority="67">
      <formula>$AE13=1</formula>
    </cfRule>
    <cfRule type="expression" dxfId="185" priority="68">
      <formula>$AD13=1</formula>
    </cfRule>
    <cfRule type="expression" dxfId="184" priority="69">
      <formula>AND(NOT(ISBLANK($X13)),ISBLANK($AD13),ISBLANK($AE13))</formula>
    </cfRule>
  </conditionalFormatting>
  <conditionalFormatting sqref="D35:G39">
    <cfRule type="expression" dxfId="183" priority="106">
      <formula>$X35=1</formula>
    </cfRule>
  </conditionalFormatting>
  <conditionalFormatting sqref="D39:G39">
    <cfRule type="expression" dxfId="182" priority="107">
      <formula>AND($X39=1,#REF!=1)</formula>
    </cfRule>
    <cfRule type="expression" dxfId="181" priority="108">
      <formula>AND(NOT(ISBLANK($R39)),ISBLANK(#REF!),ISBLANK($X39))</formula>
    </cfRule>
    <cfRule type="expression" dxfId="180" priority="109">
      <formula>OR($X39="X",#REF!="X")</formula>
    </cfRule>
    <cfRule type="expression" dxfId="179" priority="110">
      <formula>#REF!=1</formula>
    </cfRule>
  </conditionalFormatting>
  <conditionalFormatting sqref="E9:E11 E16:E20 E24 E32:E39 E42">
    <cfRule type="expression" dxfId="178" priority="4526">
      <formula>AND($M9="X",OR($B9&lt;&gt;"",$C9&lt;&gt;"",$D9&lt;&gt;""))</formula>
    </cfRule>
  </conditionalFormatting>
  <conditionalFormatting sqref="E12">
    <cfRule type="expression" dxfId="177" priority="4527">
      <formula>AND($M12="X",OR($B12&lt;&gt;"",#REF!&lt;&gt;"",$D12&lt;&gt;""))</formula>
    </cfRule>
  </conditionalFormatting>
  <conditionalFormatting sqref="E13">
    <cfRule type="expression" dxfId="176" priority="4528">
      <formula>AND($S13="X",OR($C11&lt;&gt;"",#REF!&lt;&gt;"",$D13&lt;&gt;""))</formula>
    </cfRule>
  </conditionalFormatting>
  <conditionalFormatting sqref="E14">
    <cfRule type="expression" dxfId="175" priority="4529">
      <formula>AND($S14="X",OR(#REF!&lt;&gt;"",#REF!&lt;&gt;"",$D14&lt;&gt;""))</formula>
    </cfRule>
  </conditionalFormatting>
  <conditionalFormatting sqref="E15">
    <cfRule type="expression" dxfId="174" priority="4530">
      <formula>AND($S15="X",OR($C11&lt;&gt;"",#REF!&lt;&gt;"",$D15&lt;&gt;""))</formula>
    </cfRule>
  </conditionalFormatting>
  <conditionalFormatting sqref="E21 E26:E31">
    <cfRule type="expression" dxfId="173" priority="4536">
      <formula>AND($M21="X",OR($B21&lt;&gt;"",$C21&lt;&gt;"",#REF!&lt;&gt;""))</formula>
    </cfRule>
  </conditionalFormatting>
  <conditionalFormatting sqref="E22:E23">
    <cfRule type="expression" dxfId="172" priority="35">
      <formula>AND($M22="X",OR($B22&lt;&gt;"",$C22&lt;&gt;"",$D22&lt;&gt;""))</formula>
    </cfRule>
  </conditionalFormatting>
  <conditionalFormatting sqref="E25">
    <cfRule type="expression" dxfId="171" priority="4535">
      <formula>AND($M25="X",OR($B25&lt;&gt;"",$D25&lt;&gt;"",#REF!&lt;&gt;""))</formula>
    </cfRule>
  </conditionalFormatting>
  <conditionalFormatting sqref="E40:E41">
    <cfRule type="expression" dxfId="170"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9" priority="4538">
      <formula>AND($M9="X",OR($B9&lt;&gt;"",$C9&lt;&gt;"",$D9&lt;&gt;"",$E9&lt;&gt;""))</formula>
    </cfRule>
  </conditionalFormatting>
  <conditionalFormatting sqref="F12">
    <cfRule type="expression" dxfId="168" priority="4539">
      <formula>AND($M12="X",OR($B12&lt;&gt;"",#REF!&lt;&gt;"",$D12&lt;&gt;"",$E12&lt;&gt;""))</formula>
    </cfRule>
  </conditionalFormatting>
  <conditionalFormatting sqref="F13">
    <cfRule type="expression" dxfId="167" priority="4540">
      <formula>AND($S13="X",OR($C11&lt;&gt;"",#REF!&lt;&gt;"",$D13&lt;&gt;"",$E13&lt;&gt;""))</formula>
    </cfRule>
  </conditionalFormatting>
  <conditionalFormatting sqref="F14">
    <cfRule type="expression" dxfId="166" priority="4541">
      <formula>AND($S14="X",OR(#REF!&lt;&gt;"",#REF!&lt;&gt;"",$D14&lt;&gt;"",$E14&lt;&gt;""))</formula>
    </cfRule>
  </conditionalFormatting>
  <conditionalFormatting sqref="F15">
    <cfRule type="expression" dxfId="165" priority="4542">
      <formula>AND($S15="X",OR($C11&lt;&gt;"",#REF!&lt;&gt;"",$D15&lt;&gt;"",$E15&lt;&gt;""))</formula>
    </cfRule>
  </conditionalFormatting>
  <conditionalFormatting sqref="F21 F26:F31">
    <cfRule type="expression" dxfId="164" priority="4548">
      <formula>AND($M21="X",OR($B21&lt;&gt;"",$C21&lt;&gt;"",#REF!&lt;&gt;"",$E21&lt;&gt;""))</formula>
    </cfRule>
  </conditionalFormatting>
  <conditionalFormatting sqref="F22:F23">
    <cfRule type="expression" dxfId="163" priority="36">
      <formula>AND($M22="X",OR($B22&lt;&gt;"",$C22&lt;&gt;"",$D22&lt;&gt;"",$E22&lt;&gt;""))</formula>
    </cfRule>
  </conditionalFormatting>
  <conditionalFormatting sqref="F25">
    <cfRule type="expression" dxfId="162" priority="4547">
      <formula>AND($M25="X",OR($B25&lt;&gt;"",$D25&lt;&gt;"",#REF!&lt;&gt;"",$E25&lt;&gt;""))</formula>
    </cfRule>
  </conditionalFormatting>
  <conditionalFormatting sqref="F40:F41">
    <cfRule type="expression" dxfId="161" priority="4549">
      <formula>AND($S40="X",OR($B40&lt;&gt;"",$C40&lt;&gt;"",$D40&lt;&gt;"",$E40&lt;&gt;"",$F40&lt;&gt;""))</formula>
    </cfRule>
  </conditionalFormatting>
  <conditionalFormatting sqref="G9:G11 G16:G20 G24 G32:G39 G42">
    <cfRule type="expression" dxfId="160" priority="4550">
      <formula>AND($M9="X",OR($B9&lt;&gt;"",$C9&lt;&gt;"",$D9&lt;&gt;"",$E9&lt;&gt;"",$F9&lt;&gt;""))</formula>
    </cfRule>
  </conditionalFormatting>
  <conditionalFormatting sqref="G12">
    <cfRule type="expression" dxfId="159" priority="4551">
      <formula>AND($M12="X",OR($B12&lt;&gt;"",#REF!&lt;&gt;"",$D12&lt;&gt;"",$E12&lt;&gt;"",$F12&lt;&gt;""))</formula>
    </cfRule>
  </conditionalFormatting>
  <conditionalFormatting sqref="G13">
    <cfRule type="expression" dxfId="158" priority="4552">
      <formula>AND($S13="X",OR($C11&lt;&gt;"",#REF!&lt;&gt;"",$D13&lt;&gt;"",$E13&lt;&gt;"",$F13&lt;&gt;""))</formula>
    </cfRule>
  </conditionalFormatting>
  <conditionalFormatting sqref="G14">
    <cfRule type="expression" dxfId="157" priority="4553">
      <formula>AND($S14="X",OR(#REF!&lt;&gt;"",#REF!&lt;&gt;"",$D14&lt;&gt;"",$E14&lt;&gt;"",$F14&lt;&gt;""))</formula>
    </cfRule>
  </conditionalFormatting>
  <conditionalFormatting sqref="G15">
    <cfRule type="expression" dxfId="156" priority="4554">
      <formula>AND($S15="X",OR($C11&lt;&gt;"",#REF!&lt;&gt;"",$D15&lt;&gt;"",$E15&lt;&gt;"",$F15&lt;&gt;""))</formula>
    </cfRule>
  </conditionalFormatting>
  <conditionalFormatting sqref="G21 G26:G31">
    <cfRule type="expression" dxfId="155" priority="4560">
      <formula>AND($M21="X",OR($B21&lt;&gt;"",$C21&lt;&gt;"",#REF!&lt;&gt;"",$E21&lt;&gt;"",$F21&lt;&gt;""))</formula>
    </cfRule>
  </conditionalFormatting>
  <conditionalFormatting sqref="G22:G23">
    <cfRule type="expression" dxfId="154" priority="37">
      <formula>AND($M22="X",OR($B22&lt;&gt;"",$C22&lt;&gt;"",$D22&lt;&gt;"",$E22&lt;&gt;"",$F22&lt;&gt;""))</formula>
    </cfRule>
  </conditionalFormatting>
  <conditionalFormatting sqref="G25">
    <cfRule type="expression" dxfId="153" priority="4559">
      <formula>AND($M25="X",OR($B25&lt;&gt;"",$D25&lt;&gt;"",#REF!&lt;&gt;"",$E25&lt;&gt;"",$F25&lt;&gt;""))</formula>
    </cfRule>
  </conditionalFormatting>
  <conditionalFormatting sqref="H44:H45 H48:H866">
    <cfRule type="expression" dxfId="152" priority="162">
      <formula>$K44="X"</formula>
    </cfRule>
  </conditionalFormatting>
  <conditionalFormatting sqref="I20:I21">
    <cfRule type="expression" dxfId="151" priority="6">
      <formula>$M20="X"</formula>
    </cfRule>
  </conditionalFormatting>
  <conditionalFormatting sqref="I22">
    <cfRule type="expression" dxfId="150" priority="38">
      <formula>$M23="X"</formula>
    </cfRule>
  </conditionalFormatting>
  <conditionalFormatting sqref="I11:J11">
    <cfRule type="expression" dxfId="149" priority="1749">
      <formula>#REF!="X"</formula>
    </cfRule>
  </conditionalFormatting>
  <conditionalFormatting sqref="I16:J19 I24:J36 J37:J38 I39:J42">
    <cfRule type="expression" dxfId="148" priority="44">
      <formula>$M16="X"</formula>
    </cfRule>
  </conditionalFormatting>
  <conditionalFormatting sqref="I39:J41">
    <cfRule type="expression" dxfId="147" priority="112">
      <formula>$S39="X"</formula>
    </cfRule>
  </conditionalFormatting>
  <conditionalFormatting sqref="J20:J23">
    <cfRule type="expression" dxfId="146" priority="25">
      <formula>$M20="X"</formula>
    </cfRule>
  </conditionalFormatting>
  <conditionalFormatting sqref="L9:L42">
    <cfRule type="cellIs" dxfId="145" priority="7" operator="equal">
      <formula>"1..1"</formula>
    </cfRule>
    <cfRule type="cellIs" dxfId="144" priority="8" operator="equal">
      <formula>"0..n"</formula>
    </cfRule>
    <cfRule type="cellIs" dxfId="143" priority="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8" t="s">
        <v>827</v>
      </c>
      <c r="M7" s="868"/>
      <c r="N7" s="868"/>
      <c r="O7" s="868"/>
      <c r="V7" s="763" t="s">
        <v>828</v>
      </c>
      <c r="W7" s="763" t="s">
        <v>828</v>
      </c>
      <c r="X7" s="763" t="s">
        <v>828</v>
      </c>
      <c r="Y7" s="763" t="s">
        <v>828</v>
      </c>
      <c r="AE7" s="868" t="s">
        <v>829</v>
      </c>
      <c r="AF7" s="868"/>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6" type="noConversion"/>
  <conditionalFormatting sqref="A74:F75 A95:F935">
    <cfRule type="expression" dxfId="142" priority="241">
      <formula>OR($AF74="X",$AD74="X")</formula>
    </cfRule>
    <cfRule type="expression" dxfId="141" priority="242">
      <formula>AND($AF74=1,$AD74=1)</formula>
    </cfRule>
    <cfRule type="expression" dxfId="140" priority="243">
      <formula>$AF74=1</formula>
    </cfRule>
    <cfRule type="expression" dxfId="139"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8" priority="240">
      <formula>$Q74="X"</formula>
    </cfRule>
  </conditionalFormatting>
  <conditionalFormatting sqref="Q9:Q72 J49">
    <cfRule type="cellIs" dxfId="137" priority="108" operator="equal">
      <formula>"1..1"</formula>
    </cfRule>
    <cfRule type="cellIs" dxfId="136" priority="109" operator="equal">
      <formula>"0..n"</formula>
    </cfRule>
    <cfRule type="cellIs" dxfId="135" priority="110" operator="equal">
      <formula>"0..1"</formula>
    </cfRule>
  </conditionalFormatting>
  <conditionalFormatting sqref="T9:T11">
    <cfRule type="cellIs" dxfId="134" priority="111" operator="equal">
      <formula>"1..1"</formula>
    </cfRule>
    <cfRule type="cellIs" dxfId="133" priority="112" operator="equal">
      <formula>"0..n"</formula>
    </cfRule>
    <cfRule type="cellIs" dxfId="132" priority="113" operator="equal">
      <formula>"0..1"</formula>
    </cfRule>
  </conditionalFormatting>
  <conditionalFormatting sqref="T19:T20">
    <cfRule type="cellIs" dxfId="131" priority="64" operator="equal">
      <formula>"1..1"</formula>
    </cfRule>
    <cfRule type="cellIs" dxfId="130" priority="65" operator="equal">
      <formula>"0..n"</formula>
    </cfRule>
    <cfRule type="cellIs" dxfId="12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8" t="s">
        <v>827</v>
      </c>
      <c r="M7" s="868"/>
      <c r="N7" s="868"/>
      <c r="O7" s="868"/>
      <c r="V7" s="869" t="s">
        <v>828</v>
      </c>
      <c r="W7" s="869"/>
      <c r="X7" s="869"/>
      <c r="AC7" s="868" t="s">
        <v>829</v>
      </c>
      <c r="AD7" s="86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28" priority="269">
      <formula>OR($AD94="X",$AB94="X")</formula>
    </cfRule>
    <cfRule type="expression" dxfId="127" priority="270">
      <formula>AND($AD94=1,$AB94=1)</formula>
    </cfRule>
    <cfRule type="expression" dxfId="126" priority="271">
      <formula>$AD94=1</formula>
    </cfRule>
    <cfRule type="expression" dxfId="125"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4" priority="268">
      <formula>$Q94="X"</formula>
    </cfRule>
  </conditionalFormatting>
  <conditionalFormatting sqref="Q9:Q92">
    <cfRule type="cellIs" dxfId="123" priority="1" operator="equal">
      <formula>"1..1"</formula>
    </cfRule>
    <cfRule type="cellIs" dxfId="122" priority="2" operator="equal">
      <formula>"0..n"</formula>
    </cfRule>
    <cfRule type="cellIs" dxfId="1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67" t="s">
        <v>815</v>
      </c>
      <c r="R1" s="867"/>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8" t="s">
        <v>827</v>
      </c>
      <c r="O7" s="868"/>
      <c r="P7" s="868"/>
      <c r="Q7" s="868"/>
      <c r="X7" s="869" t="s">
        <v>828</v>
      </c>
      <c r="Y7" s="869"/>
      <c r="AE7" s="868" t="s">
        <v>829</v>
      </c>
      <c r="AF7" s="868"/>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2.95"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2.95"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2.95"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2.95"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20" priority="259">
      <formula>OR($AF66="X",$AD66="X")</formula>
    </cfRule>
    <cfRule type="expression" dxfId="119" priority="260">
      <formula>AND($AF66=1,$AD66=1)</formula>
    </cfRule>
    <cfRule type="expression" dxfId="118" priority="261">
      <formula>$AF66=1</formula>
    </cfRule>
    <cfRule type="expression" dxfId="117" priority="262">
      <formula>$AD66=1</formula>
    </cfRule>
  </conditionalFormatting>
  <conditionalFormatting sqref="C9:I9 K9:K64">
    <cfRule type="expression" dxfId="116" priority="1">
      <formula>$T9="X"</formula>
    </cfRule>
  </conditionalFormatting>
  <conditionalFormatting sqref="C18:J18">
    <cfRule type="expression" dxfId="115" priority="2">
      <formula>$T18="X"</formula>
    </cfRule>
  </conditionalFormatting>
  <conditionalFormatting sqref="J66:J67 J87:J927">
    <cfRule type="expression" dxfId="114" priority="258">
      <formula>$S66="X"</formula>
    </cfRule>
  </conditionalFormatting>
  <conditionalFormatting sqref="S9:S64">
    <cfRule type="cellIs" dxfId="113" priority="168" operator="equal">
      <formula>"1..1"</formula>
    </cfRule>
    <cfRule type="cellIs" dxfId="112" priority="169" operator="equal">
      <formula>"0..n"</formula>
    </cfRule>
    <cfRule type="cellIs" dxfId="111"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75" style="96" customWidth="1"/>
    <col min="9" max="10" width="20.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69" t="s">
        <v>828</v>
      </c>
      <c r="R7" s="869"/>
      <c r="X7" s="868" t="s">
        <v>829</v>
      </c>
      <c r="Y7" s="868"/>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2729</v>
      </c>
      <c r="C10" s="217"/>
      <c r="D10" s="219"/>
      <c r="E10" s="219"/>
      <c r="F10" s="219"/>
      <c r="G10" s="219"/>
      <c r="H10" s="263" t="s">
        <v>2730</v>
      </c>
      <c r="I10" s="264" t="s">
        <v>2702</v>
      </c>
      <c r="J10" s="847"/>
      <c r="K10" s="847" t="s">
        <v>2143</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2725</v>
      </c>
      <c r="C11" s="240"/>
      <c r="D11" s="241"/>
      <c r="E11" s="241"/>
      <c r="F11" s="241"/>
      <c r="G11" s="241"/>
      <c r="H11" s="837" t="s">
        <v>2727</v>
      </c>
      <c r="I11" s="316" t="s">
        <v>2724</v>
      </c>
      <c r="J11" s="688"/>
      <c r="K11" s="660" t="s">
        <v>2726</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218"/>
      <c r="D12" s="241"/>
      <c r="E12" s="218"/>
      <c r="F12" s="218"/>
      <c r="G12" s="218"/>
      <c r="H12" s="255"/>
      <c r="I12" s="497"/>
      <c r="J12" s="847"/>
      <c r="K12" s="847" t="s">
        <v>2171</v>
      </c>
      <c r="L12" s="263" t="s">
        <v>819</v>
      </c>
      <c r="M12" s="849" t="s">
        <v>863</v>
      </c>
      <c r="N12" s="846" t="s">
        <v>2171</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2172</v>
      </c>
      <c r="D13" s="241"/>
      <c r="E13" s="241"/>
      <c r="F13" s="241"/>
      <c r="G13" s="241"/>
      <c r="H13" s="662"/>
      <c r="I13" s="660"/>
      <c r="J13" s="847"/>
      <c r="K13" s="847" t="s">
        <v>2141</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2661</v>
      </c>
      <c r="D14" s="241"/>
      <c r="E14" s="241"/>
      <c r="F14" s="241"/>
      <c r="G14" s="241"/>
      <c r="H14" s="753" t="s">
        <v>2622</v>
      </c>
      <c r="I14" s="660"/>
      <c r="J14" s="847"/>
      <c r="K14" s="847" t="s">
        <v>887</v>
      </c>
      <c r="L14" s="846" t="s">
        <v>816</v>
      </c>
      <c r="M14" s="849"/>
      <c r="N14" s="846" t="s">
        <v>862</v>
      </c>
      <c r="O14" s="848" t="s">
        <v>863</v>
      </c>
      <c r="P14" s="846" t="s">
        <v>2696</v>
      </c>
      <c r="Q14" s="850" t="s">
        <v>863</v>
      </c>
      <c r="R14" s="661" t="s">
        <v>863</v>
      </c>
      <c r="S14" s="805" t="s">
        <v>2675</v>
      </c>
      <c r="T14" s="666"/>
      <c r="U14" s="662"/>
      <c r="V14" s="664"/>
    </row>
    <row r="15" spans="1:16382" s="224" customFormat="1" ht="13.5" customHeight="1">
      <c r="A15" s="225">
        <v>7</v>
      </c>
      <c r="B15" s="766"/>
      <c r="C15" s="241" t="s">
        <v>2175</v>
      </c>
      <c r="D15" s="241"/>
      <c r="E15" s="241"/>
      <c r="F15" s="241"/>
      <c r="G15" s="241"/>
      <c r="H15" s="662" t="s">
        <v>2176</v>
      </c>
      <c r="I15" s="660"/>
      <c r="J15" s="847"/>
      <c r="K15" s="847" t="s">
        <v>2177</v>
      </c>
      <c r="L15" s="846" t="s">
        <v>816</v>
      </c>
      <c r="M15" s="849"/>
      <c r="N15" s="846" t="s">
        <v>862</v>
      </c>
      <c r="O15" s="848" t="s">
        <v>863</v>
      </c>
      <c r="P15" s="846" t="s">
        <v>2697</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10" priority="4735">
      <formula>AND($X12=1,#REF!=1)</formula>
    </cfRule>
    <cfRule type="expression" dxfId="109" priority="4736">
      <formula>AND(NOT(ISBLANK($S12)),ISBLANK(#REF!),ISBLANK($X12))</formula>
    </cfRule>
    <cfRule type="expression" dxfId="108" priority="4737">
      <formula>OR($X12="X",#REF!="X")</formula>
    </cfRule>
  </conditionalFormatting>
  <conditionalFormatting sqref="A17:F18 A38:F878">
    <cfRule type="expression" dxfId="107" priority="148">
      <formula>OR($Y17="X",$W17="X")</formula>
    </cfRule>
    <cfRule type="expression" dxfId="106" priority="149">
      <formula>AND($Y17=1,$W17=1)</formula>
    </cfRule>
    <cfRule type="expression" dxfId="105" priority="150">
      <formula>$Y17=1</formula>
    </cfRule>
    <cfRule type="expression" dxfId="104" priority="151">
      <formula>$W17=1</formula>
    </cfRule>
  </conditionalFormatting>
  <conditionalFormatting sqref="A9:G9 A10:A11 C11:G11">
    <cfRule type="expression" dxfId="103" priority="69">
      <formula>AND($X9=1,#REF!=1)</formula>
    </cfRule>
    <cfRule type="expression" dxfId="102" priority="70">
      <formula>AND(NOT(ISBLANK($R9)),ISBLANK(#REF!),ISBLANK($X9))</formula>
    </cfRule>
    <cfRule type="expression" dxfId="101" priority="71">
      <formula>OR($X9="X",#REF!="X")</formula>
    </cfRule>
  </conditionalFormatting>
  <conditionalFormatting sqref="A9:G9 A10:A15 C11:G11">
    <cfRule type="expression" dxfId="100" priority="68">
      <formula>#REF!=1</formula>
    </cfRule>
  </conditionalFormatting>
  <conditionalFormatting sqref="A9:G9 A10:A15">
    <cfRule type="expression" dxfId="99" priority="67">
      <formula>$X9=1</formula>
    </cfRule>
  </conditionalFormatting>
  <conditionalFormatting sqref="B10 D10:G10 C12:C15 E12:G15">
    <cfRule type="expression" dxfId="98" priority="48">
      <formula>AND($X10=1,#REF!=1)</formula>
    </cfRule>
    <cfRule type="expression" dxfId="97" priority="51">
      <formula>OR($X10="X",#REF!="X")</formula>
    </cfRule>
    <cfRule type="expression" dxfId="96" priority="52">
      <formula>#REF!=1</formula>
    </cfRule>
  </conditionalFormatting>
  <conditionalFormatting sqref="B10 D10:G10">
    <cfRule type="expression" dxfId="95" priority="49">
      <formula>AND(NOT(ISBLANK($R10)),ISBLANK(#REF!),ISBLANK($X10))</formula>
    </cfRule>
  </conditionalFormatting>
  <conditionalFormatting sqref="B10">
    <cfRule type="expression" dxfId="94" priority="4703">
      <formula>AND($N10="X",#REF!&lt;&gt;"")</formula>
    </cfRule>
  </conditionalFormatting>
  <conditionalFormatting sqref="B10:B11">
    <cfRule type="expression" dxfId="93" priority="58">
      <formula>$X10=1</formula>
    </cfRule>
  </conditionalFormatting>
  <conditionalFormatting sqref="B11">
    <cfRule type="expression" dxfId="92" priority="59">
      <formula>#REF!=1</formula>
    </cfRule>
    <cfRule type="expression" dxfId="91" priority="60">
      <formula>AND($X11=1,#REF!=1)</formula>
    </cfRule>
    <cfRule type="expression" dxfId="90" priority="61">
      <formula>AND(NOT(ISBLANK($R11)),ISBLANK(#REF!),ISBLANK($X11))</formula>
    </cfRule>
    <cfRule type="expression" dxfId="89" priority="62">
      <formula>OR($X11="X",#REF!="X")</formula>
    </cfRule>
  </conditionalFormatting>
  <conditionalFormatting sqref="B12:B15">
    <cfRule type="expression" dxfId="88" priority="4741">
      <formula>AND($X12=1,#REF!=1)</formula>
    </cfRule>
    <cfRule type="expression" dxfId="87" priority="4742">
      <formula>$X12=1</formula>
    </cfRule>
    <cfRule type="expression" dxfId="86" priority="4743">
      <formula>AND(NOT(ISBLANK($S12)),ISBLANK(#REF!),ISBLANK($X12))</formula>
    </cfRule>
    <cfRule type="expression" dxfId="85" priority="4744">
      <formula>OR($X12="X",#REF!="X")</formula>
    </cfRule>
    <cfRule type="expression" dxfId="84" priority="4745">
      <formula>#REF!=1</formula>
    </cfRule>
    <cfRule type="expression" dxfId="83" priority="4746">
      <formula>AND($N12="X",#REF!&lt;&gt;"")</formula>
    </cfRule>
  </conditionalFormatting>
  <conditionalFormatting sqref="C9 C11">
    <cfRule type="expression" dxfId="82" priority="72">
      <formula>AND($M9="X",$B9&lt;&gt;"")</formula>
    </cfRule>
  </conditionalFormatting>
  <conditionalFormatting sqref="C12:C15 E12:G15">
    <cfRule type="expression" dxfId="81" priority="4738">
      <formula>AND(NOT(ISBLANK($S12)),ISBLANK(#REF!),ISBLANK($X12))</formula>
    </cfRule>
  </conditionalFormatting>
  <conditionalFormatting sqref="D9 D11">
    <cfRule type="expression" dxfId="80" priority="73">
      <formula>AND($M9="X",OR($B9&lt;&gt;"",$C9&lt;&gt;""))</formula>
    </cfRule>
  </conditionalFormatting>
  <conditionalFormatting sqref="D10 C12:C15">
    <cfRule type="expression" dxfId="79" priority="4704">
      <formula>AND($N10="X",OR(#REF!&lt;&gt;"",$B10&lt;&gt;""))</formula>
    </cfRule>
  </conditionalFormatting>
  <conditionalFormatting sqref="D10:G10 C12:C15 E12:G15 C11:G11">
    <cfRule type="expression" dxfId="78" priority="66">
      <formula>$X10=1</formula>
    </cfRule>
  </conditionalFormatting>
  <conditionalFormatting sqref="E9 E11">
    <cfRule type="expression" dxfId="77" priority="74">
      <formula>AND($M9="X",OR($B9&lt;&gt;"",$C9&lt;&gt;"",$D9&lt;&gt;""))</formula>
    </cfRule>
  </conditionalFormatting>
  <conditionalFormatting sqref="E10">
    <cfRule type="expression" dxfId="76" priority="4705">
      <formula>AND($N10="X",OR(#REF!&lt;&gt;"",$B10&lt;&gt;"",$D10&lt;&gt;""))</formula>
    </cfRule>
  </conditionalFormatting>
  <conditionalFormatting sqref="E12:E15">
    <cfRule type="expression" dxfId="75"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74" priority="75">
      <formula>AND($M9="X",OR($B9&lt;&gt;"",$C9&lt;&gt;"",$D9&lt;&gt;"",$E9&lt;&gt;""))</formula>
    </cfRule>
  </conditionalFormatting>
  <conditionalFormatting sqref="F10">
    <cfRule type="expression" dxfId="73" priority="4706">
      <formula>AND($N10="X",OR(#REF!&lt;&gt;"",$B10&lt;&gt;"",$D10&lt;&gt;"",$E10&lt;&gt;""))</formula>
    </cfRule>
  </conditionalFormatting>
  <conditionalFormatting sqref="F12:F15">
    <cfRule type="expression" dxfId="72" priority="4749">
      <formula>AND($N12="X",OR(#REF!&lt;&gt;"",$B12&lt;&gt;"",$C12&lt;&gt;"",$E12&lt;&gt;""))</formula>
    </cfRule>
  </conditionalFormatting>
  <conditionalFormatting sqref="G9 G11">
    <cfRule type="expression" dxfId="71" priority="76">
      <formula>AND($M9="X",OR($B9&lt;&gt;"",$C9&lt;&gt;"",$D9&lt;&gt;"",$E9&lt;&gt;"",$F9&lt;&gt;""))</formula>
    </cfRule>
  </conditionalFormatting>
  <conditionalFormatting sqref="G10">
    <cfRule type="expression" dxfId="70" priority="4707">
      <formula>AND($N10="X",OR(#REF!&lt;&gt;"",$B10&lt;&gt;"",$D10&lt;&gt;"",$E10&lt;&gt;"",$F10&lt;&gt;""))</formula>
    </cfRule>
  </conditionalFormatting>
  <conditionalFormatting sqref="G12:G15">
    <cfRule type="expression" dxfId="69" priority="4750">
      <formula>AND($N12="X",OR(#REF!&lt;&gt;"",$B12&lt;&gt;"",$C12&lt;&gt;"",$E12&lt;&gt;"",$F12&lt;&gt;""))</formula>
    </cfRule>
  </conditionalFormatting>
  <conditionalFormatting sqref="H17:H18 H38:H878">
    <cfRule type="expression" dxfId="68" priority="147">
      <formula>$L17="X"</formula>
    </cfRule>
  </conditionalFormatting>
  <conditionalFormatting sqref="I10 I12:I15">
    <cfRule type="expression" dxfId="67" priority="4692">
      <formula>$N10="X"</formula>
    </cfRule>
  </conditionalFormatting>
  <conditionalFormatting sqref="L9:L15">
    <cfRule type="cellIs" dxfId="66" priority="1" operator="equal">
      <formula>"1..1"</formula>
    </cfRule>
    <cfRule type="cellIs" dxfId="65" priority="2" operator="equal">
      <formula>"0..n"</formula>
    </cfRule>
    <cfRule type="cellIs" dxfId="64" priority="3" operator="equal">
      <formula>"0..1"</formula>
    </cfRule>
  </conditionalFormatting>
  <conditionalFormatting sqref="O11">
    <cfRule type="cellIs" dxfId="63" priority="140" operator="equal">
      <formula>"1..1"</formula>
    </cfRule>
    <cfRule type="cellIs" dxfId="62" priority="141" operator="equal">
      <formula>"0..n"</formula>
    </cfRule>
    <cfRule type="cellIs" dxfId="61"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8" t="s">
        <v>827</v>
      </c>
      <c r="M7" s="868"/>
      <c r="N7" s="868"/>
      <c r="O7" s="868"/>
      <c r="V7" s="869" t="s">
        <v>828</v>
      </c>
      <c r="W7" s="869"/>
      <c r="AC7" s="868" t="s">
        <v>829</v>
      </c>
      <c r="AD7" s="86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60" priority="8">
      <formula>OR($AD10="X",$AC10="X")</formula>
    </cfRule>
  </conditionalFormatting>
  <conditionalFormatting sqref="A20:F21 A41:F881">
    <cfRule type="expression" dxfId="59" priority="20">
      <formula>OR($AD20="X",$AB20="X")</formula>
    </cfRule>
    <cfRule type="expression" dxfId="58" priority="21">
      <formula>AND($AD20=1,$AB20=1)</formula>
    </cfRule>
    <cfRule type="expression" dxfId="57" priority="22">
      <formula>$AD20=1</formula>
    </cfRule>
    <cfRule type="expression" dxfId="56" priority="23">
      <formula>$AB20=1</formula>
    </cfRule>
  </conditionalFormatting>
  <conditionalFormatting sqref="A9:G9 A10:A18">
    <cfRule type="expression" dxfId="55" priority="25">
      <formula>AND($AD9=1,$AC9=1)</formula>
    </cfRule>
    <cfRule type="expression" dxfId="54" priority="26">
      <formula>$AD9=1</formula>
    </cfRule>
    <cfRule type="expression" dxfId="53" priority="27">
      <formula>$AC9=1</formula>
    </cfRule>
  </conditionalFormatting>
  <conditionalFormatting sqref="A9:G9">
    <cfRule type="expression" dxfId="52" priority="24">
      <formula>OR($AD9="X",$AC9="X")</formula>
    </cfRule>
  </conditionalFormatting>
  <conditionalFormatting sqref="A9:G18">
    <cfRule type="expression" dxfId="51" priority="28">
      <formula>AND(NOT(ISBLANK($W9)),ISBLANK($AC9),ISBLANK($AD9))</formula>
    </cfRule>
  </conditionalFormatting>
  <conditionalFormatting sqref="B10:G18">
    <cfRule type="expression" dxfId="50" priority="12">
      <formula>OR($AD10="X",$AC10="X")</formula>
    </cfRule>
    <cfRule type="expression" dxfId="49" priority="13">
      <formula>AND($AD10=1,$AC10=1)</formula>
    </cfRule>
    <cfRule type="expression" dxfId="48" priority="14">
      <formula>$AD10=1</formula>
    </cfRule>
    <cfRule type="expression" dxfId="47" priority="15">
      <formula>$AC10=1</formula>
    </cfRule>
  </conditionalFormatting>
  <conditionalFormatting sqref="C9:C18">
    <cfRule type="expression" dxfId="46" priority="11">
      <formula>AND($R9="X",$B9&lt;&gt;"")</formula>
    </cfRule>
  </conditionalFormatting>
  <conditionalFormatting sqref="D9:D18">
    <cfRule type="expression" dxfId="45" priority="2">
      <formula>AND($R9="X",OR($B9&lt;&gt;"",$C9&lt;&gt;""))</formula>
    </cfRule>
  </conditionalFormatting>
  <conditionalFormatting sqref="E9:E18">
    <cfRule type="expression" dxfId="44"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3" priority="4">
      <formula>AND($R9="X",OR($B9&lt;&gt;"",$C9&lt;&gt;"",$D9&lt;&gt;"",$E9&lt;&gt;""))</formula>
    </cfRule>
  </conditionalFormatting>
  <conditionalFormatting sqref="G9:G18">
    <cfRule type="expression" dxfId="42" priority="1">
      <formula>AND($R9="X",OR($B9&lt;&gt;"",$C9&lt;&gt;"",$D9&lt;&gt;"",$E9&lt;&gt;"",$F9&lt;&gt;""))</formula>
    </cfRule>
  </conditionalFormatting>
  <conditionalFormatting sqref="H20:H21 H41:H881">
    <cfRule type="expression" dxfId="41" priority="19">
      <formula>$Q20="X"</formula>
    </cfRule>
  </conditionalFormatting>
  <conditionalFormatting sqref="I11:I18">
    <cfRule type="expression" dxfId="40" priority="10">
      <formula>$R11="X"</formula>
    </cfRule>
  </conditionalFormatting>
  <conditionalFormatting sqref="Q9:Q18">
    <cfRule type="cellIs" dxfId="39" priority="5" operator="equal">
      <formula>"1..1"</formula>
    </cfRule>
    <cfRule type="cellIs" dxfId="38" priority="6" operator="equal">
      <formula>"0..n"</formula>
    </cfRule>
    <cfRule type="cellIs" dxfId="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67" t="s">
        <v>815</v>
      </c>
      <c r="P1" s="86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8" t="s">
        <v>827</v>
      </c>
      <c r="M7" s="868"/>
      <c r="N7" s="868"/>
      <c r="O7" s="868"/>
      <c r="P7" s="173"/>
      <c r="Q7" s="96"/>
      <c r="R7" s="96"/>
      <c r="S7" s="96"/>
      <c r="T7" s="277"/>
      <c r="U7" s="96"/>
      <c r="V7" s="763" t="s">
        <v>828</v>
      </c>
      <c r="W7" s="763" t="s">
        <v>828</v>
      </c>
      <c r="Y7" s="179"/>
      <c r="Z7" s="96"/>
      <c r="AA7" s="159"/>
      <c r="AB7" s="96"/>
      <c r="AC7" s="868" t="s">
        <v>829</v>
      </c>
      <c r="AD7" s="8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67" t="s">
        <v>815</v>
      </c>
      <c r="P1" s="86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8" t="s">
        <v>827</v>
      </c>
      <c r="M7" s="868"/>
      <c r="N7" s="868"/>
      <c r="O7" s="868"/>
      <c r="P7" s="173"/>
      <c r="Q7" s="96"/>
      <c r="R7" s="96"/>
      <c r="S7" s="96"/>
      <c r="T7" s="277"/>
      <c r="U7" s="96"/>
      <c r="V7" s="765" t="s">
        <v>828</v>
      </c>
      <c r="W7" s="765" t="s">
        <v>828</v>
      </c>
      <c r="Y7" s="179"/>
      <c r="Z7" s="96"/>
      <c r="AA7" s="159"/>
      <c r="AB7" s="96"/>
      <c r="AC7" s="868" t="s">
        <v>829</v>
      </c>
      <c r="AD7" s="8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67" t="s">
        <v>815</v>
      </c>
      <c r="P1" s="86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8" t="s">
        <v>827</v>
      </c>
      <c r="M7" s="868"/>
      <c r="N7" s="868"/>
      <c r="O7" s="868"/>
      <c r="P7" s="173"/>
      <c r="Q7" s="96"/>
      <c r="R7" s="96"/>
      <c r="S7" s="96"/>
      <c r="T7" s="277"/>
      <c r="U7" s="96"/>
      <c r="V7" s="765" t="s">
        <v>828</v>
      </c>
      <c r="W7" s="765" t="s">
        <v>828</v>
      </c>
      <c r="Y7" s="179"/>
      <c r="Z7" s="96"/>
      <c r="AA7" s="159"/>
      <c r="AB7" s="96"/>
      <c r="AC7" s="868" t="s">
        <v>829</v>
      </c>
      <c r="AD7" s="8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2632</v>
      </c>
      <c r="B1" s="272"/>
      <c r="C1" s="129" t="s">
        <v>812</v>
      </c>
      <c r="D1" s="128"/>
      <c r="E1" s="875" t="s">
        <v>813</v>
      </c>
      <c r="F1" s="875"/>
      <c r="G1" s="128"/>
      <c r="H1" s="871" t="s">
        <v>1684</v>
      </c>
      <c r="I1" s="871"/>
      <c r="J1" s="871"/>
      <c r="K1" s="96"/>
      <c r="L1" s="96"/>
      <c r="M1" s="96"/>
      <c r="N1" s="96"/>
      <c r="O1" s="876" t="s">
        <v>815</v>
      </c>
      <c r="P1" s="87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2" t="s">
        <v>818</v>
      </c>
      <c r="F2" s="882"/>
      <c r="G2" s="128"/>
      <c r="H2" s="871"/>
      <c r="I2" s="871"/>
      <c r="J2" s="87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1" t="s">
        <v>821</v>
      </c>
      <c r="F3" s="88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9" t="s">
        <v>824</v>
      </c>
      <c r="F4" s="880"/>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77" t="s">
        <v>911</v>
      </c>
      <c r="F5" s="87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2" t="s">
        <v>827</v>
      </c>
      <c r="M7" s="872"/>
      <c r="N7" s="872"/>
      <c r="O7" s="872"/>
      <c r="P7" s="96"/>
      <c r="Q7" s="96"/>
      <c r="R7" s="96"/>
      <c r="S7" s="96"/>
      <c r="T7" s="96"/>
      <c r="U7" s="96"/>
      <c r="V7" s="410" t="s">
        <v>828</v>
      </c>
      <c r="W7" s="410" t="s">
        <v>828</v>
      </c>
      <c r="Y7" s="96"/>
      <c r="Z7" s="96"/>
      <c r="AA7" s="96"/>
      <c r="AB7" s="96"/>
      <c r="AC7" s="872" t="s">
        <v>829</v>
      </c>
      <c r="AD7" s="8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2633</v>
      </c>
      <c r="B1" s="128"/>
      <c r="C1" s="129" t="s">
        <v>812</v>
      </c>
      <c r="D1" s="128"/>
      <c r="E1" s="293" t="s">
        <v>813</v>
      </c>
      <c r="F1" s="128"/>
      <c r="G1" s="128"/>
      <c r="H1" s="871" t="s">
        <v>1684</v>
      </c>
      <c r="I1" s="871"/>
      <c r="J1" s="96"/>
      <c r="K1" s="96"/>
      <c r="L1" s="96"/>
      <c r="M1" s="96"/>
      <c r="N1" s="96"/>
      <c r="O1" s="876" t="s">
        <v>815</v>
      </c>
      <c r="P1" s="87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1"/>
      <c r="I2" s="87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2" t="s">
        <v>827</v>
      </c>
      <c r="M7" s="872"/>
      <c r="N7" s="872"/>
      <c r="O7" s="872"/>
      <c r="P7" s="96"/>
      <c r="Q7" s="96"/>
      <c r="R7" s="96"/>
      <c r="S7" s="96"/>
      <c r="T7" s="96"/>
      <c r="V7" s="410" t="s">
        <v>828</v>
      </c>
      <c r="W7" s="410" t="s">
        <v>828</v>
      </c>
      <c r="Y7" s="96"/>
      <c r="Z7" s="96"/>
      <c r="AA7" s="96"/>
      <c r="AB7" s="96"/>
      <c r="AC7" s="872" t="s">
        <v>829</v>
      </c>
      <c r="AD7" s="8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2634</v>
      </c>
      <c r="B1" s="272"/>
      <c r="C1" s="129" t="s">
        <v>812</v>
      </c>
      <c r="D1" s="128"/>
      <c r="E1" s="293" t="s">
        <v>813</v>
      </c>
      <c r="F1" s="128"/>
      <c r="G1" s="128"/>
      <c r="H1" s="871" t="s">
        <v>1684</v>
      </c>
      <c r="I1" s="871"/>
      <c r="J1" s="294"/>
      <c r="K1" s="96"/>
      <c r="L1" s="96"/>
      <c r="M1" s="96"/>
      <c r="N1" s="96"/>
      <c r="O1" s="876" t="s">
        <v>815</v>
      </c>
      <c r="P1" s="87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1"/>
      <c r="I2" s="87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72" t="s">
        <v>827</v>
      </c>
      <c r="M7" s="872"/>
      <c r="N7" s="872"/>
      <c r="O7" s="872"/>
      <c r="P7" s="96"/>
      <c r="Q7" s="96"/>
      <c r="R7" s="96"/>
      <c r="S7" s="96"/>
      <c r="T7" s="96"/>
      <c r="U7" s="96"/>
      <c r="V7" s="410" t="s">
        <v>828</v>
      </c>
      <c r="W7" s="410" t="s">
        <v>828</v>
      </c>
      <c r="Y7" s="96"/>
      <c r="Z7" s="96"/>
      <c r="AA7" s="96"/>
      <c r="AB7" s="96"/>
      <c r="AC7" s="872" t="s">
        <v>829</v>
      </c>
      <c r="AD7" s="8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5">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2635</v>
      </c>
      <c r="B1" s="272"/>
      <c r="C1" s="129" t="s">
        <v>812</v>
      </c>
      <c r="D1" s="128"/>
      <c r="E1" s="293" t="s">
        <v>813</v>
      </c>
      <c r="F1" s="128"/>
      <c r="G1" s="128"/>
      <c r="H1" s="871" t="s">
        <v>1684</v>
      </c>
      <c r="I1" s="871"/>
      <c r="J1" s="294"/>
      <c r="K1" s="96"/>
      <c r="L1" s="96"/>
      <c r="M1" s="96"/>
      <c r="N1" s="96"/>
      <c r="O1" s="876" t="s">
        <v>815</v>
      </c>
      <c r="P1" s="87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1"/>
      <c r="I2" s="87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72" t="s">
        <v>827</v>
      </c>
      <c r="M7" s="872"/>
      <c r="N7" s="872"/>
      <c r="O7" s="872"/>
      <c r="P7" s="96"/>
      <c r="Q7" s="96"/>
      <c r="R7" s="96"/>
      <c r="S7" s="96"/>
      <c r="T7" s="96"/>
      <c r="U7" s="96"/>
      <c r="V7" s="410" t="s">
        <v>828</v>
      </c>
      <c r="W7" s="410" t="s">
        <v>828</v>
      </c>
      <c r="Y7" s="96"/>
      <c r="Z7" s="96"/>
      <c r="AA7" s="96"/>
      <c r="AB7" s="96"/>
      <c r="AC7" s="872" t="s">
        <v>829</v>
      </c>
      <c r="AD7" s="8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83" t="s">
        <v>2612</v>
      </c>
      <c r="C9" s="883"/>
      <c r="D9" s="883"/>
      <c r="E9" s="883"/>
      <c r="F9" s="883"/>
    </row>
    <row r="10" spans="2:6" ht="14.25" customHeight="1">
      <c r="B10" s="884" t="s">
        <v>2613</v>
      </c>
      <c r="C10" s="884"/>
      <c r="D10" s="884"/>
      <c r="E10" s="884"/>
      <c r="F10" s="88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schemas.microsoft.com/office/2006/documentManagement/types"/>
    <ds:schemaRef ds:uri="http://www.w3.org/XML/1998/namespace"/>
    <ds:schemaRef ds:uri="f6ca01e7-bd19-41f1-999c-e032ef5104c3"/>
    <ds:schemaRef ds:uri="http://purl.org/dc/terms/"/>
    <ds:schemaRef ds:uri="http://purl.org/dc/elements/1.1/"/>
    <ds:schemaRef ds:uri="http://schemas.microsoft.com/office/infopath/2007/PartnerControls"/>
    <ds:schemaRef ds:uri="http://schemas.openxmlformats.org/package/2006/metadata/core-properties"/>
    <ds:schemaRef ds:uri="1720d4e8-2b1e-4bd1-aad5-1b4debf9b56d"/>
    <ds:schemaRef ds:uri="http://schemas.microsoft.com/sharepoint/v3"/>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2024-06-19T09:28:46Z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