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505" documentId="13_ncr:1_{DED5795E-3DC0-A949-81AB-74CAE5BDD1E8}" xr6:coauthVersionLast="47" xr6:coauthVersionMax="47" xr10:uidLastSave="{F20D4D23-CF9D-4460-A9AA-D6966EE10B21}"/>
  <bookViews>
    <workbookView xWindow="-120" yWindow="-120" windowWidth="29040" windowHeight="15720" tabRatio="627" firstSheet="9"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RS-ERROR" sheetId="60" r:id="rId16"/>
    <sheet name="RS-INFO" sheetId="61" r:id="rId17"/>
    <sheet name="Conditional format rules" sheetId="29" r:id="rId18"/>
    <sheet name="Documents_sources" sheetId="18" state="hidden" r:id="rId19"/>
  </sheets>
  <definedNames>
    <definedName name="_xlnm._FilterDatabase" localSheetId="11" hidden="1">EMSI!$A$8:$AH$8</definedName>
    <definedName name="_xlnm._FilterDatabase" localSheetId="9" hidden="1">'Persona '!$A$3:$L$57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20" i="59" l="1"/>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 r="A24"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E156"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2"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C164" authorId="103"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U166"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67"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D168"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D169"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0"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E171"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tc={6F385B74-1BBB-45AA-8D59-F167E8595572}</author>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C7" authorId="0" shapeId="0" xr:uid="{6F385B74-1BBB-45AA-8D59-F167E8595572}">
      <text>
        <t>[Threaded comment]
Your version of Excel allows you to read this threaded comment; however, any edits to it will get removed if the file is opened in a newer version of Excel. Learn more: https://go.microsoft.com/fwlink/?linkid=870924
Comment:
    On ne l'aurait plus parce qu'on aura des objets par "persona" : agent, requérant, opérateur, patient</t>
      </text>
    </comment>
    <comment ref="E30" authorId="1" shapeId="0" xr:uid="{4837C581-D8A4-445E-8E19-F04F5F5B4F67}">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31" authorId="2" shapeId="0" xr:uid="{7EAC250D-1FE5-4F24-BBB0-E2891EB70A76}">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32" authorId="3" shapeId="0" xr:uid="{CDF9D23E-AAAD-43B7-B7F6-69BBD0EF7A12}">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33" authorId="4" shapeId="0" xr:uid="{946BBEE1-78DA-417C-B419-C60A8174F022}">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39" authorId="5" shapeId="0" xr:uid="{8CEA5499-79A7-4D08-A625-483FCD7BE43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41" authorId="6" shapeId="0" xr:uid="{FFE8E67C-32CE-4FEE-ACB4-4A6A892B7DC1}">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43" authorId="7" shapeId="0" xr:uid="{6CA1FCB0-3B8D-4298-9995-E53EC6A7DF08}">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45" authorId="8" shapeId="0" xr:uid="{8670BC54-3E92-43D7-AFFF-35A2BA4EDC81}">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K49" authorId="9" shapeId="0" xr:uid="{1AE66642-E2F3-46E1-ADE6-FCCB30E639D9}">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50" authorId="10" shapeId="0" xr:uid="{9673509D-DD58-4AE0-87E8-102ECE283A2E}">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E52" authorId="11" shapeId="0" xr:uid="{A780525E-A887-4148-906C-F63B4E3333F8}">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<sst xmlns="http://schemas.openxmlformats.org/spreadsheetml/2006/main" count="6413" uniqueCount="2227">
  <si>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</si>
  <si>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</si>
  <si>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</si>
  <si>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</si>
  <si>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</si>
  <si>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</si>
  <si>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</si>
  <si>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</si>
  <si>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</si>
  <si>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</si>
  <si>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</si>
  <si>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</si>
  <si>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</si>
  <si>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</si>
  <si>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</si>
  <si>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</si>
  <si>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</si>
  <si>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</si>
  <si>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</si>
  <si>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</si>
  <si>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</si>
  <si>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</si>
  <si>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</si>
  <si>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</si>
  <si>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</si>
  <si>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</si>
  <si>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</si>
  <si>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</si>
  <si>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</si>
  <si>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</si>
  <si>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</si>
  <si>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</si>
  <si>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</si>
  <si>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</si>
  <si>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</si>
  <si>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</si>
  <si>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</si>
  <si>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</si>
  <si>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</si>
  <si>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</si>
  <si>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</si>
  <si>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</si>
  <si>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</si>
  <si>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</si>
  <si>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</si>
  <si>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</si>
  <si>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</si>
  <si>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</si>
  <si>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</si>
  <si>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</si>
  <si>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</si>
  <si>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</si>
  <si>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</si>
  <si>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</si>
  <si>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</si>
  <si>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</si>
  <si>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</si>
  <si>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</si>
  <si>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</si>
  <si>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</si>
  <si>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</si>
  <si>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</si>
  <si>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</si>
  <si>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</si>
  <si>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</si>
  <si>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</si>
  <si>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</si>
  <si>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</si>
  <si>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</si>
  <si>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</si>
  <si>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</si>
  <si>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</si>
  <si>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</si>
  <si>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</si>
  <si>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</si>
  <si>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</si>
  <si>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</si>
  <si>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</si>
  <si>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</si>
  <si>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</si>
  <si>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</si>
  <si>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</si>
  <si>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</si>
  <si>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</si>
  <si>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</si>
  <si>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</si>
  <si>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</si>
  <si>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</si>
  <si>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</si>
  <si>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</si>
  <si>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</si>
  <si>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</si>
  <si>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</si>
  <si>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</si>
  <si>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</si>
  <si>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</si>
  <si>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</si>
  <si>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</si>
  <si>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</si>
  <si>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</si>
  <si>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</si>
  <si>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</si>
  <si>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</si>
  <si>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</si>
  <si>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</si>
  <si>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</si>
  <si>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</si>
  <si>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</si>
  <si>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</si>
  <si>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</si>
  <si>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</si>
  <si>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</si>
  <si>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</si>
  <si>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</si>
  <si>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</si>
  <si>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</si>
  <si>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</si>
  <si>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</si>
  <si>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</si>
  <si>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</si>
  <si>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</si>
  <si>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</si>
  <si>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</si>
  <si>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</si>
  <si>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</si>
  <si>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</si>
  <si>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</si>
  <si>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</si>
  <si>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</si>
  <si>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</si>
  <si>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</si>
  <si>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</si>
  <si>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</si>
  <si>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</si>
  <si>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</si>
  <si>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</si>
  <si>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</si>
  <si>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</si>
  <si>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</si>
  <si>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</si>
  <si>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</si>
  <si>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</si>
  <si>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</si>
  <si>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</si>
  <si>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</si>
  <si>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</si>
  <si>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</si>
  <si>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</si>
  <si>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</si>
  <si>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</si>
  <si>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</si>
  <si>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</si>
  <si>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</si>
  <si>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</si>
  <si>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</si>
  <si>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</si>
  <si>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</si>
  <si>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</si>
  <si>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</si>
  <si>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</si>
  <si>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</si>
  <si>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</si>
  <si>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</si>
  <si>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</si>
  <si>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</si>
  <si>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</si>
  <si>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</si>
  <si>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</si>
  <si>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</si>
  <si>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</si>
  <si>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</si>
  <si>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</si>
  <si>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</si>
  <si>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</si>
  <si>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</si>
  <si>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</si>
  <si>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</si>
  <si>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</si>
  <si>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</si>
  <si>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</si>
  <si>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</si>
  <si>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</si>
  <si>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</si>
  <si>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</si>
  <si>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</si>
  <si>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</si>
  <si>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</si>
  <si>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</si>
  <si>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</si>
  <si>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</si>
  <si>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</si>
  <si>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</si>
  <si>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</si>
  <si>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</si>
  <si>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</si>
  <si>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</si>
  <si>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</si>
  <si>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</si>
  <si>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</si>
  <si>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</si>
  <si>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</si>
  <si>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</si>
  <si>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</si>
  <si>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</si>
  <si>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</si>
  <si>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</si>
  <si>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</si>
  <si>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</si>
  <si>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</si>
  <si>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</si>
  <si>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</si>
  <si>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</si>
  <si>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</si>
  <si>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</si>
  <si>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</si>
  <si>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</si>
  <si>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</si>
  <si>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</si>
  <si>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</si>
  <si>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</si>
  <si>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</si>
  <si>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</si>
  <si>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</si>
  <si>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</si>
  <si>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</si>
  <si>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</si>
  <si>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</si>
  <si>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</si>
  <si>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</si>
  <si>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</si>
  <si>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</si>
  <si>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</si>
  <si>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</si>
  <si>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</si>
  <si>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</si>
  <si>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</si>
  <si>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</si>
  <si>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</si>
  <si>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</si>
  <si>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</si>
  <si>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</si>
  <si>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</si>
  <si>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</si>
  <si>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</si>
  <si>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</si>
  <si>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</si>
  <si>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</si>
  <si>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</si>
  <si>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</si>
  <si>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</si>
  <si>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</si>
  <si>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</si>
  <si>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</si>
  <si>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</si>
  <si>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</si>
  <si>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</si>
  <si>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</si>
  <si>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</si>
  <si>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</si>
  <si>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</si>
  <si>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</si>
  <si>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</si>
  <si>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</si>
  <si>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</si>
  <si>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</si>
  <si>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</si>
  <si>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</si>
  <si>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</si>
  <si>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</si>
  <si>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</si>
  <si>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</si>
  <si>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</si>
  <si>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</si>
  <si>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</si>
  <si>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</si>
  <si>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</si>
  <si>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</si>
  <si>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</si>
  <si>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</si>
  <si>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</si>
  <si>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</si>
  <si>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</si>
  <si>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</si>
  <si>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</si>
  <si>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</si>
  <si>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</si>
  <si>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</si>
  <si>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</si>
  <si>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</si>
  <si>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</si>
  <si>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</si>
  <si>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</si>
  <si>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</si>
  <si>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</si>
  <si>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</si>
  <si>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</si>
  <si>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</si>
  <si>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</si>
  <si>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</si>
  <si>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</si>
  <si>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</si>
  <si>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</si>
  <si>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</si>
  <si>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</si>
  <si>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</si>
  <si>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</si>
  <si>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</si>
  <si>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</si>
  <si>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</si>
  <si>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</si>
  <si>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</si>
  <si>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</si>
  <si>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</si>
  <si>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</si>
  <si>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</si>
  <si>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</si>
  <si>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</si>
  <si>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</si>
  <si>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</si>
  <si>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</si>
  <si>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</si>
  <si>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</si>
  <si>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</si>
  <si>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</si>
  <si>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</si>
  <si>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</si>
  <si>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</si>
  <si>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</si>
  <si>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</si>
  <si>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</si>
  <si>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</si>
  <si>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</si>
  <si>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</si>
  <si>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</si>
  <si>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</si>
  <si>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</si>
  <si>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</si>
  <si>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</si>
  <si>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</si>
  <si>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</si>
  <si>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</si>
  <si>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</si>
  <si>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</si>
  <si>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</si>
  <si>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</si>
  <si>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</si>
  <si>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</si>
  <si>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</si>
  <si>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</si>
  <si>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</si>
  <si>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</si>
  <si>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</si>
  <si>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</si>
  <si>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</si>
  <si>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</si>
  <si>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</si>
  <si>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</si>
  <si>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</si>
  <si>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</si>
  <si>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</si>
  <si>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</si>
  <si>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</si>
  <si>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</si>
  <si>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</si>
  <si>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</si>
  <si>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</si>
  <si>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</si>
  <si>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</si>
  <si>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</si>
  <si>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</si>
  <si>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</si>
  <si>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</si>
  <si>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</si>
  <si>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</si>
  <si>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</si>
  <si>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</si>
  <si>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</si>
  <si>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</si>
  <si>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</si>
  <si>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</si>
  <si>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</si>
  <si>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</si>
  <si>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</si>
  <si>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</si>
  <si>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</si>
  <si>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</si>
  <si>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</si>
  <si>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</si>
  <si>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</si>
  <si>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</si>
  <si>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</si>
  <si>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</si>
  <si>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</si>
  <si>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</si>
  <si>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</si>
  <si>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</si>
  <si>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</si>
  <si>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</si>
  <si>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</si>
  <si>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</si>
  <si>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</si>
  <si>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</si>
  <si>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</si>
  <si>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</si>
  <si>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</si>
  <si>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</si>
  <si>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</si>
  <si>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</si>
  <si>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</si>
  <si>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</si>
  <si>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</si>
  <si>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</si>
  <si>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</si>
  <si>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</si>
  <si>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</si>
  <si>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</si>
  <si>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</si>
  <si>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</si>
  <si>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</si>
  <si>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</si>
  <si>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</si>
  <si>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</si>
  <si>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</si>
  <si>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</si>
  <si>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</si>
  <si>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</si>
  <si>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</si>
  <si>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</si>
  <si>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</si>
  <si>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</si>
  <si>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</si>
  <si>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</si>
  <si>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</si>
  <si>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</si>
  <si>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</si>
  <si>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</si>
  <si>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</si>
  <si>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</si>
  <si>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</si>
  <si>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</si>
  <si>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</si>
  <si>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</si>
  <si>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</si>
  <si>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</si>
  <si>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</si>
  <si>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</si>
  <si>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</si>
  <si>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</si>
  <si>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</si>
  <si>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</si>
  <si>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</si>
  <si>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</si>
  <si>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</si>
  <si>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</si>
  <si>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</si>
  <si>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</si>
  <si>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</si>
  <si>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</si>
  <si>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</si>
  <si>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</si>
  <si>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</si>
  <si>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</si>
  <si>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</si>
  <si>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</si>
  <si>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</si>
  <si>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</si>
  <si>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</si>
  <si>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</si>
  <si>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</si>
  <si>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</si>
  <si>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</si>
  <si>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</si>
  <si>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</si>
  <si>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</si>
  <si>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</si>
  <si>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</si>
  <si>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</si>
  <si>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</si>
  <si>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</si>
  <si>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</si>
  <si>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</si>
  <si>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</si>
  <si>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</si>
  <si>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</si>
  <si>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</si>
  <si>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</si>
  <si>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</si>
  <si>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</si>
  <si>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</si>
  <si>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</si>
  <si>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</si>
  <si>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</si>
  <si>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</si>
  <si>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</si>
  <si>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</si>
  <si>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</si>
  <si>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</si>
  <si>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</si>
  <si>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</si>
  <si>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</si>
  <si>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</si>
  <si>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</si>
  <si>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</si>
  <si>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</si>
  <si>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</si>
  <si>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</si>
  <si>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</si>
  <si>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</si>
  <si>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</si>
  <si>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</si>
  <si>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</si>
  <si>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</si>
  <si>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</si>
  <si>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</si>
  <si>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</si>
  <si>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</si>
  <si>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</si>
  <si>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</si>
  <si>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</si>
  <si>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</si>
  <si>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</si>
  <si>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</si>
  <si>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</si>
  <si>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</si>
  <si>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</si>
  <si>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</si>
  <si>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</si>
  <si>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</si>
  <si>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</si>
  <si>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</si>
  <si>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</si>
  <si>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</si>
  <si>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</si>
  <si>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</si>
  <si>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</si>
  <si>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</si>
  <si>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</si>
  <si>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</si>
  <si>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</si>
  <si>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</si>
  <si>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</si>
  <si>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</si>
  <si>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</si>
  <si>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</si>
  <si>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</si>
  <si>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</si>
  <si>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</si>
  <si>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</si>
  <si>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</si>
  <si>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</si>
  <si>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</si>
  <si>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</si>
  <si>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</si>
  <si>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</si>
  <si>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</si>
  <si>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</si>
  <si>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</si>
  <si>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</si>
  <si>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</si>
  <si>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</si>
  <si>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</si>
  <si>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</si>
  <si>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</si>
  <si>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</si>
  <si>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</si>
  <si>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</si>
  <si>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</si>
  <si>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</si>
  <si>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</si>
  <si>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</si>
  <si>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</si>
  <si>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</si>
  <si>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</si>
  <si>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</si>
  <si>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</si>
  <si>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</si>
  <si>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</si>
  <si>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</si>
  <si>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</si>
  <si>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</si>
  <si>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</si>
  <si>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</si>
  <si>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</si>
  <si>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</si>
  <si>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</si>
  <si>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</si>
  <si>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</si>
  <si>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</si>
  <si>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</si>
  <si>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</si>
  <si>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</si>
  <si>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</si>
  <si>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</si>
  <si>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</si>
  <si>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</si>
  <si>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</si>
  <si>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</si>
  <si>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</si>
  <si>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</si>
  <si>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</si>
  <si>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</si>
  <si>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</si>
  <si>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</si>
  <si>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</si>
  <si>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</si>
  <si>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</si>
  <si>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</si>
  <si>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</si>
  <si>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</si>
  <si>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</si>
  <si>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</si>
  <si>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</si>
  <si>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</si>
  <si>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</si>
  <si>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</si>
  <si>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</si>
  <si>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</si>
  <si>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</si>
  <si>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</si>
  <si>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</si>
  <si>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</si>
  <si>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</si>
  <si>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</si>
  <si>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</si>
  <si>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</si>
  <si>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</si>
  <si>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</si>
  <si>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</si>
  <si>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</si>
  <si>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</si>
  <si>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</si>
  <si>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</si>
  <si>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</si>
  <si>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</si>
  <si>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</si>
  <si>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</si>
  <si>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</si>
  <si>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</si>
  <si>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</si>
  <si>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</si>
  <si>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</si>
  <si>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</si>
  <si>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</si>
  <si>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</si>
  <si>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</si>
  <si>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</si>
  <si>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</si>
  <si>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</si>
  <si>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</si>
  <si>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</si>
  <si>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</si>
  <si>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</si>
  <si>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</si>
  <si>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</si>
  <si>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</si>
  <si>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</si>
  <si>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</si>
  <si>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</si>
  <si>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</si>
  <si>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</si>
  <si>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</si>
  <si>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</si>
  <si>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</si>
  <si>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</si>
  <si>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</si>
  <si>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</si>
  <si>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</si>
  <si>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</si>
  <si>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</si>
  <si>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</si>
  <si>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</si>
  <si>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</si>
  <si>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</si>
  <si>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</si>
  <si>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</si>
  <si>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</si>
  <si>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</si>
  <si>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</si>
  <si>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</si>
  <si>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</si>
  <si>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</si>
  <si>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</si>
  <si>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</si>
  <si>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</si>
  <si>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</si>
  <si>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</si>
  <si>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</si>
  <si>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</si>
  <si>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</si>
  <si>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</si>
  <si>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</si>
  <si>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</si>
  <si>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</si>
  <si>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</si>
  <si>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</si>
  <si>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</si>
  <si>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</si>
  <si>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</si>
  <si>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</si>
  <si>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</si>
  <si>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</si>
  <si>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</si>
  <si>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</si>
  <si>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</si>
  <si>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</si>
  <si>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</si>
  <si>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</si>
  <si>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</si>
  <si>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</si>
  <si>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</si>
  <si>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</si>
  <si>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</si>
  <si>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</si>
  <si>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</si>
  <si>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</si>
  <si>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</si>
  <si>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</si>
  <si>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</si>
  <si>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</si>
  <si>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</si>
  <si>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</si>
  <si>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</si>
  <si>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</si>
  <si>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</si>
  <si>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</si>
  <si>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</si>
  <si>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</si>
  <si>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</si>
  <si>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</si>
  <si>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</si>
  <si>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</si>
  <si>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</si>
  <si>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</si>
  <si>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</si>
  <si>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</si>
  <si>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</si>
  <si>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</si>
  <si>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</si>
  <si>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</si>
  <si>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</si>
  <si>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</si>
  <si>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</si>
  <si>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</si>
  <si>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</si>
  <si>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</si>
  <si>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</si>
  <si>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</si>
  <si>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</si>
  <si>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</si>
  <si>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</si>
  <si>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</si>
  <si>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</si>
  <si>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</si>
  <si>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</si>
  <si>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</si>
  <si>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</si>
  <si>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</si>
  <si>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</si>
  <si>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</si>
  <si>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</si>
  <si>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</si>
  <si>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</si>
  <si>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</si>
  <si>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</si>
  <si>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</si>
  <si>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</si>
  <si>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</si>
  <si>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</si>
  <si>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</si>
  <si>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</si>
  <si>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</si>
  <si>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</si>
  <si>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</si>
  <si>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</si>
  <si>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</si>
  <si>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</si>
  <si>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</si>
  <si>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</si>
  <si>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</si>
  <si>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</si>
  <si>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</si>
  <si>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</si>
  <si>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</si>
  <si>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</si>
  <si>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</si>
  <si>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</si>
  <si>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</si>
  <si>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</si>
  <si>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</si>
  <si>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</si>
  <si>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</si>
  <si>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</si>
  <si>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</si>
  <si>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</si>
  <si>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</si>
  <si>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</si>
  <si>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</si>
  <si>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</si>
  <si>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</si>
  <si>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</si>
  <si>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</si>
  <si>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</si>
  <si>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</si>
  <si>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</si>
  <si>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</si>
  <si>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</si>
  <si>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</si>
  <si>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</si>
  <si>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</si>
  <si>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</si>
  <si>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</si>
  <si>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</si>
  <si>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</si>
  <si>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</si>
  <si>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</si>
  <si>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</si>
  <si>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</si>
  <si>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</si>
  <si>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</si>
  <si>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</si>
  <si>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</si>
  <si>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</si>
  <si>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</si>
  <si>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</si>
  <si>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</si>
  <si>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</si>
  <si>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</si>
  <si>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</si>
  <si>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</si>
  <si>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</si>
  <si>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</si>
  <si>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</si>
  <si>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</si>
  <si>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</si>
  <si>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</si>
  <si>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</si>
  <si>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</si>
  <si>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</si>
  <si>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</si>
  <si>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</si>
  <si>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</si>
  <si>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</si>
  <si>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</si>
  <si>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</si>
  <si>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</si>
  <si>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</si>
  <si>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</si>
  <si>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</si>
  <si>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</si>
  <si>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</si>
  <si>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</si>
  <si>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</si>
  <si>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</si>
  <si>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</si>
  <si>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</si>
  <si>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</si>
  <si>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</si>
  <si>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</si>
  <si>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</si>
  <si>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</si>
  <si>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</si>
  <si>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</si>
  <si>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</si>
  <si>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</si>
  <si>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</si>
  <si>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</si>
  <si>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</si>
  <si>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</si>
  <si>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</si>
  <si>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</si>
  <si>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</si>
  <si>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</si>
  <si>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</si>
  <si>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</si>
  <si>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</si>
  <si>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</si>
  <si>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</si>
  <si>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</si>
  <si>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</si>
  <si>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</si>
  <si>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</si>
  <si>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</si>
  <si>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</si>
  <si>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</si>
  <si>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</si>
  <si>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</si>
  <si>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</si>
  <si>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</si>
  <si>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</si>
  <si>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</si>
  <si>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</si>
  <si>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</si>
  <si>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</si>
  <si>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</si>
  <si>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</si>
  <si>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</si>
  <si>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</si>
  <si>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</si>
  <si>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</si>
  <si>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</si>
  <si>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</si>
  <si>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</si>
  <si>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</si>
  <si>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</si>
  <si>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</si>
  <si>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</si>
  <si>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</si>
  <si>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</si>
  <si>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</si>
  <si>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</si>
  <si>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</si>
  <si>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</si>
  <si>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</si>
  <si>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</si>
  <si>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</si>
  <si>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</si>
  <si>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</si>
  <si>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</si>
  <si>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</si>
  <si>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</si>
  <si>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</si>
  <si>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</si>
  <si>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</si>
  <si>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</si>
  <si>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</si>
  <si>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</si>
  <si>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</si>
  <si>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</si>
  <si>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</si>
  <si>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</si>
  <si>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</si>
  <si>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</si>
  <si>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</si>
  <si>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</si>
  <si>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</si>
  <si>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</si>
  <si>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</si>
  <si>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</si>
  <si>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</si>
  <si>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</si>
  <si>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</si>
  <si>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</si>
  <si>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</si>
  <si>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</si>
  <si>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</si>
  <si>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</si>
  <si>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</si>
  <si>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</si>
  <si>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</si>
  <si>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</si>
  <si>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</si>
  <si>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</si>
  <si>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</si>
  <si>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</si>
  <si>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</si>
  <si>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</si>
  <si>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</si>
  <si>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</si>
  <si>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</si>
  <si>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</si>
  <si>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</si>
  <si>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</si>
  <si>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</si>
  <si>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</si>
  <si>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</si>
  <si>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</si>
  <si>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</si>
  <si>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</si>
  <si>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</si>
  <si>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</si>
  <si>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</si>
  <si>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</si>
  <si>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</si>
  <si>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</si>
  <si>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</si>
  <si>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</si>
  <si>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</si>
  <si>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</si>
  <si>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</si>
  <si>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</si>
  <si>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</si>
  <si>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</si>
  <si>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</si>
  <si>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</si>
  <si>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</si>
  <si>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</si>
  <si>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</si>
  <si>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</si>
  <si>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</si>
  <si>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</si>
  <si>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</si>
  <si>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</si>
  <si>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</si>
  <si>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</si>
  <si>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</si>
  <si>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</si>
  <si>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</si>
  <si>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</si>
  <si>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</si>
  <si>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</si>
  <si>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</si>
  <si>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</si>
  <si>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</si>
  <si>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</si>
  <si>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</si>
  <si>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</si>
  <si>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</si>
  <si>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</si>
  <si>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</si>
  <si>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</si>
  <si>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</si>
  <si>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</si>
  <si>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</si>
  <si>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</si>
  <si>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</si>
  <si>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</si>
  <si>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</si>
  <si>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</si>
  <si>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</si>
  <si>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</si>
  <si>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</si>
  <si>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</si>
  <si>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</si>
  <si>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</si>
  <si>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</si>
  <si>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</si>
  <si>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</si>
  <si>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</si>
  <si>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</si>
  <si>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</si>
  <si>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</si>
  <si>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</si>
  <si>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</si>
  <si>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</si>
  <si>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</si>
  <si>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</si>
  <si>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</si>
  <si>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</si>
  <si>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</si>
  <si>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</si>
  <si>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</si>
  <si>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</si>
  <si>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</si>
  <si>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</si>
  <si>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</si>
  <si>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</si>
  <si>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</si>
  <si>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</si>
  <si>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</si>
  <si>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</si>
  <si>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</si>
  <si>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</si>
  <si>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</si>
  <si>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</si>
  <si>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</si>
  <si>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</si>
  <si>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</si>
  <si>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</si>
  <si>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</si>
  <si>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</si>
  <si>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</si>
  <si>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</si>
  <si>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</si>
  <si>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</si>
  <si>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</si>
  <si>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</si>
  <si>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</si>
  <si>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</si>
  <si>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</si>
  <si>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</si>
  <si>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</si>
  <si>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</si>
  <si>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</si>
  <si>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</si>
  <si>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</si>
  <si>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</si>
  <si>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</si>
  <si>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</si>
  <si>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</si>
  <si>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</si>
  <si>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</si>
  <si>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</si>
  <si>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</si>
  <si>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</si>
  <si>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</si>
  <si>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</si>
  <si>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</si>
  <si>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</si>
  <si>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</si>
  <si>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</si>
  <si>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</si>
  <si>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</si>
  <si>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</si>
  <si>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</si>
  <si>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</si>
  <si>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</si>
  <si>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</si>
  <si>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</si>
  <si>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</si>
  <si>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</si>
  <si>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</si>
  <si>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</si>
  <si>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</si>
  <si>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</si>
  <si>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</si>
  <si>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</si>
  <si>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</si>
  <si>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</si>
  <si>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</si>
  <si>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</si>
  <si>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</si>
  <si>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</si>
  <si>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</si>
  <si>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</si>
  <si>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</si>
  <si>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</si>
  <si>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</si>
  <si>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</si>
  <si>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</si>
  <si>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</si>
  <si>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</si>
  <si>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</si>
  <si>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</si>
  <si>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</si>
  <si>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</si>
  <si>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</si>
  <si>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</si>
  <si>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</si>
  <si>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</si>
  <si>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</si>
  <si>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</si>
  <si>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</si>
  <si>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</si>
  <si>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</si>
  <si>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</si>
  <si>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</si>
  <si>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</si>
  <si>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</si>
  <si>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</si>
  <si>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</si>
  <si>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</si>
  <si>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</si>
  <si>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</si>
  <si>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</si>
  <si>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</si>
  <si>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</si>
  <si>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</si>
  <si>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</si>
  <si>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</si>
  <si>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</si>
  <si>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</si>
  <si>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</si>
  <si>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</si>
  <si>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</si>
  <si>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</si>
  <si>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</si>
  <si>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</si>
  <si>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</si>
  <si>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</si>
  <si>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</si>
  <si>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</si>
  <si>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</si>
  <si>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</si>
  <si>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</si>
  <si>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</si>
  <si>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</si>
  <si>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</si>
  <si>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</si>
  <si>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</si>
  <si>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</si>
  <si>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</si>
  <si>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</si>
  <si>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</si>
  <si>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</si>
  <si>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</si>
  <si>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</si>
  <si>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</si>
  <si>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</si>
  <si>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</si>
  <si>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</si>
  <si>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</si>
  <si>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</si>
  <si>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</si>
  <si>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</si>
  <si>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</si>
  <si>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</si>
  <si>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</si>
  <si>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</si>
  <si>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</si>
  <si>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</si>
  <si>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</si>
  <si>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</si>
  <si>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</si>
  <si>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</si>
  <si>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</si>
  <si>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</si>
  <si>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</si>
  <si>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</si>
  <si>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</si>
  <si>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</si>
  <si>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</si>
  <si>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</si>
  <si>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</si>
  <si>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</si>
  <si>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</si>
  <si>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</si>
  <si>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</si>
  <si>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</si>
  <si>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</si>
  <si>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</si>
  <si>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</si>
  <si>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</si>
  <si>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</si>
  <si>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</si>
  <si>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</si>
  <si>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</si>
  <si>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</si>
  <si>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</si>
  <si>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</si>
  <si>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</si>
  <si>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</si>
  <si>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</si>
  <si>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</si>
  <si>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</si>
  <si>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</si>
  <si>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</si>
  <si>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</si>
  <si>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</si>
  <si>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</si>
  <si>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</si>
  <si>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</si>
  <si>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</si>
  <si>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</si>
  <si>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</si>
  <si>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</si>
  <si>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</si>
  <si>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</si>
  <si>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</si>
  <si>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</si>
  <si>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</si>
  <si>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</si>
  <si>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</si>
  <si>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</si>
  <si>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</si>
  <si>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</si>
  <si>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</si>
  <si>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</si>
  <si>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</si>
  <si>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</si>
  <si>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</si>
  <si>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</si>
  <si>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</si>
  <si>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</si>
  <si>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</si>
  <si>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</si>
  <si>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</si>
  <si>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</si>
  <si>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</si>
  <si>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</si>
  <si>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</si>
  <si>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</si>
  <si>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</si>
  <si>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</si>
  <si>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</si>
  <si>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</si>
  <si>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</si>
  <si>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</si>
  <si>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</si>
  <si>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</si>
  <si>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</si>
  <si>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</si>
  <si>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</si>
  <si>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</si>
  <si>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</si>
  <si>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</si>
  <si>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</si>
  <si>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</si>
  <si>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</si>
  <si>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</si>
  <si>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</si>
  <si>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</si>
  <si>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</si>
  <si>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</si>
  <si>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</si>
  <si>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</si>
  <si>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</si>
  <si>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</si>
  <si>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</si>
  <si>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</si>
  <si>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</si>
  <si>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</si>
  <si>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</si>
  <si>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</si>
  <si>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</si>
  <si>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</si>
  <si>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</si>
  <si>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</si>
  <si>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</si>
  <si>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</si>
  <si>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</si>
  <si>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</si>
  <si>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</si>
  <si>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</si>
  <si>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</si>
  <si>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</si>
  <si>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</si>
  <si>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</si>
  <si>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</si>
  <si>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</si>
  <si>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</si>
  <si>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</si>
  <si>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</si>
  <si>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</si>
  <si>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</si>
  <si>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</si>
  <si>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</si>
  <si>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</si>
  <si>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</si>
  <si>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</si>
  <si>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</si>
  <si>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</si>
  <si>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</si>
  <si>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</si>
  <si>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</si>
  <si>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</si>
  <si>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</si>
  <si>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</si>
  <si>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</si>
  <si>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</si>
  <si>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</si>
  <si>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</si>
  <si>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</si>
  <si>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</si>
  <si>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</si>
  <si>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</si>
  <si>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</si>
  <si>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</si>
  <si>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</si>
  <si>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</si>
  <si>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</si>
  <si>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</si>
  <si>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</si>
  <si>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</si>
  <si>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</si>
  <si>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</si>
  <si>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</si>
  <si>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</si>
  <si>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</si>
  <si>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</si>
  <si>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</si>
  <si>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</si>
  <si>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</si>
  <si>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</si>
  <si>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</si>
  <si>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</si>
  <si>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</si>
  <si>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</si>
  <si>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</si>
  <si>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</si>
  <si>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</si>
  <si>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</si>
  <si>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</si>
  <si>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</si>
  <si>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</si>
  <si>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</si>
  <si>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</si>
  <si>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</si>
  <si>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</si>
  <si>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</si>
  <si>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</si>
  <si>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</si>
  <si>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</si>
  <si>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</si>
  <si>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</si>
  <si>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</si>
  <si>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</si>
  <si>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</si>
  <si>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</si>
  <si>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</si>
  <si>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</si>
  <si>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</si>
  <si>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</si>
  <si>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</si>
  <si>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</si>
  <si>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</si>
  <si>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</si>
  <si>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</si>
  <si>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</si>
  <si>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</si>
  <si>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</si>
  <si>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</si>
  <si>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</si>
  <si>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</si>
  <si>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</si>
  <si>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</si>
  <si>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</si>
  <si>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</si>
  <si>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</si>
  <si>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</si>
  <si>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</si>
  <si>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</si>
  <si>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</si>
  <si>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</si>
  <si>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</si>
  <si>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</si>
  <si>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</si>
  <si>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</si>
  <si>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</si>
  <si>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</si>
  <si>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</si>
  <si>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</si>
  <si>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</si>
  <si>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</si>
  <si>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</si>
  <si>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</si>
  <si>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</si>
  <si>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</si>
  <si>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</si>
  <si>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</si>
  <si>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</si>
  <si>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</si>
  <si>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</si>
  <si>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</si>
  <si>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</si>
  <si>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</si>
  <si>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</si>
  <si>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</si>
  <si>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</si>
  <si>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</si>
  <si>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</si>
  <si>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</si>
  <si>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</si>
  <si>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</si>
  <si>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</si>
  <si>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</si>
  <si>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</si>
  <si>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</si>
  <si>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</si>
  <si>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</si>
  <si>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</si>
  <si>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</si>
  <si>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</si>
  <si>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</si>
  <si>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</si>
  <si>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</si>
  <si>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</si>
  <si>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</si>
  <si>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</si>
  <si>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</si>
  <si>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</si>
  <si>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</si>
  <si>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</si>
  <si>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</si>
  <si>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</si>
  <si>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</si>
  <si>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</si>
  <si>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</si>
  <si>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</si>
  <si>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</si>
  <si>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</si>
  <si>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</si>
  <si>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</si>
  <si>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</si>
  <si>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</si>
  <si>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</si>
  <si>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</si>
  <si>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</si>
  <si>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</si>
  <si>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</si>
  <si>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</si>
  <si>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</si>
  <si>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</si>
  <si>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</si>
  <si>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</si>
  <si>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</si>
  <si>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</si>
  <si>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</si>
  <si>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</si>
  <si>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</si>
  <si>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</si>
  <si>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</si>
  <si>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</si>
  <si>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</si>
  <si>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</si>
  <si>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</si>
  <si>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</si>
  <si>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</si>
  <si>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</si>
  <si>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</si>
  <si>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</si>
  <si>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</si>
  <si>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</si>
  <si>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</si>
  <si>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</si>
  <si>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</si>
  <si>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</si>
  <si>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</si>
  <si>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</si>
  <si>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</si>
  <si>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</si>
  <si>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</si>
  <si>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</si>
  <si>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</si>
  <si>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</si>
  <si>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</si>
  <si>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</si>
  <si>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</si>
  <si>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</si>
  <si>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</si>
  <si>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</si>
  <si>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</si>
  <si>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</si>
  <si>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</si>
  <si>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</si>
  <si>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</si>
  <si>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</si>
  <si>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</si>
  <si>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</si>
  <si>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</si>
  <si>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</si>
  <si>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</si>
  <si>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</si>
  <si>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</si>
  <si>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</si>
  <si>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</si>
  <si>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</si>
  <si>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</si>
  <si>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</si>
  <si>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</si>
  <si>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</si>
  <si>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</si>
  <si>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</si>
  <si>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</si>
  <si>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</si>
  <si>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</si>
  <si>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</si>
  <si>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</si>
  <si>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</si>
  <si>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</si>
  <si>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</si>
  <si>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</si>
  <si>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</si>
  <si>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</si>
  <si>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</si>
  <si>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</si>
  <si>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</si>
  <si>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</si>
  <si>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</si>
  <si>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</si>
  <si>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</si>
  <si>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</si>
  <si>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</si>
  <si>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</si>
  <si>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</si>
  <si>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</si>
  <si>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</si>
  <si>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</si>
  <si>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</si>
  <si>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</si>
  <si>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</si>
  <si>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</si>
  <si>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</si>
  <si>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</si>
  <si>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</si>
  <si>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</si>
  <si>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</si>
  <si>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</si>
  <si>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</si>
  <si>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</si>
  <si>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</si>
  <si>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</si>
  <si>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</si>
  <si>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</si>
  <si>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</si>
  <si>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</si>
  <si>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</si>
  <si>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</si>
  <si>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</si>
  <si>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</si>
  <si>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</si>
  <si>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</si>
  <si>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</si>
  <si>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</si>
  <si>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</si>
  <si>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</si>
  <si>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</si>
  <si>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</si>
  <si>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</si>
  <si>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</si>
  <si>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</si>
  <si>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</si>
  <si>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</si>
  <si>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</si>
  <si>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</si>
  <si>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</si>
  <si>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</si>
  <si>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</si>
  <si>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</si>
  <si>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</si>
  <si>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</si>
  <si>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</si>
  <si>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</si>
  <si>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</si>
  <si>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</si>
  <si>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</si>
  <si>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</si>
  <si>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</si>
  <si>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</si>
  <si>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</si>
  <si>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</si>
  <si>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</si>
  <si>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</si>
  <si>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</si>
  <si>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</si>
  <si>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</si>
  <si>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</si>
  <si>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</si>
  <si>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</si>
  <si>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</si>
  <si>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</si>
  <si>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</si>
  <si>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</si>
  <si>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</si>
  <si>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</si>
  <si>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</si>
  <si>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</si>
  <si>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</si>
  <si>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</si>
  <si>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</si>
  <si>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</si>
  <si>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</si>
  <si>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</si>
  <si>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</si>
  <si>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</si>
  <si>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</si>
  <si>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</si>
  <si>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</si>
  <si>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</si>
  <si>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</si>
  <si>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</si>
  <si>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</si>
  <si>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</si>
  <si>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</si>
  <si>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</si>
  <si>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</si>
  <si>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</si>
  <si>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</si>
  <si>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</si>
  <si>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</si>
  <si>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</si>
  <si>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</si>
  <si>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</si>
  <si>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</si>
  <si>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</si>
  <si>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</si>
  <si>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</si>
  <si>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</si>
  <si>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</si>
  <si>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</si>
  <si>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</si>
  <si>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</si>
  <si>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</si>
  <si>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</si>
  <si>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</si>
  <si>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</si>
  <si>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</si>
  <si>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</si>
  <si>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</si>
  <si>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</si>
  <si>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</si>
  <si>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</si>
  <si>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</si>
  <si>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</si>
  <si>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</si>
  <si>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</si>
  <si>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</si>
  <si>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</si>
  <si>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</si>
  <si>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</si>
  <si>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</si>
  <si>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</si>
  <si>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</si>
  <si>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</si>
  <si>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</si>
  <si>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</si>
  <si>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</si>
  <si>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</si>
  <si>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</si>
  <si>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</si>
  <si>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</si>
  <si>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</si>
  <si>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</si>
  <si>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</si>
  <si>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</si>
  <si>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</si>
  <si>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</si>
  <si>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</si>
  <si>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</si>
  <si>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</si>
  <si>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</si>
  <si>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</si>
  <si>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</si>
  <si>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</si>
  <si>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</si>
  <si>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</si>
  <si>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</si>
  <si>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</si>
  <si>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</si>
  <si>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</si>
  <si>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</si>
  <si>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</si>
  <si>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</si>
  <si>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</si>
  <si>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</si>
  <si>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</si>
  <si>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</si>
  <si>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</si>
  <si>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</si>
  <si>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</si>
  <si>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</si>
  <si>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</si>
  <si>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</si>
  <si>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</si>
  <si>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</si>
  <si>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</si>
  <si>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</si>
  <si>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</si>
  <si>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</si>
  <si>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</si>
  <si>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</si>
  <si>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</si>
  <si>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</si>
  <si>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</si>
  <si>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</si>
  <si>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</si>
  <si>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</si>
  <si>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</si>
  <si>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</si>
  <si>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</si>
  <si>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</si>
  <si>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</si>
  <si>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</si>
  <si>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</si>
  <si>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</si>
  <si>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</si>
  <si>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</si>
  <si>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</si>
  <si>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</si>
  <si>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</si>
  <si>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</si>
  <si>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</si>
  <si>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</si>
  <si>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</si>
  <si>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</si>
  <si>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</si>
  <si>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</si>
  <si>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</si>
  <si>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</si>
  <si>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</si>
  <si>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</si>
  <si>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</si>
  <si>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</si>
  <si>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</si>
  <si>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</si>
  <si>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</si>
  <si>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</si>
  <si>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</si>
  <si>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</si>
  <si>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</si>
  <si>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</si>
  <si>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</si>
  <si>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</si>
  <si>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</si>
  <si>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</si>
  <si>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</si>
  <si>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</si>
  <si>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</si>
  <si>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</si>
  <si>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</si>
  <si>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</si>
  <si>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</si>
  <si>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</si>
  <si>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</si>
  <si>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</si>
  <si>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</si>
  <si>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</si>
  <si>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</si>
  <si>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</si>
  <si>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</si>
  <si>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</si>
  <si>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</si>
  <si>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</si>
  <si>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</si>
  <si>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</si>
  <si>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</si>
  <si>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</si>
  <si>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</si>
  <si>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</si>
  <si>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</si>
  <si>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</si>
  <si>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</si>
  <si>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</si>
  <si>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</si>
  <si>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</si>
  <si>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</si>
  <si>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</si>
  <si>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</si>
  <si>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</si>
  <si>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</si>
  <si>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</si>
  <si>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</si>
  <si>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</si>
  <si>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</si>
  <si>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</si>
  <si>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</si>
  <si>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</si>
  <si>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</si>
  <si>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</si>
  <si>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</si>
  <si>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</si>
  <si>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</si>
  <si>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</si>
  <si>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</si>
  <si>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</si>
  <si>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</si>
  <si>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</si>
  <si>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</si>
  <si>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</si>
  <si>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</si>
  <si>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</si>
  <si>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</si>
  <si>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</si>
  <si>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</si>
  <si>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</si>
  <si>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</si>
  <si>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</si>
  <si>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</si>
  <si>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</si>
  <si>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</si>
  <si>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</si>
  <si>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</si>
  <si>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</si>
  <si>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</si>
  <si>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</si>
  <si>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</si>
  <si>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</si>
  <si>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</si>
  <si>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</si>
  <si>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</si>
  <si>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</si>
  <si>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</si>
  <si>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</si>
  <si>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</si>
  <si>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</si>
  <si>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</si>
  <si>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</si>
  <si>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</si>
  <si>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</si>
  <si>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</si>
  <si>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</si>
  <si>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</si>
  <si>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</si>
  <si>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</si>
  <si>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</si>
  <si>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</si>
  <si>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</si>
  <si>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</si>
  <si>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</si>
  <si>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</si>
  <si>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</si>
  <si>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</si>
  <si>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</si>
  <si>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</si>
  <si>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</si>
  <si>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</si>
  <si>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</si>
  <si>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</si>
  <si>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</si>
  <si>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</si>
  <si>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</si>
  <si>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</si>
  <si>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</si>
  <si>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</si>
  <si>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</si>
  <si>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</si>
  <si>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</si>
  <si>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</si>
  <si>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</si>
  <si>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</si>
  <si>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</si>
  <si>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</si>
  <si>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</si>
  <si>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</si>
  <si>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</si>
  <si>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</si>
  <si>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</si>
  <si>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</si>
  <si>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</si>
  <si>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</si>
  <si>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</si>
  <si>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</si>
  <si>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</si>
  <si>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</si>
  <si>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</si>
  <si>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</si>
  <si>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</si>
  <si>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</si>
  <si>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</si>
  <si>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</si>
  <si>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</si>
  <si>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</si>
  <si>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</si>
  <si>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</si>
  <si>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</si>
  <si>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</si>
  <si>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</si>
  <si>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</si>
  <si>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</si>
  <si>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</si>
  <si>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</si>
  <si>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</si>
  <si>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</si>
  <si>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</si>
  <si>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</si>
  <si>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</si>
  <si>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</si>
  <si>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</si>
  <si>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</si>
  <si>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</si>
  <si>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</si>
  <si>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</si>
  <si>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</si>
  <si>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</si>
  <si>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</si>
  <si>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</si>
  <si>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</si>
  <si>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</si>
  <si>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</si>
  <si>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</si>
  <si>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</si>
  <si>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</si>
  <si>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</si>
  <si>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</si>
  <si>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</si>
  <si>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</si>
  <si>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</si>
  <si>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</si>
  <si>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</si>
  <si>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</si>
  <si>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</si>
  <si>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</si>
  <si>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</si>
  <si>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</si>
  <si>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</si>
  <si>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</si>
  <si>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</si>
  <si>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</si>
  <si>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</si>
  <si>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</si>
  <si>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</si>
  <si>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</si>
  <si>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</si>
  <si>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</si>
  <si>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</si>
  <si>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</si>
  <si>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</si>
  <si>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</si>
  <si>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</si>
  <si>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</si>
  <si>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</si>
  <si>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</si>
  <si>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</si>
  <si>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</si>
  <si>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</si>
  <si>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</si>
  <si>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</si>
  <si>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</si>
  <si>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</si>
  <si>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</si>
  <si>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</si>
  <si>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</si>
  <si>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</si>
  <si>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</si>
  <si>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</si>
  <si>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</si>
  <si>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</si>
  <si>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</si>
  <si>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</si>
  <si>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</si>
  <si>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</si>
  <si>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</si>
  <si>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</si>
  <si>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</si>
  <si>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</si>
  <si>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</si>
  <si>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</si>
  <si>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</si>
  <si>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</si>
  <si>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</si>
  <si>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</si>
  <si>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</si>
  <si>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</si>
  <si>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</si>
  <si>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</si>
  <si>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</si>
  <si>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</si>
  <si>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</si>
  <si>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</si>
  <si>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</si>
  <si>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</si>
  <si>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</si>
  <si>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</si>
  <si>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</si>
  <si>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</si>
  <si>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</si>
  <si>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</si>
  <si>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</si>
  <si>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</si>
  <si>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</si>
  <si>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</si>
  <si>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</si>
  <si>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</si>
  <si>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</si>
  <si>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</si>
  <si>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</si>
  <si>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</si>
  <si>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</si>
  <si>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</si>
  <si>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</si>
  <si>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</si>
  <si>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</si>
  <si>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</si>
  <si>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</si>
  <si>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</si>
  <si>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</si>
  <si>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</si>
  <si>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</si>
  <si>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</si>
  <si>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</si>
  <si>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</si>
  <si>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</si>
  <si>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</si>
  <si>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</si>
  <si>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</si>
  <si>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</si>
  <si>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</si>
  <si>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</si>
  <si>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</si>
  <si>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</si>
  <si>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</si>
  <si>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</si>
  <si>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</si>
  <si>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</si>
  <si>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</si>
  <si>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</si>
  <si>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</si>
  <si>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</si>
  <si>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</si>
  <si>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</si>
  <si>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</si>
  <si>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</si>
  <si>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</si>
  <si>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</si>
  <si>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</si>
  <si>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</si>
  <si>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</si>
  <si>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</si>
  <si>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</si>
  <si>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</si>
  <si>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</si>
  <si>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</si>
  <si>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</si>
  <si>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</si>
  <si>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</si>
  <si>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</si>
  <si>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</si>
  <si>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</si>
  <si>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</si>
  <si>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</si>
  <si>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</si>
  <si>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</si>
  <si>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</si>
  <si>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</si>
  <si>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</si>
  <si>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</si>
  <si>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</si>
  <si>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</si>
  <si>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</si>
  <si>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</si>
  <si>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</si>
  <si>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</si>
  <si>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</si>
  <si>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</si>
  <si>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</si>
  <si>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</si>
  <si>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</si>
  <si>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</si>
  <si>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</si>
  <si>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</si>
  <si>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</si>
  <si>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</si>
  <si>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</si>
  <si>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</si>
  <si>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</si>
  <si>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</si>
  <si>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</si>
  <si>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</si>
  <si>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</si>
  <si>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</si>
  <si>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</si>
  <si>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</si>
  <si>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</si>
  <si>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</si>
  <si>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</si>
  <si>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</si>
  <si>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</si>
  <si>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</si>
  <si>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</si>
  <si>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</si>
  <si>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</si>
  <si>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</si>
  <si>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</si>
  <si>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</si>
  <si>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</si>
  <si>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</si>
  <si>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</si>
  <si>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</si>
  <si>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</si>
  <si>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</si>
  <si>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</si>
  <si>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</si>
  <si>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</si>
  <si>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</si>
  <si>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</si>
  <si>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</si>
  <si>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</si>
  <si>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</si>
  <si>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</si>
  <si>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</si>
  <si>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</si>
  <si>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</si>
  <si>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</si>
  <si>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</si>
  <si>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</si>
  <si>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</si>
  <si>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</si>
  <si>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</si>
  <si>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</si>
  <si>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</si>
  <si>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</si>
  <si>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</si>
  <si>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</si>
  <si>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</si>
  <si>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</si>
  <si>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</si>
  <si>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</si>
  <si>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</si>
  <si>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</si>
  <si>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Statut de la mission</t>
  </si>
  <si>
    <t>Précise le statut d'une ressource qui est engagée sur une mission</t>
  </si>
  <si>
    <t>Départ base</t>
  </si>
  <si>
    <t>missionStatus</t>
  </si>
  <si>
    <t>Enum : Départ base, Arrivée sur les lieux, Départ des lieux, Arrivée destination, Fin de médicalisation, Disponibilité radio</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</si>
  <si>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</si>
  <si>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</si>
  <si>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</si>
  <si>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</si>
  <si>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</si>
  <si>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</si>
  <si>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</si>
  <si>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</si>
  <si>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</si>
  <si>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</si>
  <si>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</si>
  <si>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</si>
  <si>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</si>
  <si>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</si>
  <si>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</si>
  <si>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</si>
  <si>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</si>
  <si>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</si>
  <si>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</si>
  <si>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Mobilité de la ressource (fix, vehicle, helicopter, ship)</t>
  </si>
  <si>
    <t>Vehicle</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</si>
  <si>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</si>
  <si>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</si>
  <si>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</si>
  <si>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</si>
  <si>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</si>
  <si>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</si>
  <si>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</si>
  <si>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</si>
  <si>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</si>
  <si>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</si>
  <si>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</si>
  <si>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</si>
  <si>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</si>
  <si>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</si>
  <si>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</si>
  <si>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</si>
  <si>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</si>
  <si>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</si>
  <si>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</si>
  <si>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</si>
  <si>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</si>
  <si>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</si>
  <si>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</si>
  <si>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</si>
  <si>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</si>
  <si>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</si>
  <si>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</si>
  <si>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</si>
  <si>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15-16</t>
  </si>
  <si>
    <t>15-17</t>
  </si>
  <si>
    <t>15-172</t>
  </si>
  <si>
    <t>15-173</t>
  </si>
  <si>
    <t>15-174</t>
  </si>
  <si>
    <t>15-175</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</si>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</sst>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trike/>
      <sz val="11"/>
      <name val="Calibri"/>
      <family val="2"/>
    </font>
    <font>
      <strike/>
      <sz val="11"/>
      <color rgb="FF000000"/>
      <name val="Calibri"/>
      <family val="2"/>
    </font>
    <font>
      <strike/>
      <sz val="11"/>
      <color rgb="FF808080"/>
      <name val="Tahoma"/>
      <family val="2"/>
    </font>
    <font>
      <sz val="11"/>
      <color rgb="FF7030A0"/>
      <name val="Calibri"/>
      <family val="2"/>
    </font>
    <font>
      <b/>
      <sz val="11"/>
      <color rgb="FFFFFFFF"/>
      <name val="Calibri Light"/>
    </font>
    <font>
      <sz val="11"/>
      <color rgb="FF000000"/>
      <name val="Calibri"/>
    </font>
    <font>
      <sz val="11"/>
      <color rgb="FF000000"/>
      <name val="Tahoma"/>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5" tint="0.79998168889431442"/>
        <bgColor theme="4" tint="0.79998168889431442"/>
      </patternFill>
    </fill>
    <fill>
      <patternFill patternType="solid">
        <fgColor theme="5" tint="0.79998168889431442"/>
        <bgColor rgb="FF000000"/>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4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style="thin">
        <color rgb="FF8EA9DB"/>
      </right>
      <top style="double">
        <color rgb="FF4472C4"/>
      </top>
      <bottom style="thin">
        <color rgb="FF8EA9DB"/>
      </bottom>
      <diagonal/>
    </border>
    <border>
      <left/>
      <right/>
      <top/>
      <bottom style="thin">
        <color rgb="FF8EA9DB"/>
      </bottom>
      <diagonal/>
    </border>
    <border>
      <left/>
      <right/>
      <top style="double">
        <color rgb="FF4472C4"/>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3"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05" fillId="48" borderId="0" xfId="0" applyFont="1" applyFill="1" applyAlignment="1">
      <alignment vertical="center"/>
    </xf>
    <xf numFmtId="0" fontId="60" fillId="55" borderId="16" xfId="0" applyFont="1" applyFill="1" applyBorder="1" applyAlignment="1">
      <alignment horizontal="left"/>
    </xf>
    <xf numFmtId="0" fontId="116" fillId="0" borderId="0" xfId="0" applyFont="1"/>
    <xf numFmtId="0" fontId="117" fillId="0" borderId="0" xfId="0" applyFont="1"/>
    <xf numFmtId="0" fontId="6" fillId="24" borderId="0" xfId="0" applyFont="1" applyFill="1" applyAlignment="1">
      <alignment vertical="center"/>
    </xf>
    <xf numFmtId="0" fontId="105" fillId="57" borderId="7" xfId="0" applyFont="1" applyFill="1" applyBorder="1" applyAlignment="1">
      <alignment vertical="center"/>
    </xf>
    <xf numFmtId="0" fontId="118" fillId="31" borderId="7" xfId="0" applyFont="1" applyFill="1" applyBorder="1" applyAlignment="1">
      <alignment vertical="center"/>
    </xf>
    <xf numFmtId="0" fontId="118" fillId="48" borderId="7" xfId="0" applyFont="1" applyFill="1" applyBorder="1" applyAlignment="1">
      <alignment vertical="center"/>
    </xf>
    <xf numFmtId="0" fontId="119" fillId="0" borderId="7" xfId="0" quotePrefix="1" applyFont="1" applyBorder="1" applyAlignment="1">
      <alignment wrapText="1"/>
    </xf>
    <xf numFmtId="0" fontId="119" fillId="0" borderId="7" xfId="0" applyFont="1" applyBorder="1" applyAlignment="1">
      <alignment wrapText="1"/>
    </xf>
    <xf numFmtId="0" fontId="111" fillId="54" borderId="16" xfId="0" applyFont="1" applyFill="1" applyBorder="1" applyAlignment="1">
      <alignment wrapText="1"/>
    </xf>
    <xf numFmtId="0" fontId="120" fillId="0" borderId="0" xfId="0" applyFont="1"/>
    <xf numFmtId="0" fontId="118" fillId="57" borderId="7" xfId="0" applyFont="1" applyFill="1" applyBorder="1" applyAlignment="1">
      <alignment vertical="center"/>
    </xf>
    <xf numFmtId="0" fontId="85" fillId="56" borderId="16" xfId="0" applyFont="1" applyFill="1" applyBorder="1" applyAlignment="1">
      <alignment horizontal="left"/>
    </xf>
    <xf numFmtId="0" fontId="1" fillId="56" borderId="16" xfId="0" applyFont="1" applyFill="1" applyBorder="1" applyAlignment="1">
      <alignment horizontal="left"/>
    </xf>
    <xf numFmtId="0" fontId="1" fillId="16" borderId="16" xfId="0" applyFont="1" applyFill="1" applyBorder="1" applyAlignment="1">
      <alignment horizontal="left"/>
    </xf>
    <xf numFmtId="0" fontId="58" fillId="16" borderId="16" xfId="0" applyFont="1" applyFill="1" applyBorder="1" applyAlignment="1">
      <alignment horizontal="left"/>
    </xf>
    <xf numFmtId="0" fontId="6" fillId="0" borderId="0" xfId="0" applyFont="1" applyAlignment="1">
      <alignment wrapText="1"/>
    </xf>
    <xf numFmtId="0" fontId="116" fillId="0" borderId="0" xfId="0" applyFont="1" applyAlignment="1">
      <alignment wrapText="1"/>
    </xf>
    <xf numFmtId="0" fontId="6" fillId="24" borderId="0" xfId="0" applyFont="1" applyFill="1" applyAlignment="1">
      <alignment horizontal="center" vertical="center"/>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54" borderId="16" xfId="0" applyFont="1" applyFill="1" applyBorder="1" applyAlignment="1">
      <alignment wrapText="1"/>
    </xf>
    <xf numFmtId="0" fontId="1" fillId="0" borderId="16" xfId="0" applyFont="1" applyBorder="1" applyAlignment="1">
      <alignment wrapText="1"/>
    </xf>
    <xf numFmtId="0" fontId="1" fillId="20" borderId="16" xfId="0" applyFont="1" applyFill="1" applyBorder="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5" fillId="23" borderId="0" xfId="0" applyFont="1" applyFill="1" applyAlignment="1">
      <alignment horizontal="center"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42" fillId="0" borderId="0" xfId="0" applyFont="1" applyFill="1" applyBorder="1" applyAlignment="1"/>
    <xf numFmtId="0" fontId="42" fillId="0" borderId="0" xfId="0" applyFont="1" applyFill="1" applyAlignment="1"/>
    <xf numFmtId="0" fontId="35" fillId="4" borderId="1" xfId="0" applyFont="1" applyFill="1" applyBorder="1" applyAlignment="1"/>
    <xf numFmtId="0" fontId="34" fillId="0" borderId="0" xfId="0" applyFont="1" applyFill="1" applyBorder="1" applyAlignment="1"/>
    <xf numFmtId="0" fontId="35" fillId="28" borderId="0" xfId="0" applyFont="1" applyFill="1" applyBorder="1" applyAlignment="1"/>
    <xf numFmtId="0" fontId="41" fillId="29" borderId="0" xfId="0" applyFont="1" applyFill="1" applyBorder="1" applyAlignment="1">
      <alignment wrapText="1"/>
    </xf>
    <xf numFmtId="0" fontId="34" fillId="0" borderId="0" xfId="0" applyFont="1" applyFill="1" applyBorder="1" applyAlignment="1">
      <alignment wrapText="1"/>
    </xf>
    <xf numFmtId="0" fontId="0" fillId="0" borderId="0" xfId="0" applyFont="1" applyFill="1" applyBorder="1" applyAlignment="1"/>
    <xf numFmtId="0" fontId="46" fillId="0" borderId="28" xfId="0" applyFont="1" applyFill="1" applyBorder="1" applyAlignment="1"/>
    <xf numFmtId="0" fontId="35" fillId="30" borderId="0" xfId="0" applyFont="1" applyFill="1" applyBorder="1" applyAlignment="1"/>
    <xf numFmtId="0" fontId="47" fillId="0" borderId="28" xfId="0" applyFont="1" applyFill="1" applyBorder="1" applyAlignment="1"/>
    <xf numFmtId="0" fontId="35" fillId="31" borderId="0" xfId="0" applyFont="1" applyFill="1" applyBorder="1" applyAlignment="1"/>
    <xf numFmtId="0" fontId="8" fillId="0" borderId="0" xfId="0" applyFont="1" applyFill="1" applyBorder="1" applyAlignment="1">
      <alignment wrapText="1"/>
    </xf>
    <xf numFmtId="0" fontId="101" fillId="0" borderId="28" xfId="0" applyFont="1" applyFill="1" applyBorder="1" applyAlignment="1"/>
    <xf numFmtId="0" fontId="35" fillId="32" borderId="1" xfId="0" applyFont="1" applyFill="1" applyBorder="1" applyAlignment="1"/>
    <xf numFmtId="0" fontId="42" fillId="0" borderId="1" xfId="0" applyFont="1" applyFill="1" applyBorder="1" applyAlignment="1"/>
    <xf numFmtId="0" fontId="50" fillId="0" borderId="0" xfId="0" applyFont="1" applyFill="1" applyBorder="1" applyAlignment="1"/>
    <xf numFmtId="0" fontId="50" fillId="0" borderId="6" xfId="0" applyFont="1" applyFill="1" applyBorder="1" applyAlignment="1"/>
    <xf numFmtId="0" fontId="61" fillId="58" borderId="0" xfId="0" applyFont="1" applyFill="1" applyBorder="1" applyAlignment="1"/>
    <xf numFmtId="0" fontId="51" fillId="0" borderId="0" xfId="0" applyFont="1" applyFill="1" applyBorder="1" applyAlignment="1">
      <alignment wrapText="1"/>
    </xf>
    <xf numFmtId="0" fontId="121" fillId="0" borderId="0" xfId="0" applyFont="1" applyFill="1" applyBorder="1" applyAlignment="1">
      <alignment wrapText="1"/>
    </xf>
    <xf numFmtId="0" fontId="52" fillId="0" borderId="0" xfId="0" applyFont="1" applyFill="1" applyBorder="1" applyAlignment="1"/>
    <xf numFmtId="0" fontId="51" fillId="0" borderId="0" xfId="0" applyFont="1" applyFill="1" applyBorder="1" applyAlignment="1"/>
    <xf numFmtId="0" fontId="102" fillId="0" borderId="0" xfId="0" applyFont="1" applyFill="1" applyBorder="1" applyAlignment="1"/>
    <xf numFmtId="0" fontId="42" fillId="0" borderId="6" xfId="0" applyFont="1" applyFill="1" applyBorder="1" applyAlignment="1"/>
    <xf numFmtId="0" fontId="35" fillId="0" borderId="29" xfId="0" applyFont="1" applyFill="1" applyBorder="1" applyAlignment="1"/>
    <xf numFmtId="0" fontId="42" fillId="0" borderId="29" xfId="0" applyFont="1" applyFill="1" applyBorder="1" applyAlignment="1"/>
    <xf numFmtId="0" fontId="122" fillId="34" borderId="0" xfId="0" applyFont="1" applyFill="1" applyBorder="1" applyAlignment="1">
      <alignment wrapText="1"/>
    </xf>
    <xf numFmtId="0" fontId="11" fillId="5" borderId="30" xfId="0" applyFont="1" applyFill="1" applyBorder="1" applyAlignment="1"/>
    <xf numFmtId="0" fontId="11" fillId="5" borderId="7" xfId="0" applyFont="1" applyFill="1" applyBorder="1" applyAlignment="1">
      <alignment wrapText="1"/>
    </xf>
    <xf numFmtId="0" fontId="11" fillId="34" borderId="36" xfId="0" applyFont="1" applyFill="1" applyBorder="1" applyAlignment="1">
      <alignment wrapText="1"/>
    </xf>
    <xf numFmtId="0" fontId="8" fillId="0" borderId="0" xfId="0" applyFont="1" applyFill="1" applyBorder="1" applyAlignment="1"/>
    <xf numFmtId="0" fontId="105" fillId="43" borderId="30" xfId="0" applyFont="1" applyFill="1" applyBorder="1" applyAlignment="1"/>
    <xf numFmtId="0" fontId="6" fillId="31" borderId="7" xfId="0" applyFont="1" applyFill="1" applyBorder="1" applyAlignment="1"/>
    <xf numFmtId="0" fontId="105" fillId="31" borderId="7" xfId="0" applyFont="1" applyFill="1" applyBorder="1" applyAlignment="1"/>
    <xf numFmtId="0" fontId="6" fillId="59" borderId="7" xfId="0" applyFont="1" applyFill="1" applyBorder="1" applyAlignment="1">
      <alignment wrapText="1"/>
    </xf>
    <xf numFmtId="0" fontId="6" fillId="60" borderId="7" xfId="0" applyFont="1" applyFill="1" applyBorder="1" applyAlignment="1">
      <alignment wrapText="1"/>
    </xf>
    <xf numFmtId="0" fontId="123" fillId="19" borderId="7" xfId="0" applyFont="1" applyFill="1" applyBorder="1" applyAlignment="1"/>
    <xf numFmtId="0" fontId="124" fillId="19" borderId="7" xfId="0" applyFont="1" applyFill="1" applyBorder="1" applyAlignment="1"/>
    <xf numFmtId="0" fontId="124" fillId="19" borderId="36" xfId="0" applyFont="1" applyFill="1" applyBorder="1" applyAlignment="1"/>
    <xf numFmtId="0" fontId="6" fillId="61" borderId="7" xfId="0" applyFont="1" applyFill="1" applyBorder="1" applyAlignment="1">
      <alignment wrapText="1"/>
    </xf>
    <xf numFmtId="0" fontId="6" fillId="61" borderId="37" xfId="0" applyFont="1" applyFill="1" applyBorder="1" applyAlignment="1">
      <alignment wrapText="1"/>
    </xf>
    <xf numFmtId="0" fontId="123" fillId="0" borderId="7" xfId="0" applyFont="1" applyFill="1" applyBorder="1" applyAlignment="1"/>
    <xf numFmtId="0" fontId="124" fillId="0" borderId="7" xfId="0" applyFont="1" applyFill="1" applyBorder="1" applyAlignment="1"/>
    <xf numFmtId="0" fontId="6" fillId="62" borderId="33" xfId="0" applyFont="1" applyFill="1" applyBorder="1" applyAlignment="1"/>
    <xf numFmtId="0" fontId="14" fillId="63" borderId="31" xfId="0" applyFont="1" applyFill="1" applyBorder="1" applyAlignment="1"/>
    <xf numFmtId="0" fontId="14" fillId="63" borderId="32" xfId="0" applyFont="1" applyFill="1" applyBorder="1" applyAlignment="1"/>
    <xf numFmtId="0" fontId="14" fillId="63" borderId="38" xfId="0" applyFont="1" applyFill="1" applyBorder="1" applyAlignment="1"/>
    <xf numFmtId="0" fontId="0" fillId="0" borderId="0" xfId="0" applyFont="1" applyFill="1" applyBorder="1" applyAlignment="1">
      <alignment wrapText="1"/>
    </xf>
    <xf numFmtId="0" fontId="34" fillId="0" borderId="0" xfId="0" applyFont="1" applyFill="1" applyBorder="1" applyAlignment="1">
      <alignment wrapText="1"/>
    </xf>
    <xf numFmtId="0" fontId="36" fillId="33" borderId="0" xfId="0" applyFont="1" applyFill="1" applyBorder="1" applyAlignment="1">
      <alignment wrapText="1"/>
    </xf>
    <xf numFmtId="0" fontId="124" fillId="63" borderId="7" xfId="0" applyFont="1" applyFill="1" applyBorder="1" applyAlignment="1"/>
    <xf numFmtId="0" fontId="105" fillId="43" borderId="7" xfId="0" applyFont="1" applyFill="1" applyBorder="1" applyAlignment="1"/>
    <xf numFmtId="0" fontId="14" fillId="63" borderId="40" xfId="0" applyFont="1" applyFill="1" applyBorder="1" applyAlignment="1"/>
    <xf numFmtId="0" fontId="6" fillId="19" borderId="7" xfId="0" applyFont="1" applyFill="1" applyBorder="1" applyAlignment="1">
      <alignment vertical="top" wrapText="1"/>
    </xf>
    <xf numFmtId="0" fontId="35" fillId="28" borderId="0" xfId="0" applyFont="1" applyFill="1" applyBorder="1" applyAlignment="1">
      <alignment horizontal="center" vertical="center"/>
    </xf>
    <xf numFmtId="0" fontId="61" fillId="58" borderId="41" xfId="0" applyFont="1" applyFill="1" applyBorder="1" applyAlignment="1">
      <alignment horizontal="center" vertical="center"/>
    </xf>
    <xf numFmtId="0" fontId="61" fillId="58" borderId="29" xfId="0" applyFont="1" applyFill="1" applyBorder="1" applyAlignment="1">
      <alignment horizontal="center" vertical="center"/>
    </xf>
    <xf numFmtId="0" fontId="35" fillId="32" borderId="42"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Border="1" applyAlignment="1">
      <alignment horizontal="center" vertical="center"/>
    </xf>
    <xf numFmtId="0" fontId="35" fillId="30" borderId="0" xfId="0" applyFont="1" applyFill="1" applyBorder="1" applyAlignment="1">
      <alignment horizontal="center" vertical="center"/>
    </xf>
    <xf numFmtId="0" fontId="11" fillId="37" borderId="39" xfId="0" applyFont="1" applyFill="1" applyBorder="1" applyAlignment="1">
      <alignment vertical="top" wrapText="1"/>
    </xf>
    <xf numFmtId="0" fontId="11" fillId="5" borderId="39" xfId="0" applyFont="1" applyFill="1" applyBorder="1" applyAlignment="1">
      <alignment vertical="top"/>
    </xf>
    <xf numFmtId="0" fontId="11" fillId="5" borderId="39" xfId="0" applyFont="1" applyFill="1" applyBorder="1" applyAlignment="1">
      <alignment vertical="top" wrapText="1"/>
    </xf>
    <xf numFmtId="0" fontId="11" fillId="34" borderId="39" xfId="0" applyFont="1" applyFill="1" applyBorder="1" applyAlignment="1">
      <alignment vertical="top" wrapText="1"/>
    </xf>
    <xf numFmtId="0" fontId="8" fillId="38" borderId="0" xfId="0" applyFont="1" applyFill="1" applyBorder="1" applyAlignment="1">
      <alignment vertical="top"/>
    </xf>
    <xf numFmtId="0" fontId="8" fillId="33" borderId="0" xfId="0" applyFont="1" applyFill="1" applyBorder="1" applyAlignment="1">
      <alignment vertical="top" wrapText="1"/>
    </xf>
    <xf numFmtId="0" fontId="11" fillId="64"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Fill="1" applyBorder="1" applyAlignment="1">
      <alignment vertical="top"/>
    </xf>
    <xf numFmtId="0" fontId="0" fillId="0" borderId="0" xfId="0" applyAlignment="1">
      <alignment vertical="top"/>
    </xf>
    <xf numFmtId="0" fontId="6" fillId="19" borderId="0" xfId="0" applyFont="1" applyFill="1" applyBorder="1" applyAlignment="1">
      <alignment vertical="top" wrapText="1"/>
    </xf>
    <xf numFmtId="0" fontId="6" fillId="61" borderId="43" xfId="0" applyFont="1" applyFill="1" applyBorder="1" applyAlignment="1">
      <alignment vertical="top" wrapText="1"/>
    </xf>
    <xf numFmtId="0" fontId="6" fillId="61" borderId="44" xfId="0" applyFont="1" applyFill="1" applyBorder="1" applyAlignment="1">
      <alignment vertical="top" wrapText="1"/>
    </xf>
    <xf numFmtId="0" fontId="6" fillId="19" borderId="7" xfId="0" applyFont="1" applyFill="1" applyBorder="1" applyAlignment="1"/>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09">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88" dataDxfId="587">
  <autoFilter ref="A8:AD20" xr:uid="{EF99425A-BF7C-494D-843B-A436A28F1D50}"/>
  <tableColumns count="30">
    <tableColumn id="26" xr3:uid="{F6E0102F-6A62-4676-8743-12C78DFD5AAE}" name="ID" totalsRowFunction="count" dataDxfId="585" totalsRowDxfId="586"/>
    <tableColumn id="34" xr3:uid="{C5C184C6-181D-45CF-A63D-7AEDCADFA43B}" name="Donnée (Niveau 1)" dataDxfId="583" totalsRowDxfId="584"/>
    <tableColumn id="1" xr3:uid="{48BA0677-2A51-4516-901D-245A32C9EF11}" name="Donnée (Niveau 2)" totalsRowFunction="count" dataDxfId="581" totalsRowDxfId="582"/>
    <tableColumn id="2" xr3:uid="{22B866D0-1B5E-4581-93E5-86229BC69C02}" name="Donnée (Niveau 3)" totalsRowFunction="count" dataDxfId="579" totalsRowDxfId="580"/>
    <tableColumn id="3" xr3:uid="{888BC815-3A76-4EEA-B68B-9A9CFFA21AC6}" name="Donnée (Niveau 4)" totalsRowFunction="count" dataDxfId="577" totalsRowDxfId="578"/>
    <tableColumn id="4" xr3:uid="{A1D31B95-E51B-44D1-A7C2-8E42F9D33E13}" name="Donnée (Niveau 5)" totalsRowFunction="count" dataDxfId="575" totalsRowDxfId="576"/>
    <tableColumn id="5" xr3:uid="{EA6D57DD-52EF-4D70-B539-0505DC6517EC}" name="Donnée (Niveau 6)" totalsRowFunction="count" dataDxfId="573" totalsRowDxfId="574"/>
    <tableColumn id="6" xr3:uid="{3FE552E2-2FEF-4E1A-B5DE-F4C21C13A296}" name="Description" totalsRowFunction="count" dataDxfId="571" totalsRowDxfId="572"/>
    <tableColumn id="14" xr3:uid="{BE5AEDCA-1CC5-4938-964E-9C68E6A07DC7}" name="Exemples" totalsRowFunction="count" dataDxfId="569" totalsRowDxfId="570"/>
    <tableColumn id="13" xr3:uid="{ED5FE47C-9997-4511-9856-83AF83A90171}" name="Fichier XSD" totalsRowFunction="count" dataDxfId="567" totalsRowDxfId="568"/>
    <tableColumn id="32" xr3:uid="{5C8C2495-D269-4E47-88B5-00584EF6B484}" name="Balise EMSI" dataDxfId="565" totalsRowDxfId="566"/>
    <tableColumn id="7" xr3:uid="{5C4F4C1E-17D3-4C4E-9650-A41F0BBB82B0}" name="Balise NexSIS" totalsRowFunction="count" dataDxfId="563" totalsRowDxfId="564"/>
    <tableColumn id="21" xr3:uid="{D8470834-C8F8-4F70-9302-7A4C602B72E6}" name="Nouvelle balise" totalsRowFunction="count" dataDxfId="561" totalsRowDxfId="562"/>
    <tableColumn id="8" xr3:uid="{D4E41060-B282-4AE5-8C87-3716CFB70625}" name="Nantes - balise" totalsRowFunction="count" dataDxfId="559" totalsRowDxfId="560"/>
    <tableColumn id="15" xr3:uid="{BB0E9A10-45CE-44DE-802C-D3A58D081A2F}" name="Nantes - description" totalsRowFunction="count" dataDxfId="557" totalsRowDxfId="558"/>
    <tableColumn id="18" xr3:uid="{8FE17C2A-E229-4B7F-B204-F356EEB4AE45}" name="GT399" totalsRowFunction="count" dataDxfId="555" totalsRowDxfId="556"/>
    <tableColumn id="9" xr3:uid="{4C9E2B92-3A78-454F-B9FF-8B97A2EAE3ED}" name="GT399 description" totalsRowFunction="count" dataDxfId="553" totalsRowDxfId="554"/>
    <tableColumn id="10" xr3:uid="{CCF33634-CF25-46BD-8DE3-12B24D24D5F8}" name="Priorisation" totalsRowFunction="count" dataDxfId="551" totalsRowDxfId="552"/>
    <tableColumn id="11" xr3:uid="{85B3828E-8687-4AA3-88CE-D610FCBDCFDE}" name="Cardinalité" dataDxfId="549" totalsRowDxfId="550"/>
    <tableColumn id="27" xr3:uid="{CF8F2F83-80E1-4F34-8CA4-101022C31379}" name="Objet" totalsRowFunction="count" dataDxfId="547" totalsRowDxfId="548"/>
    <tableColumn id="12" xr3:uid="{9491E93A-73C3-4214-8227-2A99EABCA3C1}" name="Format (ou type)" totalsRowFunction="count" dataDxfId="545" totalsRowDxfId="546"/>
    <tableColumn id="31" xr3:uid="{97801A1D-505C-4F61-ACF5-6EE844F5E23A}" name="Détails de format" dataDxfId="543" totalsRowDxfId="544"/>
    <tableColumn id="36" xr3:uid="{62248724-3AC6-48C6-B62F-D3C050A5A08F}" name="15-18" dataDxfId="541" totalsRowDxfId="542"/>
    <tableColumn id="35" xr3:uid="{2A6F94A4-B86B-4A8C-8862-6337DBF190B2}" name="15-15" dataDxfId="539" totalsRowDxfId="540"/>
    <tableColumn id="37" xr3:uid="{01782744-2942-D140-994A-3D343B0E0342}" name="CUT" dataDxfId="537" totalsRowDxfId="538"/>
    <tableColumn id="19" xr3:uid="{B112D546-E236-4723-880E-6D39731D2093}" name="Commentaire Hub Santé" totalsRowFunction="count" dataDxfId="535" totalsRowDxfId="536"/>
    <tableColumn id="16" xr3:uid="{E6CB6828-8B65-4F12-95B0-B9304BA135D8}" name="Commentaire Philippe Dreyfus" totalsRowFunction="count" dataDxfId="533" totalsRowDxfId="534"/>
    <tableColumn id="33" xr3:uid="{9AEA7D2D-C467-4E16-9414-C9877028EA11}" name="Commentaire FBE" dataDxfId="531" totalsRowDxfId="532"/>
    <tableColumn id="17" xr3:uid="{ACE48C56-220E-4341-8BEC-04B45FF1F728}" name="Commentaire Yann Penverne" totalsRowFunction="count" dataDxfId="529" totalsRowDxfId="530"/>
    <tableColumn id="20" xr3:uid="{A0AF1313-269D-4060-8F91-417D2F081DEB}" name="NexSIS" totalsRowFunction="custom" dataDxfId="527" totalsRowDxfId="52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07" dataDxfId="506" totalsRowDxfId="505">
  <autoFilter ref="A8:AD14" xr:uid="{EF99425A-BF7C-494D-843B-A436A28F1D50}"/>
  <tableColumns count="30">
    <tableColumn id="26" xr3:uid="{D5B2518C-6D8E-6147-8C4F-B866728B3834}" name="ID" totalsRowFunction="count" dataDxfId="503" totalsRowDxfId="504"/>
    <tableColumn id="34" xr3:uid="{87148819-B7A5-7947-82EE-7CD825960AED}" name="Donnée (Niveau 1)" dataDxfId="501" totalsRowDxfId="502"/>
    <tableColumn id="1" xr3:uid="{D13C8DA4-A6E7-6647-83BF-735A36445504}" name="Donnée (Niveau 2)" totalsRowFunction="count" dataDxfId="499" totalsRowDxfId="500"/>
    <tableColumn id="2" xr3:uid="{9844E3D8-484C-674F-A6FE-C5E74C0BECD7}" name="Donnée (Niveau 3)" totalsRowFunction="count" dataDxfId="497" totalsRowDxfId="498"/>
    <tableColumn id="3" xr3:uid="{EDEAC3BB-E6E5-6D4A-81D4-0D53BDE32BE7}" name="Donnée (Niveau 4)" totalsRowFunction="count" dataDxfId="495" totalsRowDxfId="496"/>
    <tableColumn id="4" xr3:uid="{02D62420-0C0A-4A42-BF62-D538EE277DA2}" name="Donnée (Niveau 5)" totalsRowFunction="count" dataDxfId="493" totalsRowDxfId="494"/>
    <tableColumn id="5" xr3:uid="{AEDF2332-EB8E-3F47-A30F-62F4B295DC6E}" name="Donnée (Niveau 6)" totalsRowFunction="count" dataDxfId="491" totalsRowDxfId="492"/>
    <tableColumn id="6" xr3:uid="{6B82679A-C79E-B942-87C2-2A9AC62DFE61}" name="Description" totalsRowFunction="count" dataDxfId="489" totalsRowDxfId="490"/>
    <tableColumn id="14" xr3:uid="{64EB0DE7-7110-B649-B47F-39D14AB54769}" name="Exemples" totalsRowFunction="count" dataDxfId="487" totalsRowDxfId="488"/>
    <tableColumn id="7" xr3:uid="{30859462-25E2-6C4B-8D3C-5F2310CF2710}" name="Balise NexSIS" totalsRowFunction="count" dataDxfId="485" totalsRowDxfId="486"/>
    <tableColumn id="21" xr3:uid="{C7789C87-5B0F-9240-95BB-36A6DBBF16F7}" name="Nouvelle balise" totalsRowFunction="count" dataDxfId="483" totalsRowDxfId="484"/>
    <tableColumn id="8" xr3:uid="{56A311D2-6944-B44A-BA90-1B44FB783B25}" name="Nantes - balise" totalsRowFunction="count" dataDxfId="481" totalsRowDxfId="482"/>
    <tableColumn id="15" xr3:uid="{CC481BC4-1ACF-7849-B03D-7121652EE416}" name="Nantes - description" totalsRowFunction="count" dataDxfId="479" totalsRowDxfId="480"/>
    <tableColumn id="18" xr3:uid="{DA3EC825-B94E-6142-B1D1-58F763F6812E}" name="GT399" totalsRowFunction="count" dataDxfId="477" totalsRowDxfId="478"/>
    <tableColumn id="9" xr3:uid="{A60F6B9F-CF7A-6F48-A3FD-7FC591506696}" name="GT399 description" totalsRowFunction="count" dataDxfId="475" totalsRowDxfId="476"/>
    <tableColumn id="10" xr3:uid="{F183E99A-8936-D242-9E2F-7DF202579449}" name="Priorisation" totalsRowFunction="count" dataDxfId="473" totalsRowDxfId="474"/>
    <tableColumn id="11" xr3:uid="{0C55DBEB-B030-EB40-8778-44C43E402B7D}" name="Cardinalité" dataDxfId="471" totalsRowDxfId="472"/>
    <tableColumn id="27" xr3:uid="{3EA0014F-1F9E-3346-86AA-D19E79E32F71}" name="Objet" totalsRowFunction="count" dataDxfId="469" totalsRowDxfId="470"/>
    <tableColumn id="12" xr3:uid="{A3CD3B4C-97D3-9741-9A73-087C7A9F8936}" name="Format (ou type)" totalsRowFunction="count" dataDxfId="467" totalsRowDxfId="468"/>
    <tableColumn id="37" xr3:uid="{3FE45E5F-AD1E-7B48-BE25-BC7327DD16EC}" name="Nomenclature/ énumération" dataDxfId="465" totalsRowDxfId="466"/>
    <tableColumn id="31" xr3:uid="{9CB46CA4-597C-5148-8480-F8796E3C5AFD}" name="Détails de format" dataDxfId="463" totalsRowDxfId="464"/>
    <tableColumn id="36" xr3:uid="{97A47004-218F-7749-B82B-5B2AEE40A23C}" name="15-18" dataDxfId="461" totalsRowDxfId="462"/>
    <tableColumn id="35" xr3:uid="{544CEA0F-DCB5-C64C-9CDE-A40F1906888F}" name="15-15" dataDxfId="459" totalsRowDxfId="460"/>
    <tableColumn id="39" xr3:uid="{6DB8C4C4-E592-DA4D-B502-CA1F3A98FF18}" name="CUT" dataDxfId="457" totalsRowDxfId="458"/>
    <tableColumn id="19" xr3:uid="{F48E57B7-0080-CD4F-8CC0-D9866BEEABEE}" name="Commentaire Hub Santé" totalsRowFunction="count" dataDxfId="455" totalsRowDxfId="456"/>
    <tableColumn id="16" xr3:uid="{93611743-80E2-3A49-9F47-6E81E63C36BC}" name="Commentaire Philippe Dreyfus" totalsRowFunction="count" dataDxfId="453" totalsRowDxfId="454"/>
    <tableColumn id="33" xr3:uid="{E8582012-E1AA-5C48-84F3-81E85831EA3D}" name="Commentaire FBE" dataDxfId="451" totalsRowDxfId="452"/>
    <tableColumn id="17" xr3:uid="{10CD9342-79AA-B840-BD59-F6A02345EC01}" name="Commentaire Yann Penverne" totalsRowFunction="count" dataDxfId="449" totalsRowDxfId="450"/>
    <tableColumn id="20" xr3:uid="{36DD8A92-EC42-2849-A047-5EE0AABF1132}" name="NexSIS" totalsRowFunction="custom" dataDxfId="447" totalsRowDxfId="448">
      <totalsRowFormula>SUBTOTAL(103,createCase3[NexSIS])-COUNTIFS(createCase3[NexSIS],"=X")</totalsRowFormula>
    </tableColumn>
    <tableColumn id="22" xr3:uid="{055A2D99-D525-3349-A349-779652E6F495}" name="Métier" totalsRowFunction="custom" dataDxfId="445" totalsRowDxfId="44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301" dataDxfId="300" totalsRowDxfId="299">
  <autoFilter ref="A8:AD183" xr:uid="{EF99425A-BF7C-494D-843B-A436A28F1D50}"/>
  <tableColumns count="30">
    <tableColumn id="26" xr3:uid="{F89F79B0-EC13-4626-8B8B-E72803CF8D7F}" name="ID" totalsRowFunction="count" dataDxfId="297" totalsRowDxfId="298"/>
    <tableColumn id="34" xr3:uid="{82D9E408-6E89-6548-8064-32C2C1C49796}" name="Donnée (Niveau 1)" dataDxfId="295" totalsRowDxfId="296"/>
    <tableColumn id="1" xr3:uid="{A4D81CB2-5DBF-46A1-831A-3B0CB8713987}" name="Donnée (Niveau 2)" totalsRowFunction="count" dataDxfId="293" totalsRowDxfId="294"/>
    <tableColumn id="2" xr3:uid="{70FEA672-42A5-4D50-83E3-20F1DC99F826}" name="Donnée (Niveau 3)" totalsRowFunction="count" dataDxfId="291" totalsRowDxfId="292"/>
    <tableColumn id="3" xr3:uid="{E5F546D4-3F7C-49D3-ACAD-5C0AA86EEA72}" name="Donnée (Niveau 4)" totalsRowFunction="count" dataDxfId="289" totalsRowDxfId="290"/>
    <tableColumn id="4" xr3:uid="{C36F63D5-6F86-4068-8553-7E11F2FF2E34}" name="Donnée (Niveau 5)" totalsRowFunction="count" dataDxfId="287" totalsRowDxfId="288"/>
    <tableColumn id="5" xr3:uid="{BCD32C8B-1BF5-4152-A4E3-856EB454D41F}" name="Donnée (Niveau 6)" totalsRowFunction="count" dataDxfId="285" totalsRowDxfId="286"/>
    <tableColumn id="6" xr3:uid="{31AB271A-A79E-4AD6-A425-139013E5C0ED}" name="Description" totalsRowFunction="count" dataDxfId="283" totalsRowDxfId="284"/>
    <tableColumn id="14" xr3:uid="{42356E16-5C2C-47EF-96D9-1439EB52D654}" name="Exemples" totalsRowFunction="count" dataDxfId="281" totalsRowDxfId="282"/>
    <tableColumn id="7" xr3:uid="{05B3DFF6-BC4E-40A1-862A-0EBD5F2686D8}" name="Balise NexSIS" totalsRowFunction="count" dataDxfId="279" totalsRowDxfId="280"/>
    <tableColumn id="21" xr3:uid="{A67EAB5D-C889-4A87-AEDD-CB5D507B5224}" name="Nouvelle balise" totalsRowFunction="count" dataDxfId="277" totalsRowDxfId="278"/>
    <tableColumn id="8" xr3:uid="{142E6E6B-2EEA-41C0-969F-103EB7FEE77B}" name="Nantes - balise" totalsRowFunction="count" dataDxfId="275" totalsRowDxfId="276"/>
    <tableColumn id="15" xr3:uid="{4B3C95EC-2C41-42CE-9528-75F02E532B07}" name="Nantes - description" totalsRowFunction="count" dataDxfId="273" totalsRowDxfId="274"/>
    <tableColumn id="18" xr3:uid="{DD4C49C8-6EEB-4810-B6DF-F5EA0958E68F}" name="GT399" totalsRowFunction="count" dataDxfId="271" totalsRowDxfId="272"/>
    <tableColumn id="9" xr3:uid="{1EF347D1-5F3C-455F-B7CC-0411A0A13BA5}" name="GT399 description" totalsRowFunction="count" dataDxfId="269" totalsRowDxfId="270"/>
    <tableColumn id="10" xr3:uid="{A688C13F-43B2-4D38-AB61-5A8FA70F8877}" name="Priorisation" totalsRowFunction="count" dataDxfId="267" totalsRowDxfId="268"/>
    <tableColumn id="11" xr3:uid="{740E98DF-4145-4688-96B5-1DB2B4C65860}" name="Cardinalité" dataDxfId="265" totalsRowDxfId="266"/>
    <tableColumn id="27" xr3:uid="{5362BDCB-F398-463F-807C-5642BE8139A3}" name="Objet" totalsRowFunction="count" dataDxfId="263" totalsRowDxfId="264"/>
    <tableColumn id="12" xr3:uid="{F99D40B9-B75A-4B6D-AD14-A9CC94A67A94}" name="Format (ou type)" totalsRowFunction="count" dataDxfId="261" totalsRowDxfId="262"/>
    <tableColumn id="37" xr3:uid="{C4249FC6-D549-4A35-98D7-D98FEFD604C7}" name="Nomenclature/ énumération" dataDxfId="259" totalsRowDxfId="260"/>
    <tableColumn id="31" xr3:uid="{165DCEEB-09D9-4414-9EB1-071322B65527}" name="Détails de format" dataDxfId="257" totalsRowDxfId="258"/>
    <tableColumn id="36" xr3:uid="{DFE77849-E589-4C00-A974-5EA32CAC9950}" name="15-18" dataDxfId="255" totalsRowDxfId="256"/>
    <tableColumn id="35" xr3:uid="{6F7422E5-A9F0-4CB5-94CC-23CADED3A1EA}" name="15-15" dataDxfId="253" totalsRowDxfId="254"/>
    <tableColumn id="39" xr3:uid="{D123E456-B227-404D-9075-2C12B6D79281}" name="CUT" dataDxfId="251" totalsRowDxfId="252"/>
    <tableColumn id="19" xr3:uid="{0E27CA97-E0CC-4707-8A95-C2EB8B822A50}" name="Commentaire Hub Santé" totalsRowFunction="count" dataDxfId="249" totalsRowDxfId="250"/>
    <tableColumn id="16" xr3:uid="{85C90A89-19FA-4640-8DE9-5BC81E29801A}" name="Commentaire Philippe Dreyfus" totalsRowFunction="count" dataDxfId="247" totalsRowDxfId="248"/>
    <tableColumn id="33" xr3:uid="{F9B7E469-F267-4217-89F6-2332B9BE9F00}" name="Commentaire FBE" dataDxfId="245" totalsRowDxfId="246"/>
    <tableColumn id="17" xr3:uid="{AF1719C0-5CFC-4F9F-8447-1E16DD154E8D}" name="Commentaire Yann Penverne" totalsRowFunction="count" dataDxfId="243" totalsRowDxfId="244"/>
    <tableColumn id="20" xr3:uid="{A1AC7405-8CAD-4797-ACD3-A6DB9BD4973A}" name="NexSIS" totalsRowFunction="custom" dataDxfId="241" totalsRowDxfId="242">
      <totalsRowFormula>SUBTOTAL(103,createCase[NexSIS])-COUNTIFS(createCase[NexSIS],"=X")</totalsRowFormula>
    </tableColumn>
    <tableColumn id="22" xr3:uid="{BFD15786-BC47-434A-8C58-1A07EC8D4305}" name="Métier" totalsRowFunction="custom" dataDxfId="239" totalsRowDxfId="24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189" dataDxfId="188" totalsRowDxfId="187">
  <autoFilter ref="A8:AD47" xr:uid="{E779C242-2956-4825-8D18-6295157DB7AF}"/>
  <tableColumns count="30">
    <tableColumn id="26" xr3:uid="{F3F553A6-7E4F-417C-A6A2-5E83B9824E15}" name="ID" totalsRowFunction="count" dataDxfId="185" totalsRowDxfId="186"/>
    <tableColumn id="34" xr3:uid="{56C0E78B-8CCA-45B2-B9B3-D346DD1F381E}" name="Donnée (Niveau 1)" dataDxfId="183" totalsRowDxfId="184"/>
    <tableColumn id="1" xr3:uid="{0F9B8258-350B-41D3-B5C2-EDDB599F6829}" name="Donnée (Niveau 2)" totalsRowFunction="count" dataDxfId="181" totalsRowDxfId="182"/>
    <tableColumn id="2" xr3:uid="{C07E167B-C93D-4810-8FD9-23F810240395}" name="Donnée (Niveau 3)" totalsRowFunction="count" dataDxfId="179" totalsRowDxfId="180"/>
    <tableColumn id="3" xr3:uid="{961D5039-51EF-400C-8103-78DF48B44559}" name="Donnée (Niveau 4)" totalsRowFunction="count" dataDxfId="177" totalsRowDxfId="178"/>
    <tableColumn id="4" xr3:uid="{734DE849-165F-486A-BB22-D8648A6F451E}" name="Donnée (Niveau 5)" totalsRowFunction="count" dataDxfId="175" totalsRowDxfId="176"/>
    <tableColumn id="5" xr3:uid="{861A7B1D-2BA3-4EA5-A0D5-F48C7C7569D0}" name="Donnée (Niveau 6)" totalsRowFunction="count" dataDxfId="173" totalsRowDxfId="174"/>
    <tableColumn id="6" xr3:uid="{EC32FDC0-8437-4F1C-9452-137D998A63E8}" name="Description" totalsRowFunction="count" dataDxfId="171" totalsRowDxfId="172"/>
    <tableColumn id="14" xr3:uid="{99437B48-420C-4085-A9D8-010486E61C6E}" name="Exemples" totalsRowFunction="count" dataDxfId="169" totalsRowDxfId="170"/>
    <tableColumn id="7" xr3:uid="{D301DE85-E1D2-4C32-99EA-028426BF1FF2}" name="Balise NexSIS" totalsRowFunction="count" dataDxfId="167" totalsRowDxfId="168"/>
    <tableColumn id="21" xr3:uid="{650290E8-1B8E-4C8D-8B82-A054275D82AB}" name="Nouvelle balise" totalsRowFunction="count" dataDxfId="165" totalsRowDxfId="166"/>
    <tableColumn id="8" xr3:uid="{A30CAE9F-03C9-4826-A0E3-3E6D141AF785}" name="Nantes - balise" totalsRowFunction="count" dataDxfId="163" totalsRowDxfId="164"/>
    <tableColumn id="15" xr3:uid="{8C12D6A1-469E-40F2-AEAE-7BCEB632C915}" name="Nantes - description" totalsRowFunction="count" dataDxfId="161" totalsRowDxfId="162"/>
    <tableColumn id="18" xr3:uid="{594B797F-376A-4032-9EDF-261A77A11C28}" name="GT399" totalsRowFunction="count" dataDxfId="159" totalsRowDxfId="160"/>
    <tableColumn id="9" xr3:uid="{163D5EA9-1F3D-41A0-B0A9-24213EA3C6D6}" name="GT399 description" totalsRowFunction="count" dataDxfId="157" totalsRowDxfId="158"/>
    <tableColumn id="10" xr3:uid="{96C113DB-4A16-4B10-A333-DF8DF7AC3D97}" name="Priorisation" totalsRowFunction="count" dataDxfId="155" totalsRowDxfId="156"/>
    <tableColumn id="11" xr3:uid="{169519F8-3CBC-4AD6-83C4-EF4FA9FF88E8}" name="Cardinalité" dataDxfId="153" totalsRowDxfId="154"/>
    <tableColumn id="27" xr3:uid="{C7AAB4F3-0AD0-45AB-8A66-2033513E664E}" name="Objet" totalsRowFunction="count" dataDxfId="151" totalsRowDxfId="152"/>
    <tableColumn id="12" xr3:uid="{4DAEBE6E-9755-4DE1-BFA5-14CAFC1AEE51}" name="Format (ou type)" totalsRowFunction="count" dataDxfId="149" totalsRowDxfId="150"/>
    <tableColumn id="37" xr3:uid="{B9E88E6C-457D-46D7-A387-DEE3D5037D7B}" name="Nomenclature/ énumération" dataDxfId="147" totalsRowDxfId="148"/>
    <tableColumn id="31" xr3:uid="{00E573C8-FCEB-40CE-8901-987CBDB5EE70}" name="Détails de format" dataDxfId="145" totalsRowDxfId="146"/>
    <tableColumn id="36" xr3:uid="{C6466CEE-552F-4A61-9B58-F029008C35E4}" name="15-18" dataDxfId="143" totalsRowDxfId="144"/>
    <tableColumn id="35" xr3:uid="{93DB073A-A412-43D2-85F5-A1E49ED5A7FE}" name="15-15" dataDxfId="141" totalsRowDxfId="142"/>
    <tableColumn id="39" xr3:uid="{EAB62C4B-1725-4AF7-BE09-2C64A4E52308}" name="CUT" dataDxfId="139" totalsRowDxfId="140"/>
    <tableColumn id="19" xr3:uid="{FA079252-E747-4586-A8C9-27BEC20124F4}" name="Commentaire Hub Santé" totalsRowFunction="count" dataDxfId="137" totalsRowDxfId="138"/>
    <tableColumn id="16" xr3:uid="{E7205CA0-5C9A-4AB5-A0A6-3A444E53344A}" name="Commentaire Philippe Dreyfus" totalsRowFunction="count" dataDxfId="135" totalsRowDxfId="136"/>
    <tableColumn id="33" xr3:uid="{5D7052F5-0B33-4763-B2C7-B673868EB4B3}" name="Commentaire FBE" dataDxfId="133" totalsRowDxfId="134"/>
    <tableColumn id="17" xr3:uid="{1408682C-F606-4DC9-89DE-5F967219E174}" name="Commentaire Yann Penverne" totalsRowFunction="count" dataDxfId="131" totalsRowDxfId="132"/>
    <tableColumn id="20" xr3:uid="{EB5ADC6E-51A9-42AC-B099-578F4B0BFBCD}" name="NexSIS" totalsRowFunction="custom" dataDxfId="129" totalsRowDxfId="130">
      <totalsRowFormula>SUBTOTAL(103,createCase2[NexSIS])-COUNTIFS(createCase2[NexSIS],"=X")</totalsRowFormula>
    </tableColumn>
    <tableColumn id="22" xr3:uid="{C0499452-7EB8-4787-8FF2-5A8B2BB22EAE}" name="Métier" totalsRowFunction="custom" dataDxfId="127" totalsRowDxfId="128">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6">
  <autoFilter ref="A8:W23" xr:uid="{EEF68223-2157-47F6-9133-264D671F0942}"/>
  <tableColumns count="23">
    <tableColumn id="1" xr3:uid="{0308532B-296F-49D7-B76E-23948A2F1FAE}" name="ID" totalsRowFunction="count" dataDxfId="124" totalsRowDxfId="125"/>
    <tableColumn id="2" xr3:uid="{4E5CA3CD-74C0-41D7-A064-93B29A44F6EA}" name="Donnée (Niveau 1)" totalsRowFunction="custom" dataDxfId="122" totalsRowDxfId="123">
      <totalsRowFormula>SUBTOTAL(103,Tableau3[Donnée (Niveau 1)])</totalsRowFormula>
    </tableColumn>
    <tableColumn id="3" xr3:uid="{099F4D11-28E8-482A-B443-FA0B35F69A5A}" name="Donnée (Niveau 2)" totalsRowFunction="custom" dataDxfId="120" totalsRowDxfId="121">
      <totalsRowFormula>SUBTOTAL(103,Tableau3[Donnée (Niveau 2)])</totalsRowFormula>
    </tableColumn>
    <tableColumn id="4" xr3:uid="{894FFF8F-C344-436B-8995-6D977D9EE845}" name="Donnée (Niveau 3)" totalsRowFunction="custom" dataDxfId="118" totalsRowDxfId="119">
      <totalsRowFormula>SUBTOTAL(103,Tableau3[Donnée (Niveau 3)])</totalsRowFormula>
    </tableColumn>
    <tableColumn id="5" xr3:uid="{AB815DDF-5ECF-4083-A621-45835C8FE42C}" name="Donnée (Niveau 4)" totalsRowFunction="custom" dataDxfId="116" totalsRowDxfId="117">
      <totalsRowFormula>SUBTOTAL(103,Tableau3[Donnée (Niveau 4)])</totalsRowFormula>
    </tableColumn>
    <tableColumn id="6" xr3:uid="{20F05C10-E73C-4ECE-95CB-368439F635A4}" name="Donnée (Niveau 5)" totalsRowFunction="custom" dataDxfId="114" totalsRowDxfId="115">
      <totalsRowFormula>SUBTOTAL(103,Tableau3[Donnée (Niveau 5)])</totalsRowFormula>
    </tableColumn>
    <tableColumn id="7" xr3:uid="{CD2D80B3-AFB4-4A43-A25F-9936020F0A33}" name="Donnée (Niveau 6)" totalsRowFunction="custom" dataDxfId="112" totalsRowDxfId="113">
      <totalsRowFormula>SUBTOTAL(103,Tableau3[Donnée (Niveau 6)])</totalsRowFormula>
    </tableColumn>
    <tableColumn id="8" xr3:uid="{6D534A97-72D3-4D26-ACDA-1E36EFF5A5D1}" name="Description" totalsRowFunction="custom" totalsRowDxfId="111">
      <totalsRowFormula>SUBTOTAL(103,Tableau3[Description])</totalsRowFormula>
    </tableColumn>
    <tableColumn id="9" xr3:uid="{1C7F0F41-E26E-4A31-99F7-36DA6F587FD4}" name="Exemples" totalsRowFunction="custom" totalsRowDxfId="110">
      <totalsRowFormula>SUBTOTAL(103,Tableau3[Exemples])</totalsRowFormula>
    </tableColumn>
    <tableColumn id="10" xr3:uid="{16E03419-7018-452F-85C4-FD235A5FD831}" name="Balise NexSIS" totalsRowFunction="custom" totalsRowDxfId="109">
      <totalsRowFormula>SUBTOTAL(103,Tableau3[Balise NexSIS])</totalsRowFormula>
    </tableColumn>
    <tableColumn id="11" xr3:uid="{B07E8B63-480E-4E4D-B3C9-5480DBD4EBFD}" name="Nouvelle balise" totalsRowFunction="custom" totalsRowDxfId="108">
      <totalsRowFormula>SUBTOTAL(103,Tableau3[Nouvelle balise])</totalsRowFormula>
    </tableColumn>
    <tableColumn id="12" xr3:uid="{580E514F-043D-4789-9329-386B22D4622D}" name="Nantes - balise" totalsRowFunction="custom" totalsRowDxfId="107">
      <totalsRowFormula>SUBTOTAL(103,Tableau3[Nantes - balise])</totalsRowFormula>
    </tableColumn>
    <tableColumn id="13" xr3:uid="{0C60FD75-9B70-4899-B643-430300539392}" name="Nantes - description" totalsRowFunction="custom" totalsRowDxfId="106">
      <totalsRowFormula>SUBTOTAL(103,Tableau3[Nantes - description])</totalsRowFormula>
    </tableColumn>
    <tableColumn id="14" xr3:uid="{A80B0132-E4A5-41BF-9151-A57B2C45E16D}" name="GT399" totalsRowFunction="custom" totalsRowDxfId="105">
      <totalsRowFormula>SUBTOTAL(103,Tableau3[GT399])</totalsRowFormula>
    </tableColumn>
    <tableColumn id="15" xr3:uid="{8E187925-974B-4A24-81D7-AB82144912F1}" name="GT399 description" totalsRowFunction="custom" totalsRowDxfId="104">
      <totalsRowFormula>SUBTOTAL(103,Tableau3[GT399 description])</totalsRowFormula>
    </tableColumn>
    <tableColumn id="16" xr3:uid="{42F38D08-76CB-4B3A-A731-4207FB6FBE23}" name="Priorisation" totalsRowFunction="custom" totalsRowDxfId="103">
      <totalsRowFormula>SUBTOTAL(103,Tableau3[Priorisation])</totalsRowFormula>
    </tableColumn>
    <tableColumn id="17" xr3:uid="{9F68F1ED-1480-436C-8BC5-AA551A9025A4}" name="Cardinalité" totalsRowFunction="custom" dataDxfId="101" totalsRowDxfId="102">
      <totalsRowFormula>SUBTOTAL(103,Tableau3[Cardinalité])</totalsRowFormula>
    </tableColumn>
    <tableColumn id="18" xr3:uid="{8D71687D-B67F-4FBE-A91C-E3D7AF1CF7CE}" name="Objet" totalsRowFunction="custom" dataDxfId="99" totalsRowDxfId="100">
      <totalsRowFormula>SUBTOTAL(103,Tableau3[Objet])</totalsRowFormula>
    </tableColumn>
    <tableColumn id="19" xr3:uid="{3997D7F5-733D-4A1D-97E2-3BDAED2B9FE3}" name="Format (ou type)" totalsRowFunction="custom" dataDxfId="97" totalsRowDxfId="98">
      <totalsRowFormula>SUBTOTAL(103,Tableau3[Format (ou type)])</totalsRowFormula>
    </tableColumn>
    <tableColumn id="20" xr3:uid="{33562809-70DE-436A-940D-49F45D5F14A8}" name="Nomenclature/ énumération" totalsRowFunction="custom" totalsRowDxfId="96">
      <totalsRowFormula>SUBTOTAL(103,Tableau3[Nomenclature/ énumération])</totalsRowFormula>
    </tableColumn>
    <tableColumn id="21" xr3:uid="{0FBF9953-AE08-41BF-9CDE-EA27950F10D4}" name="Détails de format" totalsRowFunction="custom" totalsRowDxfId="95">
      <totalsRowFormula>SUBTOTAL(103,Tableau3[Détails de format])</totalsRowFormula>
    </tableColumn>
    <tableColumn id="22" xr3:uid="{9F868D8D-588A-4128-8291-ABF86AE38F9A}" name="15-18" totalsRowFunction="custom" dataDxfId="93" totalsRowDxfId="94">
      <totalsRowFormula>SUBTOTAL(103,Tableau3[15-18])</totalsRowFormula>
    </tableColumn>
    <tableColumn id="23" xr3:uid="{87B18F95-525A-4A9B-860F-C7A99278233D}" name="15-15" totalsRowFunction="custom" dataDxfId="91" totalsRowDxfId="92">
      <totalsRowFormula>SUBTOTAL(103,Tableau3[15-15])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90">
  <autoFilter ref="A8:W10" xr:uid="{75253F3A-254C-4618-A5FE-BEE9E9C3C612}"/>
  <tableColumns count="23">
    <tableColumn id="1" xr3:uid="{B9312955-B2A3-439B-98E2-35497FC3B9CD}" name="ID" totalsRowFunction="count" dataDxfId="88" totalsRowDxfId="89"/>
    <tableColumn id="2" xr3:uid="{A41A30AA-1973-446D-97F1-BB8048C22A4F}" name="Donnée (Niveau 1)" totalsRowFunction="custom" dataDxfId="86" totalsRowDxfId="87">
      <totalsRowFormula>SUBTOTAL(103,Tableau35[Donnée (Niveau 1)])</totalsRowFormula>
    </tableColumn>
    <tableColumn id="3" xr3:uid="{DFE7CE8D-9D20-4AEF-A0BD-66C619A3B39A}" name="Donnée (Niveau 2)" totalsRowFunction="custom" dataDxfId="84" totalsRowDxfId="85">
      <totalsRowFormula>SUBTOTAL(103,Tableau35[Donnée (Niveau 2)])</totalsRowFormula>
    </tableColumn>
    <tableColumn id="4" xr3:uid="{D4BCA6FB-BEEB-4675-B373-97CA3247D3B3}" name="Donnée (Niveau 3)" totalsRowFunction="custom" dataDxfId="82" totalsRowDxfId="83">
      <totalsRowFormula>SUBTOTAL(103,Tableau35[Donnée (Niveau 3)])</totalsRowFormula>
    </tableColumn>
    <tableColumn id="5" xr3:uid="{98330C77-3D56-4BE0-94A2-82DDC5827C96}" name="Donnée (Niveau 4)" totalsRowFunction="custom" dataDxfId="80" totalsRowDxfId="81">
      <totalsRowFormula>SUBTOTAL(103,Tableau35[Donnée (Niveau 4)])</totalsRowFormula>
    </tableColumn>
    <tableColumn id="6" xr3:uid="{3D011196-6587-48FF-87E2-AE1D56773EE7}" name="Donnée (Niveau 5)" totalsRowFunction="custom" dataDxfId="78" totalsRowDxfId="79">
      <totalsRowFormula>SUBTOTAL(103,Tableau35[Donnée (Niveau 5)])</totalsRowFormula>
    </tableColumn>
    <tableColumn id="7" xr3:uid="{9EBCC79E-BB78-43E2-8390-99AED4817490}" name="Donnée (Niveau 6)" totalsRowFunction="custom" dataDxfId="76" totalsRowDxfId="77">
      <totalsRowFormula>SUBTOTAL(103,Tableau35[Donnée (Niveau 6)])</totalsRowFormula>
    </tableColumn>
    <tableColumn id="8" xr3:uid="{E26B9737-D2F7-4253-9691-0FAB27540899}" name="Description" totalsRowFunction="custom" totalsRowDxfId="75">
      <totalsRowFormula>SUBTOTAL(103,Tableau35[Description])</totalsRowFormula>
    </tableColumn>
    <tableColumn id="9" xr3:uid="{CD269DAD-CD7B-426A-8623-52708A75A9F3}" name="Exemples" totalsRowFunction="custom" totalsRowDxfId="74">
      <totalsRowFormula>SUBTOTAL(103,Tableau35[Exemples])</totalsRowFormula>
    </tableColumn>
    <tableColumn id="10" xr3:uid="{20924355-7D5C-49E1-BBA9-453A972E5FD5}" name="Balise NexSIS" totalsRowFunction="custom" totalsRowDxfId="73">
      <totalsRowFormula>SUBTOTAL(103,Tableau35[Balise NexSIS])</totalsRowFormula>
    </tableColumn>
    <tableColumn id="11" xr3:uid="{E6886C03-3B0D-46D0-99EE-5173E67D42D5}" name="Nouvelle balise" totalsRowFunction="custom" totalsRowDxfId="72">
      <totalsRowFormula>SUBTOTAL(103,Tableau35[Nouvelle balise])</totalsRowFormula>
    </tableColumn>
    <tableColumn id="12" xr3:uid="{FC0A1304-6D18-4479-8A8D-40E1640CC417}" name="Nantes - balise" totalsRowFunction="custom" totalsRowDxfId="71">
      <totalsRowFormula>SUBTOTAL(103,Tableau35[Nantes - balise])</totalsRowFormula>
    </tableColumn>
    <tableColumn id="13" xr3:uid="{F13FED84-5993-4B0F-9596-BB54F03D8CD2}" name="Nantes - description" totalsRowFunction="custom" totalsRowDxfId="70">
      <totalsRowFormula>SUBTOTAL(103,Tableau35[Nantes - description])</totalsRowFormula>
    </tableColumn>
    <tableColumn id="14" xr3:uid="{D10C28EC-5A2B-4C5A-9DF5-FA610DC16AB7}" name="GT399" totalsRowFunction="custom" totalsRowDxfId="69">
      <totalsRowFormula>SUBTOTAL(103,Tableau35[GT399])</totalsRowFormula>
    </tableColumn>
    <tableColumn id="15" xr3:uid="{BEB12139-7DD8-42F5-B1E1-2ECBC4C5542E}" name="GT399 description" totalsRowFunction="custom" totalsRowDxfId="68">
      <totalsRowFormula>SUBTOTAL(103,Tableau35[GT399 description])</totalsRowFormula>
    </tableColumn>
    <tableColumn id="16" xr3:uid="{188B779B-92B8-4FEF-8EED-51C2A38708D0}" name="Priorisation" totalsRowFunction="custom" totalsRowDxfId="67">
      <totalsRowFormula>SUBTOTAL(103,Tableau35[Priorisation])</totalsRowFormula>
    </tableColumn>
    <tableColumn id="17" xr3:uid="{F4CC96EB-6D1D-4960-BCD8-CD461F381ED8}" name="Cardinalité" totalsRowFunction="custom" dataDxfId="65" totalsRowDxfId="66">
      <totalsRowFormula>SUBTOTAL(103,Tableau35[Cardinalité])</totalsRowFormula>
    </tableColumn>
    <tableColumn id="18" xr3:uid="{B0090839-6783-4E0E-8106-4E6A56CCAFD2}" name="Objet" totalsRowFunction="custom" dataDxfId="63" totalsRowDxfId="64">
      <totalsRowFormula>SUBTOTAL(103,Tableau35[Objet])</totalsRowFormula>
    </tableColumn>
    <tableColumn id="19" xr3:uid="{A81D9ACE-1BA2-42E2-A7BF-AD6A21D051B7}" name="Format (ou type)" totalsRowFunction="custom" dataDxfId="61" totalsRowDxfId="62">
      <totalsRowFormula>SUBTOTAL(103,Tableau35[Format (ou type)])</totalsRowFormula>
    </tableColumn>
    <tableColumn id="20" xr3:uid="{395551A0-AF3E-4BCA-A2D1-B5B3AFE7BB0F}" name="Nomenclature/ énumération" totalsRowFunction="custom" totalsRowDxfId="60">
      <totalsRowFormula>SUBTOTAL(103,Tableau35[Nomenclature/ énumération])</totalsRowFormula>
    </tableColumn>
    <tableColumn id="21" xr3:uid="{CA6C9852-2D54-43AF-A983-D0F4CF56B2B4}" name="Détails de format" totalsRowFunction="custom" totalsRowDxfId="59">
      <totalsRowFormula>SUBTOTAL(103,Tableau35[Détails de format])</totalsRowFormula>
    </tableColumn>
    <tableColumn id="22" xr3:uid="{15560D52-4B8E-408C-878A-EEE9AFD8D183}" name="15-18" totalsRowFunction="custom" totalsRowDxfId="58">
      <totalsRowFormula>SUBTOTAL(103,Tableau35[15-18])</totalsRowFormula>
    </tableColumn>
    <tableColumn id="23" xr3:uid="{F8085B3C-2A10-48F6-B2F1-428BF4D2A4F6}" name="15-15" totalsRowFunction="custom" totalsRowDxfId="57">
      <totalsRowFormula>SUBTOTAL(103,Tableau35[15-15])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56">
  <autoFilter ref="A8:W19" xr:uid="{1FE8A3AF-4E94-4B60-8D0F-BDD2D3ECE80A}"/>
  <tableColumns count="23">
    <tableColumn id="1" xr3:uid="{2194A6A9-978B-49BF-92EC-24BA1F982865}" name="ID" totalsRowFunction="count" dataDxfId="54" totalsRowDxfId="55"/>
    <tableColumn id="2" xr3:uid="{7639722A-2F33-4FF5-974B-AF23A0A6AFB1}" name="Donnée (Niveau 1)" totalsRowFunction="custom" dataDxfId="52" totalsRowDxfId="53">
      <totalsRowFormula>SUBTOTAL(103,Tableau357[Donnée (Niveau 1)])</totalsRowFormula>
    </tableColumn>
    <tableColumn id="3" xr3:uid="{9BD64E43-D2AF-489F-A571-5D02F069CB5A}" name="Donnée (Niveau 2)" totalsRowFunction="custom" dataDxfId="50" totalsRowDxfId="51">
      <totalsRowFormula>SUBTOTAL(103,Tableau357[Donnée (Niveau 2)])</totalsRowFormula>
    </tableColumn>
    <tableColumn id="4" xr3:uid="{3A15C35A-E24A-431E-9B0F-5AA03F1DEC65}" name="Donnée (Niveau 3)" totalsRowFunction="custom" dataDxfId="48" totalsRowDxfId="49">
      <totalsRowFormula>SUBTOTAL(103,Tableau357[Donnée (Niveau 3)])</totalsRowFormula>
    </tableColumn>
    <tableColumn id="5" xr3:uid="{30450838-7269-4B21-AED9-DE744E6D7BE7}" name="Donnée (Niveau 4)" totalsRowFunction="custom" dataDxfId="46" totalsRowDxfId="47">
      <totalsRowFormula>SUBTOTAL(103,Tableau357[Donnée (Niveau 4)])</totalsRowFormula>
    </tableColumn>
    <tableColumn id="6" xr3:uid="{3660E566-E514-413D-B57E-5899D7E2C97A}" name="Donnée (Niveau 5)" totalsRowFunction="custom" dataDxfId="44" totalsRowDxfId="45">
      <totalsRowFormula>SUBTOTAL(103,Tableau357[Donnée (Niveau 5)])</totalsRowFormula>
    </tableColumn>
    <tableColumn id="7" xr3:uid="{9C7BB915-267A-4C5A-AA02-029048F4DC4E}" name="Donnée (Niveau 6)" totalsRowFunction="custom" dataDxfId="42" totalsRowDxfId="43">
      <totalsRowFormula>SUBTOTAL(103,Tableau357[Donnée (Niveau 6)])</totalsRowFormula>
    </tableColumn>
    <tableColumn id="8" xr3:uid="{E5B15786-B76A-4BEA-9067-9613FD29334F}" name="Description" totalsRowFunction="custom" totalsRowDxfId="41">
      <totalsRowFormula>SUBTOTAL(103,Tableau357[Description])</totalsRowFormula>
    </tableColumn>
    <tableColumn id="9" xr3:uid="{8DB05C06-6CE9-4263-BA6F-48CE0AE9983C}" name="Exemples" totalsRowFunction="custom" totalsRowDxfId="40">
      <totalsRowFormula>SUBTOTAL(103,Tableau357[Exemples])</totalsRowFormula>
    </tableColumn>
    <tableColumn id="10" xr3:uid="{1837705E-85D2-43D6-9CDA-E6F77570DBBD}" name="Balise NexSIS" totalsRowFunction="custom" totalsRowDxfId="39">
      <totalsRowFormula>SUBTOTAL(103,Tableau357[Balise NexSIS])</totalsRowFormula>
    </tableColumn>
    <tableColumn id="11" xr3:uid="{957F756D-730B-4641-8748-30510E6525C0}" name="Nouvelle balise" totalsRowFunction="custom" dataDxfId="37" totalsRowDxfId="38">
      <totalsRowFormula>SUBTOTAL(103,Tableau357[Nouvelle balise])</totalsRowFormula>
    </tableColumn>
    <tableColumn id="12" xr3:uid="{3169EF9C-BB85-4FFA-B5E7-A3B8B73FC3A2}" name="Nantes - balise" totalsRowFunction="custom" totalsRowDxfId="36">
      <totalsRowFormula>SUBTOTAL(103,Tableau357[Nantes - balise])</totalsRowFormula>
    </tableColumn>
    <tableColumn id="13" xr3:uid="{E548F095-B313-42ED-B82E-D4F99D2C0A04}" name="Nantes - description" totalsRowFunction="custom" totalsRowDxfId="35">
      <totalsRowFormula>SUBTOTAL(103,Tableau357[Nantes - description])</totalsRowFormula>
    </tableColumn>
    <tableColumn id="14" xr3:uid="{CC704391-8DDA-45F3-B8AB-AE5DEBD43C11}" name="GT399" totalsRowFunction="custom" totalsRowDxfId="34">
      <totalsRowFormula>SUBTOTAL(103,Tableau357[GT399])</totalsRowFormula>
    </tableColumn>
    <tableColumn id="15" xr3:uid="{A5BB6FA3-0492-4977-AD3E-CEAAE8366B7A}" name="GT399 description" totalsRowFunction="custom" totalsRowDxfId="33">
      <totalsRowFormula>SUBTOTAL(103,Tableau357[GT399 description])</totalsRowFormula>
    </tableColumn>
    <tableColumn id="16" xr3:uid="{6BC9EA61-5862-4D25-B98C-EA9E88DF081C}" name="Priorisation" totalsRowFunction="custom" totalsRowDxfId="32">
      <totalsRowFormula>SUBTOTAL(103,Tableau357[Priorisation])</totalsRowFormula>
    </tableColumn>
    <tableColumn id="17" xr3:uid="{F8CC7813-2529-4AB6-8673-B22D55F47970}" name="Cardinalité" totalsRowFunction="custom" dataDxfId="30" totalsRowDxfId="31">
      <totalsRowFormula>SUBTOTAL(103,Tableau357[Cardinalité])</totalsRowFormula>
    </tableColumn>
    <tableColumn id="18" xr3:uid="{F8AA89E9-3720-467E-92C2-F847AE5D62EB}" name="Objet" totalsRowFunction="custom" dataDxfId="28" totalsRowDxfId="29">
      <totalsRowFormula>SUBTOTAL(103,Tableau357[Objet])</totalsRowFormula>
    </tableColumn>
    <tableColumn id="19" xr3:uid="{044C8000-1042-455B-8904-0733131290E6}" name="Format (ou type)" totalsRowFunction="custom" dataDxfId="26" totalsRowDxfId="27">
      <totalsRowFormula>SUBTOTAL(103,Tableau357[Format (ou type)])</totalsRowFormula>
    </tableColumn>
    <tableColumn id="20" xr3:uid="{4C43F220-1FFF-4D6A-B274-6AC8F1923DC0}" name="Nomenclature/ énumération" totalsRowFunction="custom" totalsRowDxfId="25">
      <totalsRowFormula>SUBTOTAL(103,Tableau357[Nomenclature/ énumération])</totalsRowFormula>
    </tableColumn>
    <tableColumn id="21" xr3:uid="{F3647E69-0E89-450A-AF38-B5627E006D73}" name="Détails de format" totalsRowFunction="custom" totalsRowDxfId="24">
      <totalsRowFormula>SUBTOTAL(103,Tableau357[Détails de format])</totalsRowFormula>
    </tableColumn>
    <tableColumn id="22" xr3:uid="{BDA6CEC4-51B8-4CFB-B6B6-B7AF21F84DE9}" name="15-18" totalsRowFunction="custom" totalsRowDxfId="23">
      <totalsRowFormula>SUBTOTAL(103,Tableau357[15-18])</totalsRowFormula>
    </tableColumn>
    <tableColumn id="23" xr3:uid="{A7D9FC89-3D3C-442A-BF60-2B5E8CAB8757}" name="15-15" totalsRowFunction="custom" totalsRowDxfId="22">
      <totalsRowFormula>SUBTOTAL(103,Tableau357[15-15])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Shown="0" headerRowDxfId="21" headerRowBorderDxfId="19" tableBorderDxfId="20">
  <autoFilter ref="A8:W14" xr:uid="{E931F4C5-87AC-4B70-ADC3-93962301DA67}"/>
  <tableColumns count="23">
    <tableColumn id="1" xr3:uid="{1E224984-052D-4A13-B622-AE0F71DD159A}" name="ID" dataDxfId="18"/>
    <tableColumn id="2" xr3:uid="{C0689F99-92F2-497E-8FC9-D5C9893BC7E9}" name="Donnée (Niveau 1)" dataDxfId="17"/>
    <tableColumn id="3" xr3:uid="{415D4766-C4FA-4EA5-814E-1F0F00B07B37}" name="Donnée (Niveau 2)" dataDxfId="16"/>
    <tableColumn id="4" xr3:uid="{3376F3F3-12CC-4AD9-9955-3EC68C5C3DD9}" name="Donnée (Niveau 3)" dataDxfId="15"/>
    <tableColumn id="5" xr3:uid="{541A98F6-3A3C-473C-86A3-80321C6E2798}" name="Donnée (Niveau 4)" dataDxfId="14"/>
    <tableColumn id="6" xr3:uid="{9860160A-69B0-43CC-ACC3-513CC21BBCC9}" name="Donnée (Niveau 5)" dataDxfId="13"/>
    <tableColumn id="7" xr3:uid="{A283BE6B-5F72-4E28-A1D0-C3CEFC3A3203}" name="Donnée (Niveau 6)" dataDxfId="12"/>
    <tableColumn id="8" xr3:uid="{19DF1CAC-A34E-4D6F-9152-7E372105A411}" name="Description"/>
    <tableColumn id="9" xr3:uid="{19C7F4C5-FBF2-4DDF-8C18-64844C80A068}" name="Exemples"/>
    <tableColumn id="10" xr3:uid="{25BE0A12-B3F7-4026-80D6-5AED0D62F912}" name="Balise NexSIS"/>
    <tableColumn id="11" xr3:uid="{7578B8D2-C435-4424-9B0B-FE7DB8E3AC98}" name="Nouvelle balise"/>
    <tableColumn id="12" xr3:uid="{BED9B1DE-1D7A-44E1-B55A-77D8F2867832}" name="Nantes - balise"/>
    <tableColumn id="13" xr3:uid="{0A269333-965B-47E6-A39A-3828EC8525D7}" name="Nantes - description"/>
    <tableColumn id="14" xr3:uid="{9551F7F9-F22B-4AE0-8C95-D6D0EABBF631}" name="GT399"/>
    <tableColumn id="15" xr3:uid="{B250F388-C8B6-4941-A85E-C23834348517}" name="GT399 description"/>
    <tableColumn id="16" xr3:uid="{A477B070-59A8-4A28-9E4D-9B4503B0FCDC}" name="Priorisation"/>
    <tableColumn id="17" xr3:uid="{8D44E1CE-FB68-4E9B-AE44-0ADF0DFE048B}" name="Cardinalité" dataDxfId="11"/>
    <tableColumn id="18" xr3:uid="{F5551B1C-1DCC-4580-B858-E095724B74EC}" name="Objet"/>
    <tableColumn id="19" xr3:uid="{836B344A-EF05-48E1-9A56-678F7B1B5ECF}" name="Format (ou type)"/>
    <tableColumn id="20" xr3:uid="{622F58D5-8FA2-4261-957A-F5060FF0501F}" name="Nomenclature/ énumération"/>
    <tableColumn id="21" xr3:uid="{EE4A67A2-A8BB-40C5-B66B-2C677A555E0D}" name="Détails de format"/>
    <tableColumn id="22" xr3:uid="{74252E4D-4A09-4C3D-A70C-71232233BE99}" name="15-18"/>
    <tableColumn id="23" xr3:uid="{9A825B74-72E7-4083-95A6-ADAB0B83FA51}" name="15-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4" totalsRowShown="0" headerRowDxfId="10" headerRowBorderDxfId="8" tableBorderDxfId="9">
  <autoFilter ref="A8:W14" xr:uid="{E931F4C5-87AC-4B70-ADC3-93962301DA67}"/>
  <tableColumns count="23">
    <tableColumn id="1" xr3:uid="{C8DB844F-5932-4AB6-A233-1CBC2BE5831A}" name="ID" dataDxfId="7"/>
    <tableColumn id="2" xr3:uid="{6EC084D2-3A42-43DE-8289-0BC6C04C6091}" name="Donnée (Niveau 1)" dataDxfId="6"/>
    <tableColumn id="3" xr3:uid="{BF7D88F1-CF48-485E-9BFE-7E4C8BCB597E}" name="Donnée (Niveau 2)" dataDxfId="5"/>
    <tableColumn id="4" xr3:uid="{AE0087F1-28B8-48A3-8FC1-F1AC604DF8F9}" name="Donnée (Niveau 3)" dataDxfId="4"/>
    <tableColumn id="5" xr3:uid="{94CEDB26-984F-49EF-BCAF-77B51388B4C4}" name="Donnée (Niveau 4)" dataDxfId="3"/>
    <tableColumn id="6" xr3:uid="{26D7C193-151C-4FC9-A702-0C7AC7909C7A}" name="Donnée (Niveau 5)" dataDxfId="2"/>
    <tableColumn id="7" xr3:uid="{A20AEFB0-6F69-4C80-BF30-DE40674BCF86}" name="Donnée (Niveau 6)" dataDxfId="1"/>
    <tableColumn id="8" xr3:uid="{48316F16-83D7-49F3-8ABC-248B5EB3C0F7}" name="Description"/>
    <tableColumn id="9" xr3:uid="{BFDD6EA6-C6CC-43E1-B847-A40C326FBBC9}" name="Exemples"/>
    <tableColumn id="10" xr3:uid="{29744092-07FC-47C5-B184-9C01B23ED3AB}" name="Nouvelle balise"/>
    <tableColumn id="11" xr3:uid="{1324684D-48E8-4F90-BCA9-7700F1AACE79}" name="Cardinalité"/>
    <tableColumn id="12" xr3:uid="{1359DFFB-E2CC-495F-A9E9-4BAC883AF7ED}" name="Objet"/>
    <tableColumn id="13" xr3:uid="{4DBBFDE2-C186-42CA-9582-B79F90A418E9}" name="Format (ou type)"/>
    <tableColumn id="14" xr3:uid="{35FBC88A-AF3E-4A58-BA98-A1B1782D0160}" name="Nomenclature/ énumération"/>
    <tableColumn id="15" xr3:uid="{5BED8FD8-B066-4273-B5EE-DDE13E2807BB}" name="Détails de format"/>
    <tableColumn id="16" xr3:uid="{CA707E25-DB91-4312-AA21-5E78FCD15279}" name="15-18"/>
    <tableColumn id="17" xr3:uid="{212C2D20-2B79-4199-90E1-9DB829035838}" name="15-15" dataDxfId="0"/>
    <tableColumn id="18" xr3:uid="{C962426F-4A8B-47CE-891D-64463EE3DBBE}" name="15-16"/>
    <tableColumn id="19" xr3:uid="{5BA354E2-E00F-462E-9818-BEC289F0E045}" name="15-17"/>
    <tableColumn id="20" xr3:uid="{9FDD723E-A863-49C0-8C3A-5E7C3D54880F}" name="15-172"/>
    <tableColumn id="21" xr3:uid="{080CB060-8F7E-41B5-A9A4-BF258A4E6E6F}" name="15-173"/>
    <tableColumn id="22" xr3:uid="{910B35B5-7174-4373-A9BB-9A2F069724C7}" name="15-174"/>
    <tableColumn id="23" xr3:uid="{8BDB4187-66DD-40CB-8216-D10BC8C64F30}" name="15-17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D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D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D168" dT="2024-02-14T15:17:27.42" personId="{E9A6DF60-F9B3-4BD0-BB8A-DE1D37E26830}" id="{EBAE4D6E-6A63-4CA5-9FDB-E1A7DB2624F0}" parentId="{D34D40C8-9930-4697-941A-5B0307605F2D}">
    <text>A revoir avec Philippe, ce n'est pas arrêté.</text>
  </threadedComment>
  <threadedComment ref="D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D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D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D170" dT="2023-09-21T08:23:20.98" personId="{ABFB0C52-AC18-4406-B6D7-B9BCF5A2A0D7}" id="{418F6048-D82E-4151-A527-DD3375E32EDF}">
    <text>Reprendre un objet position du modèle adresse EMSI ?</text>
  </threadedComment>
  <threadedComment ref="D170" dT="2024-02-13T10:05:46.40" personId="{D6952652-30E5-479A-9FFE-AD0BC8CBB562}" id="{26B6DF9B-DDBF-426E-AFCA-74101BE11566}" parentId="{418F6048-D82E-4151-A527-DD3375E32EDF}">
    <text>Typer la destination : domicile, hôpital, établissement X, etc.</text>
  </threadedComment>
  <threadedComment ref="D170" dT="2024-02-14T15:12:00.47" personId="{E9A6DF60-F9B3-4BD0-BB8A-DE1D37E26830}" id="{EC2B03C6-95C8-4E80-9783-E89E90359424}" parentId="{418F6048-D82E-4151-A527-DD3375E32EDF}">
    <text>Idem, en cours avec Philippe</text>
  </threadedComment>
  <threadedComment ref="E171" dT="2024-02-13T10:05:02.95" personId="{D6952652-30E5-479A-9FFE-AD0BC8CBB562}" id="{15CFBFFE-5515-4C8F-B80B-EDA0D75D5CC0}">
    <text xml:space="preserve">Comment faire si retour à domicile ? Est-ce autre ? </text>
  </threadedComment>
  <threadedComment ref="E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7" dT="2024-02-23T08:29:22.58" personId="{D6952652-30E5-479A-9FFE-AD0BC8CBB562}" id="{6F385B74-1BBB-45AA-8D59-F167E8595572}">
    <text>On ne l'aurait plus parce qu'on aura des objets par "persona" : agent, requérant, opérateur, patient</text>
  </threadedComment>
  <threadedComment ref="E30"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1"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2"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33"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33"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9"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41"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43"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5"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5"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9" dT="2023-06-15T08:43:45.62" personId="{C9A89B3A-A5FD-6849-8E65-1CD4E6C7CFF2}" id="{1AE66642-E2F3-46E1-ADE6-FCCB30E639D9}" done="1">
    <text>Vraiment 0..n ??? Plutôt 0..1 !</text>
  </threadedComment>
  <threadedComment ref="K49" dT="2023-06-15T08:44:13.57" personId="{C9A89B3A-A5FD-6849-8E65-1CD4E6C7CFF2}" id="{2847D248-3988-47F3-8AE5-DE8A763C745F}" parentId="{1AE66642-E2F3-46E1-ADE6-FCCB30E639D9}">
    <text>Quid des autres alertes ultérieures ? -&gt; pas ici ! Pas 0..n</text>
  </threadedComment>
  <threadedComment ref="K49" dT="2023-06-15T08:47:32.60" personId="{C9A89B3A-A5FD-6849-8E65-1CD4E6C7CFF2}" id="{17B79E9E-1D24-463C-8044-CC691EF406FD}" parentId="{1AE66642-E2F3-46E1-ADE6-FCCB30E639D9}">
    <text>Pourquoi faire initiale et nouvelle alerte ??? Juste partager une liste de n alertes non ?</text>
  </threadedComment>
  <threadedComment ref="K49"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50" dT="2023-11-28T10:26:59.01" personId="{E9A6DF60-F9B3-4BD0-BB8A-DE1D37E26830}" id="{9673509D-DD58-4AE0-87E8-102ECE283A2E}">
    <text xml:space="preserve">Quelle nomenclature  + est-ce un objet code + libellé ? </text>
  </threadedComment>
  <threadedComment ref="E52"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52"/>
      <c r="L1" s="552"/>
      <c r="M1" s="552"/>
      <c r="N1" s="55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52"/>
      <c r="L1" s="552"/>
      <c r="M1" s="552"/>
      <c r="N1" s="55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52"/>
      <c r="L1" s="55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52" t="s">
        <v>726</v>
      </c>
      <c r="C2" s="45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57" t="s">
        <v>742</v>
      </c>
      <c r="B1" s="458"/>
      <c r="C1" s="458"/>
      <c r="D1" s="458"/>
      <c r="E1" s="458"/>
      <c r="F1" s="458"/>
      <c r="G1" s="458"/>
      <c r="H1" s="45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55" t="s">
        <v>753</v>
      </c>
      <c r="G12" s="455"/>
      <c r="H12" s="455"/>
      <c r="I12" s="203"/>
      <c r="J12" s="203"/>
      <c r="R12" s="196"/>
      <c r="S12" s="196"/>
      <c r="T12" s="196"/>
    </row>
    <row r="13" spans="1:20" ht="14.25" customHeight="1">
      <c r="B13" s="204" t="s">
        <v>754</v>
      </c>
      <c r="C13" s="204"/>
      <c r="D13" s="204"/>
      <c r="E13" s="204"/>
      <c r="F13" s="455" t="s">
        <v>755</v>
      </c>
      <c r="G13" s="455"/>
      <c r="H13" s="455"/>
      <c r="I13" s="204"/>
      <c r="J13" s="204"/>
      <c r="K13" s="204"/>
      <c r="L13" s="204"/>
      <c r="M13" s="204"/>
      <c r="N13" s="204"/>
      <c r="R13" s="196"/>
      <c r="S13" s="196"/>
      <c r="T13" s="196"/>
    </row>
    <row r="14" spans="1:20" ht="14.25" customHeight="1">
      <c r="B14" s="204" t="s">
        <v>756</v>
      </c>
      <c r="C14" s="204"/>
      <c r="D14" s="204"/>
      <c r="E14" s="204"/>
      <c r="F14" s="455" t="s">
        <v>755</v>
      </c>
      <c r="G14" s="455"/>
      <c r="H14" s="455"/>
      <c r="I14" s="204"/>
      <c r="J14" s="204"/>
      <c r="R14" s="196"/>
      <c r="S14" s="196"/>
      <c r="T14" s="196"/>
    </row>
    <row r="15" spans="1:20">
      <c r="B15" s="203" t="s">
        <v>757</v>
      </c>
      <c r="C15" s="203"/>
      <c r="D15" s="203"/>
      <c r="E15" s="203"/>
      <c r="F15" s="455" t="s">
        <v>755</v>
      </c>
      <c r="G15" s="455"/>
      <c r="H15" s="455"/>
      <c r="I15" s="203"/>
      <c r="J15" s="203"/>
      <c r="R15" s="196"/>
      <c r="S15" s="196"/>
      <c r="T15" s="196"/>
    </row>
    <row r="16" spans="1:20">
      <c r="B16" s="454"/>
      <c r="C16" s="454"/>
      <c r="D16" s="454"/>
      <c r="E16" s="454"/>
      <c r="F16" s="454"/>
      <c r="G16" s="454"/>
      <c r="H16" s="454"/>
      <c r="I16" s="454"/>
      <c r="J16" s="454"/>
      <c r="K16" s="454"/>
      <c r="L16" s="454"/>
      <c r="M16" s="454"/>
      <c r="N16" s="454"/>
      <c r="O16" s="454"/>
      <c r="P16" s="454"/>
      <c r="Q16" s="454"/>
    </row>
    <row r="17" spans="1:17" ht="15" thickBot="1">
      <c r="B17" s="454"/>
      <c r="C17" s="454"/>
      <c r="D17" s="454"/>
      <c r="E17" s="454"/>
      <c r="F17" s="454"/>
      <c r="G17" s="454"/>
      <c r="H17" s="454"/>
      <c r="I17" s="454"/>
      <c r="J17" s="454"/>
      <c r="K17" s="454"/>
      <c r="L17" s="454"/>
      <c r="M17" s="454"/>
      <c r="N17" s="454"/>
      <c r="O17" s="454"/>
      <c r="P17" s="454"/>
      <c r="Q17" s="454"/>
    </row>
    <row r="18" spans="1:17" ht="102.75" customHeight="1" thickBot="1">
      <c r="A18" s="460" t="s">
        <v>758</v>
      </c>
      <c r="B18" s="461"/>
      <c r="C18" s="461"/>
      <c r="D18" s="461"/>
      <c r="E18" s="461"/>
      <c r="F18" s="461"/>
      <c r="G18" s="461"/>
      <c r="H18" s="46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54"/>
      <c r="C20" s="454"/>
      <c r="D20" s="454"/>
      <c r="E20" s="454"/>
      <c r="F20" s="454"/>
      <c r="G20" s="454"/>
      <c r="H20" s="454"/>
      <c r="I20" s="454"/>
      <c r="J20" s="454"/>
      <c r="K20" s="454"/>
      <c r="L20" s="454"/>
      <c r="M20" s="454"/>
      <c r="N20" s="454"/>
      <c r="O20" s="454"/>
      <c r="P20" s="454"/>
      <c r="Q20" s="45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64" t="s">
        <v>791</v>
      </c>
      <c r="B30" s="463" t="s">
        <v>792</v>
      </c>
      <c r="C30" s="463" t="s">
        <v>774</v>
      </c>
      <c r="D30" s="463" t="s">
        <v>774</v>
      </c>
      <c r="E30" s="463" t="s">
        <v>770</v>
      </c>
      <c r="F30" s="206" t="s">
        <v>793</v>
      </c>
      <c r="G30" s="456" t="s">
        <v>794</v>
      </c>
      <c r="H30" s="206" t="s">
        <v>795</v>
      </c>
    </row>
    <row r="31" spans="1:17" ht="114.75">
      <c r="A31" s="464"/>
      <c r="B31" s="463"/>
      <c r="C31" s="463"/>
      <c r="D31" s="463"/>
      <c r="E31" s="463"/>
      <c r="F31" s="209" t="s">
        <v>796</v>
      </c>
      <c r="G31" s="456"/>
      <c r="H31" s="206"/>
    </row>
    <row r="32" spans="1:17" ht="85.5">
      <c r="A32" s="208" t="s">
        <v>797</v>
      </c>
      <c r="B32" s="207" t="s">
        <v>798</v>
      </c>
      <c r="C32" s="207" t="s">
        <v>774</v>
      </c>
      <c r="D32" s="207" t="s">
        <v>774</v>
      </c>
      <c r="E32" s="207" t="s">
        <v>770</v>
      </c>
      <c r="F32" s="209" t="s">
        <v>799</v>
      </c>
      <c r="G32" s="209" t="s">
        <v>783</v>
      </c>
      <c r="H32" s="206" t="s">
        <v>800</v>
      </c>
    </row>
    <row r="33" spans="1:8" ht="29.25">
      <c r="A33" s="464" t="s">
        <v>801</v>
      </c>
      <c r="B33" s="463" t="s">
        <v>802</v>
      </c>
      <c r="C33" s="463" t="s">
        <v>774</v>
      </c>
      <c r="D33" s="463" t="s">
        <v>774</v>
      </c>
      <c r="E33" s="463" t="s">
        <v>770</v>
      </c>
      <c r="F33" s="209" t="s">
        <v>803</v>
      </c>
      <c r="G33" s="456" t="s">
        <v>783</v>
      </c>
      <c r="H33" s="206" t="s">
        <v>804</v>
      </c>
    </row>
    <row r="34" spans="1:8" ht="228.75">
      <c r="A34" s="464"/>
      <c r="B34" s="463"/>
      <c r="C34" s="463"/>
      <c r="D34" s="463"/>
      <c r="E34" s="463"/>
      <c r="F34" s="209" t="s">
        <v>805</v>
      </c>
      <c r="G34" s="456"/>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65" t="s">
        <v>815</v>
      </c>
      <c r="J1" s="465"/>
      <c r="K1" s="465"/>
      <c r="L1" s="465"/>
      <c r="Q1" s="466" t="s">
        <v>816</v>
      </c>
      <c r="R1" s="466"/>
      <c r="S1" s="96" t="s">
        <v>817</v>
      </c>
      <c r="AC1" s="96"/>
      <c r="AE1" s="128"/>
      <c r="ALY1"/>
    </row>
    <row r="2" spans="1:1016" ht="15.95" customHeight="1">
      <c r="C2" s="141" t="s">
        <v>818</v>
      </c>
      <c r="D2" s="152" t="s">
        <v>819</v>
      </c>
      <c r="E2" s="157">
        <f>createCase8[[#Totals],[NexSIS]] / createCase8[[#Totals],[ID]]</f>
        <v>0.83333333333333337</v>
      </c>
      <c r="G2" s="128"/>
      <c r="H2" s="227"/>
      <c r="I2" s="465"/>
      <c r="J2" s="465"/>
      <c r="K2" s="465"/>
      <c r="L2" s="46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67" t="s">
        <v>828</v>
      </c>
      <c r="O7" s="467"/>
      <c r="P7" s="467"/>
      <c r="Q7" s="467"/>
      <c r="W7" s="468" t="s">
        <v>829</v>
      </c>
      <c r="X7" s="468"/>
      <c r="AC7" s="467" t="s">
        <v>830</v>
      </c>
      <c r="AD7" s="46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08" priority="37">
      <formula>OR($AD22="X",$AB22="X")</formula>
    </cfRule>
    <cfRule type="expression" dxfId="607" priority="38">
      <formula>AND($AD22=1,$AB22=1)</formula>
    </cfRule>
    <cfRule type="expression" dxfId="606" priority="39">
      <formula>$AD22=1</formula>
    </cfRule>
    <cfRule type="expression" dxfId="605" priority="40">
      <formula>$AB22=1</formula>
    </cfRule>
  </conditionalFormatting>
  <conditionalFormatting sqref="A9:G20">
    <cfRule type="expression" dxfId="604" priority="641">
      <formula>OR(#REF!="X",$AD9="X")</formula>
    </cfRule>
    <cfRule type="expression" dxfId="603" priority="642">
      <formula>AND(#REF!=1,$AD9=1)</formula>
    </cfRule>
    <cfRule type="expression" dxfId="602" priority="643">
      <formula>#REF!=1</formula>
    </cfRule>
    <cfRule type="expression" dxfId="601" priority="644">
      <formula>$AD9=1</formula>
    </cfRule>
  </conditionalFormatting>
  <conditionalFormatting sqref="C9:C20">
    <cfRule type="expression" dxfId="600" priority="1">
      <formula>AND($T9="X",$B9&lt;&gt;"")</formula>
    </cfRule>
  </conditionalFormatting>
  <conditionalFormatting sqref="C17:C19">
    <cfRule type="expression" dxfId="599" priority="2">
      <formula>AND($T17="X",OR($B17&lt;&gt;"",$C17&lt;&gt;""))</formula>
    </cfRule>
  </conditionalFormatting>
  <conditionalFormatting sqref="D9:D20">
    <cfRule type="expression" dxfId="598" priority="11">
      <formula>AND($T9="X",OR($B9&lt;&gt;"",$C9&lt;&gt;""))</formula>
    </cfRule>
  </conditionalFormatting>
  <conditionalFormatting sqref="D18:D19">
    <cfRule type="expression" dxfId="5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96" priority="12">
      <formula>AND($T9="X",OR($B9&lt;&gt;"",$C9&lt;&gt;"",$D9&lt;&gt;""))</formula>
    </cfRule>
  </conditionalFormatting>
  <conditionalFormatting sqref="F9:F20">
    <cfRule type="expression" dxfId="595" priority="13">
      <formula>AND($T9="X",OR($B9&lt;&gt;"",$C9&lt;&gt;"",$D9&lt;&gt;"",$E9&lt;&gt;""))</formula>
    </cfRule>
  </conditionalFormatting>
  <conditionalFormatting sqref="G9:G20">
    <cfRule type="expression" dxfId="594" priority="14">
      <formula>AND($T9="X",OR($B9&lt;&gt;"",$C9&lt;&gt;"",$D9&lt;&gt;"",$E9&lt;&gt;"",$F9&lt;&gt;""))</formula>
    </cfRule>
  </conditionalFormatting>
  <conditionalFormatting sqref="H22:H23 H43:H883">
    <cfRule type="expression" dxfId="593" priority="36">
      <formula>$S22="X"</formula>
    </cfRule>
  </conditionalFormatting>
  <conditionalFormatting sqref="I9:I20">
    <cfRule type="expression" dxfId="592" priority="16">
      <formula>$T9="X"</formula>
    </cfRule>
  </conditionalFormatting>
  <conditionalFormatting sqref="S9:S20">
    <cfRule type="cellIs" dxfId="591" priority="7" operator="equal">
      <formula>"1..1"</formula>
    </cfRule>
    <cfRule type="cellIs" dxfId="590" priority="8" operator="equal">
      <formula>"0..n"</formula>
    </cfRule>
    <cfRule type="cellIs" dxfId="5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65" t="s">
        <v>911</v>
      </c>
      <c r="I1" s="465"/>
      <c r="J1" s="465"/>
      <c r="O1" s="466" t="s">
        <v>816</v>
      </c>
      <c r="P1" s="466"/>
      <c r="AC1" s="96"/>
      <c r="AE1"/>
      <c r="AF1" s="128"/>
      <c r="ALZ1"/>
    </row>
    <row r="2" spans="1:1017" ht="13.5" customHeight="1">
      <c r="C2" s="141" t="s">
        <v>818</v>
      </c>
      <c r="D2" s="288"/>
      <c r="E2" s="152" t="s">
        <v>819</v>
      </c>
      <c r="F2" s="157">
        <f>createCase3[[#Totals],[NexSIS]] / createCase3[[#Totals],[ID]]</f>
        <v>0.83333333333333337</v>
      </c>
      <c r="G2" s="128"/>
      <c r="H2" s="465"/>
      <c r="I2" s="465"/>
      <c r="J2" s="46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67" t="s">
        <v>828</v>
      </c>
      <c r="M7" s="467"/>
      <c r="N7" s="467"/>
      <c r="O7" s="467"/>
      <c r="V7" s="468" t="s">
        <v>829</v>
      </c>
      <c r="W7" s="468"/>
      <c r="AC7" s="467" t="s">
        <v>830</v>
      </c>
      <c r="AD7" s="467"/>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34"/>
      <c r="E9" s="434"/>
      <c r="F9" s="434"/>
      <c r="G9" s="434"/>
      <c r="H9" s="435" t="s">
        <v>917</v>
      </c>
      <c r="I9" s="436" t="s">
        <v>918</v>
      </c>
      <c r="J9" s="435"/>
      <c r="K9" s="436" t="s">
        <v>919</v>
      </c>
      <c r="L9" s="435"/>
      <c r="M9" s="435"/>
      <c r="N9" s="435"/>
      <c r="O9" s="435"/>
      <c r="P9" s="437"/>
      <c r="Q9" s="435" t="s">
        <v>820</v>
      </c>
      <c r="R9" s="435"/>
      <c r="S9" s="435" t="s">
        <v>863</v>
      </c>
      <c r="T9" s="438"/>
      <c r="U9" s="435"/>
      <c r="V9" s="439" t="s">
        <v>864</v>
      </c>
      <c r="W9" s="439" t="s">
        <v>864</v>
      </c>
      <c r="X9" s="232"/>
      <c r="Y9" s="440"/>
      <c r="Z9" s="435" t="s">
        <v>920</v>
      </c>
      <c r="AA9" s="441" t="s">
        <v>921</v>
      </c>
      <c r="AB9" s="435"/>
      <c r="AC9" s="438">
        <v>1</v>
      </c>
      <c r="AD9" s="438"/>
    </row>
    <row r="10" spans="1:1017" s="224" customFormat="1" ht="13.5" customHeight="1">
      <c r="A10" s="225">
        <v>2</v>
      </c>
      <c r="B10" s="239" t="s">
        <v>922</v>
      </c>
      <c r="C10" s="221"/>
      <c r="D10" s="221"/>
      <c r="E10" s="221"/>
      <c r="F10" s="221"/>
      <c r="G10" s="221"/>
      <c r="H10" s="435" t="s">
        <v>923</v>
      </c>
      <c r="I10" s="436" t="s">
        <v>924</v>
      </c>
      <c r="J10" s="435"/>
      <c r="K10" s="436" t="s">
        <v>925</v>
      </c>
      <c r="L10" s="435" t="s">
        <v>926</v>
      </c>
      <c r="M10" s="435" t="s">
        <v>927</v>
      </c>
      <c r="N10" s="435"/>
      <c r="O10" s="435"/>
      <c r="P10" s="437"/>
      <c r="Q10" s="435" t="s">
        <v>817</v>
      </c>
      <c r="R10" s="435"/>
      <c r="S10" s="435" t="s">
        <v>863</v>
      </c>
      <c r="T10" s="438"/>
      <c r="U10" s="435"/>
      <c r="V10" s="439" t="s">
        <v>864</v>
      </c>
      <c r="W10" s="439" t="s">
        <v>864</v>
      </c>
      <c r="X10" s="232"/>
      <c r="Y10" s="440"/>
      <c r="Z10" s="435"/>
      <c r="AA10" s="441"/>
      <c r="AB10" s="435"/>
      <c r="AC10" s="438"/>
      <c r="AD10" s="438"/>
    </row>
    <row r="11" spans="1:1017" s="224" customFormat="1" ht="13.5" customHeight="1">
      <c r="A11" s="225">
        <v>3</v>
      </c>
      <c r="B11" s="239" t="s">
        <v>928</v>
      </c>
      <c r="C11" s="240"/>
      <c r="D11" s="241"/>
      <c r="E11" s="241"/>
      <c r="F11" s="241"/>
      <c r="G11" s="241"/>
      <c r="H11" s="435" t="s">
        <v>929</v>
      </c>
      <c r="I11" s="436" t="s">
        <v>930</v>
      </c>
      <c r="J11" s="435"/>
      <c r="K11" s="436" t="s">
        <v>931</v>
      </c>
      <c r="L11" s="435"/>
      <c r="M11" s="435"/>
      <c r="N11" s="435"/>
      <c r="O11" s="435"/>
      <c r="P11" s="437"/>
      <c r="Q11" s="435" t="s">
        <v>820</v>
      </c>
      <c r="R11" s="435"/>
      <c r="S11" s="435" t="s">
        <v>879</v>
      </c>
      <c r="T11" s="438"/>
      <c r="U11" s="435" t="s">
        <v>932</v>
      </c>
      <c r="V11" s="439" t="s">
        <v>864</v>
      </c>
      <c r="W11" s="439" t="s">
        <v>864</v>
      </c>
      <c r="X11" s="232"/>
      <c r="Y11" s="440"/>
      <c r="Z11" s="435"/>
      <c r="AA11" s="441"/>
      <c r="AB11" s="435"/>
      <c r="AC11" s="438">
        <v>1</v>
      </c>
      <c r="AD11" s="438"/>
    </row>
    <row r="12" spans="1:1017" s="224" customFormat="1" ht="13.5" customHeight="1">
      <c r="A12" s="225">
        <v>4</v>
      </c>
      <c r="B12" s="239" t="s">
        <v>933</v>
      </c>
      <c r="C12" s="240"/>
      <c r="D12" s="241"/>
      <c r="E12" s="241"/>
      <c r="F12" s="241"/>
      <c r="G12" s="241"/>
      <c r="H12" s="435" t="s">
        <v>934</v>
      </c>
      <c r="I12" s="436" t="s">
        <v>935</v>
      </c>
      <c r="J12" s="435"/>
      <c r="K12" s="436" t="s">
        <v>936</v>
      </c>
      <c r="L12" s="435"/>
      <c r="M12" s="435"/>
      <c r="N12" s="435"/>
      <c r="O12" s="435"/>
      <c r="P12" s="437"/>
      <c r="Q12" s="435" t="s">
        <v>820</v>
      </c>
      <c r="R12" s="435"/>
      <c r="S12" s="435" t="s">
        <v>863</v>
      </c>
      <c r="T12" s="438"/>
      <c r="U12" s="435"/>
      <c r="V12" s="439" t="s">
        <v>864</v>
      </c>
      <c r="W12" s="439" t="s">
        <v>864</v>
      </c>
      <c r="X12" s="232"/>
      <c r="Y12" s="440"/>
      <c r="Z12" s="435"/>
      <c r="AA12" s="441"/>
      <c r="AB12" s="435"/>
      <c r="AC12" s="438">
        <v>1</v>
      </c>
      <c r="AD12" s="438"/>
    </row>
    <row r="13" spans="1:1017" s="224" customFormat="1" ht="13.5" customHeight="1">
      <c r="A13" s="225">
        <v>5</v>
      </c>
      <c r="B13" s="239" t="s">
        <v>937</v>
      </c>
      <c r="C13" s="240"/>
      <c r="D13" s="241"/>
      <c r="E13" s="241"/>
      <c r="F13" s="241"/>
      <c r="G13" s="241"/>
      <c r="H13" s="435" t="s">
        <v>938</v>
      </c>
      <c r="I13" s="436"/>
      <c r="J13" s="435"/>
      <c r="K13" s="436" t="s">
        <v>939</v>
      </c>
      <c r="L13" s="435"/>
      <c r="M13" s="435"/>
      <c r="N13" s="435"/>
      <c r="O13" s="435"/>
      <c r="P13" s="437"/>
      <c r="Q13" s="435" t="s">
        <v>820</v>
      </c>
      <c r="R13" s="435"/>
      <c r="S13" s="435" t="s">
        <v>863</v>
      </c>
      <c r="T13" s="438"/>
      <c r="U13" s="435"/>
      <c r="V13" s="439" t="s">
        <v>864</v>
      </c>
      <c r="W13" s="439" t="s">
        <v>864</v>
      </c>
      <c r="X13" s="232"/>
      <c r="Y13" s="440"/>
      <c r="Z13" s="435"/>
      <c r="AA13" s="441"/>
      <c r="AB13" s="435"/>
      <c r="AC13" s="438">
        <v>1</v>
      </c>
      <c r="AD13" s="438"/>
    </row>
    <row r="14" spans="1:1017" s="224" customFormat="1" ht="13.5" customHeight="1">
      <c r="A14" s="225">
        <v>6</v>
      </c>
      <c r="B14" s="239" t="s">
        <v>940</v>
      </c>
      <c r="C14" s="434"/>
      <c r="D14" s="241"/>
      <c r="E14" s="241"/>
      <c r="F14" s="241"/>
      <c r="G14" s="241"/>
      <c r="H14" s="435" t="s">
        <v>941</v>
      </c>
      <c r="I14" s="436"/>
      <c r="J14" s="435"/>
      <c r="K14" s="436" t="s">
        <v>942</v>
      </c>
      <c r="L14" s="435"/>
      <c r="M14" s="435"/>
      <c r="N14" s="435"/>
      <c r="O14" s="435"/>
      <c r="P14" s="437"/>
      <c r="Q14" s="435" t="s">
        <v>817</v>
      </c>
      <c r="R14" s="435"/>
      <c r="S14" s="435" t="s">
        <v>875</v>
      </c>
      <c r="T14" s="438"/>
      <c r="U14" s="435"/>
      <c r="V14" s="439" t="s">
        <v>864</v>
      </c>
      <c r="W14" s="439" t="s">
        <v>864</v>
      </c>
      <c r="X14" s="232"/>
      <c r="Y14" s="440"/>
      <c r="Z14" s="435"/>
      <c r="AA14" s="441"/>
      <c r="AB14" s="435"/>
      <c r="AC14" s="438">
        <v>1</v>
      </c>
      <c r="AD14" s="43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26" priority="78">
      <formula>OR($AD16="X",$AB16="X")</formula>
    </cfRule>
    <cfRule type="expression" dxfId="525" priority="79">
      <formula>AND($AD16=1,$AB16=1)</formula>
    </cfRule>
    <cfRule type="expression" dxfId="524" priority="80">
      <formula>$AD16=1</formula>
    </cfRule>
    <cfRule type="expression" dxfId="523" priority="81">
      <formula>$AB16=1</formula>
    </cfRule>
  </conditionalFormatting>
  <conditionalFormatting sqref="A9:G14">
    <cfRule type="expression" dxfId="522" priority="23">
      <formula>OR($AD9="X",$AC9="X")</formula>
    </cfRule>
    <cfRule type="expression" dxfId="521" priority="25">
      <formula>AND($AD9=1,$AC9=1)</formula>
    </cfRule>
    <cfRule type="expression" dxfId="520" priority="26">
      <formula>$AD9=1</formula>
    </cfRule>
    <cfRule type="expression" dxfId="519" priority="27">
      <formula>$AC9=1</formula>
    </cfRule>
    <cfRule type="expression" dxfId="518" priority="28">
      <formula>AND(NOT(ISBLANK($W9)),ISBLANK($AC9),ISBLANK($AD9))</formula>
    </cfRule>
  </conditionalFormatting>
  <conditionalFormatting sqref="C9:C14">
    <cfRule type="expression" dxfId="517" priority="22">
      <formula>AND($R9="X",$B9&lt;&gt;"")</formula>
    </cfRule>
  </conditionalFormatting>
  <conditionalFormatting sqref="D9:D14">
    <cfRule type="expression" dxfId="516" priority="24">
      <formula>AND($R9="X",OR($B9&lt;&gt;"",$C9&lt;&gt;""))</formula>
    </cfRule>
  </conditionalFormatting>
  <conditionalFormatting sqref="E9:E14">
    <cfRule type="expression" dxfId="51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14" priority="20">
      <formula>AND($R9="X",OR($B9&lt;&gt;"",$C9&lt;&gt;"",$D9&lt;&gt;"",$E9&lt;&gt;""))</formula>
    </cfRule>
  </conditionalFormatting>
  <conditionalFormatting sqref="G9:G14">
    <cfRule type="expression" dxfId="513" priority="21">
      <formula>AND($R9="X",OR($B9&lt;&gt;"",$C9&lt;&gt;"",$D9&lt;&gt;"",$E9&lt;&gt;"",$F9&lt;&gt;""))</formula>
    </cfRule>
  </conditionalFormatting>
  <conditionalFormatting sqref="H16:H17 H37:H877">
    <cfRule type="expression" dxfId="512" priority="77">
      <formula>$Q16="X"</formula>
    </cfRule>
  </conditionalFormatting>
  <conditionalFormatting sqref="I9:I14">
    <cfRule type="expression" dxfId="511" priority="18">
      <formula>$R9="X"</formula>
    </cfRule>
  </conditionalFormatting>
  <conditionalFormatting sqref="Q9:Q14">
    <cfRule type="cellIs" dxfId="510" priority="2" operator="equal">
      <formula>"1..1"</formula>
    </cfRule>
    <cfRule type="cellIs" dxfId="509" priority="3" operator="equal">
      <formula>"0..n"</formula>
    </cfRule>
    <cfRule type="cellIs" dxfId="50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O77" activePane="bottomRight" state="frozen"/>
      <selection pane="bottomRight" activeCell="D79" sqref="D79"/>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65" t="s">
        <v>911</v>
      </c>
      <c r="I1" s="465"/>
      <c r="J1" s="465"/>
      <c r="O1" s="466" t="s">
        <v>816</v>
      </c>
      <c r="P1" s="466"/>
      <c r="AC1" s="96"/>
      <c r="AE1"/>
      <c r="AF1" s="128"/>
      <c r="ALZ1"/>
    </row>
    <row r="2" spans="1:1014" ht="13.5" customHeight="1">
      <c r="C2" s="141" t="s">
        <v>818</v>
      </c>
      <c r="D2" s="288"/>
      <c r="E2" s="152" t="s">
        <v>819</v>
      </c>
      <c r="F2" s="157">
        <f>createCase[[#Totals],[NexSIS]] / createCase[[#Totals],[ID]]</f>
        <v>0.48</v>
      </c>
      <c r="G2" s="128"/>
      <c r="H2" s="465"/>
      <c r="I2" s="465"/>
      <c r="J2" s="46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67" t="s">
        <v>828</v>
      </c>
      <c r="M7" s="467"/>
      <c r="N7" s="467"/>
      <c r="O7" s="467"/>
      <c r="V7" s="468" t="s">
        <v>829</v>
      </c>
      <c r="W7" s="468"/>
      <c r="AC7" s="467" t="s">
        <v>830</v>
      </c>
      <c r="AD7" s="467"/>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34"/>
      <c r="E9" s="434"/>
      <c r="F9" s="434"/>
      <c r="G9" s="434"/>
      <c r="H9" s="435" t="s">
        <v>943</v>
      </c>
      <c r="I9" s="320" t="s">
        <v>944</v>
      </c>
      <c r="J9" s="435" t="s">
        <v>945</v>
      </c>
      <c r="K9" s="436" t="s">
        <v>919</v>
      </c>
      <c r="L9" s="435" t="s">
        <v>946</v>
      </c>
      <c r="M9" s="435" t="s">
        <v>947</v>
      </c>
      <c r="N9" s="435"/>
      <c r="O9" s="435"/>
      <c r="P9" s="437">
        <v>1</v>
      </c>
      <c r="Q9" s="435" t="s">
        <v>820</v>
      </c>
      <c r="R9" s="435"/>
      <c r="S9" s="435" t="s">
        <v>863</v>
      </c>
      <c r="T9" s="438"/>
      <c r="U9" s="435"/>
      <c r="V9" s="439" t="s">
        <v>864</v>
      </c>
      <c r="W9" s="439" t="s">
        <v>864</v>
      </c>
      <c r="X9" s="232"/>
      <c r="Y9" s="440"/>
      <c r="Z9" s="435" t="s">
        <v>920</v>
      </c>
      <c r="AA9" s="441" t="s">
        <v>921</v>
      </c>
      <c r="AB9" s="435"/>
      <c r="AC9" s="438">
        <v>1</v>
      </c>
      <c r="AD9" s="438">
        <v>1</v>
      </c>
    </row>
    <row r="10" spans="1:1014" s="224" customFormat="1" ht="13.5" customHeight="1">
      <c r="A10" s="225">
        <v>2</v>
      </c>
      <c r="B10" s="253" t="s">
        <v>948</v>
      </c>
      <c r="C10" s="221"/>
      <c r="D10" s="221"/>
      <c r="E10" s="221"/>
      <c r="F10" s="221"/>
      <c r="G10" s="221"/>
      <c r="H10" s="435" t="s">
        <v>949</v>
      </c>
      <c r="I10" s="410" t="s">
        <v>950</v>
      </c>
      <c r="J10" s="435"/>
      <c r="K10" s="436" t="s">
        <v>925</v>
      </c>
      <c r="L10" s="435" t="s">
        <v>926</v>
      </c>
      <c r="M10" s="435" t="s">
        <v>927</v>
      </c>
      <c r="N10" s="435"/>
      <c r="O10" s="435"/>
      <c r="P10" s="437"/>
      <c r="Q10" s="435" t="s">
        <v>817</v>
      </c>
      <c r="R10" s="435"/>
      <c r="S10" s="435" t="s">
        <v>863</v>
      </c>
      <c r="T10" s="438"/>
      <c r="U10" s="435"/>
      <c r="V10" s="439" t="s">
        <v>864</v>
      </c>
      <c r="W10" s="439" t="s">
        <v>864</v>
      </c>
      <c r="X10" s="232"/>
      <c r="Y10" s="440"/>
      <c r="Z10" s="435"/>
      <c r="AA10" s="441"/>
      <c r="AB10" s="435"/>
      <c r="AC10" s="438">
        <v>1</v>
      </c>
      <c r="AD10" s="438">
        <v>1</v>
      </c>
    </row>
    <row r="11" spans="1:1014" s="224" customFormat="1" ht="13.5" customHeight="1">
      <c r="A11" s="225">
        <v>3</v>
      </c>
      <c r="B11" s="217" t="s">
        <v>951</v>
      </c>
      <c r="C11" s="240"/>
      <c r="D11" s="241"/>
      <c r="E11" s="241"/>
      <c r="F11" s="241"/>
      <c r="G11" s="241"/>
      <c r="H11" s="435" t="s">
        <v>952</v>
      </c>
      <c r="I11" s="436" t="s">
        <v>930</v>
      </c>
      <c r="J11" s="435" t="s">
        <v>953</v>
      </c>
      <c r="K11" s="436" t="s">
        <v>931</v>
      </c>
      <c r="L11" s="435"/>
      <c r="M11" s="435"/>
      <c r="N11" s="435"/>
      <c r="O11" s="435"/>
      <c r="P11" s="437">
        <v>1</v>
      </c>
      <c r="Q11" s="435" t="s">
        <v>820</v>
      </c>
      <c r="R11" s="435"/>
      <c r="S11" s="435" t="s">
        <v>879</v>
      </c>
      <c r="T11" s="438"/>
      <c r="U11" s="435" t="s">
        <v>932</v>
      </c>
      <c r="V11" s="439" t="s">
        <v>864</v>
      </c>
      <c r="W11" s="439" t="s">
        <v>864</v>
      </c>
      <c r="X11" s="232"/>
      <c r="Y11" s="440"/>
      <c r="Z11" s="435"/>
      <c r="AA11" s="441"/>
      <c r="AB11" s="435"/>
      <c r="AC11" s="438">
        <v>1</v>
      </c>
      <c r="AD11" s="438">
        <v>1</v>
      </c>
    </row>
    <row r="12" spans="1:1014" s="224" customFormat="1" ht="13.5" customHeight="1">
      <c r="A12" s="225">
        <v>4</v>
      </c>
      <c r="B12" s="217" t="s">
        <v>954</v>
      </c>
      <c r="C12" s="240"/>
      <c r="D12" s="241"/>
      <c r="E12" s="241"/>
      <c r="F12" s="241"/>
      <c r="G12" s="241"/>
      <c r="H12" s="435" t="s">
        <v>955</v>
      </c>
      <c r="I12" s="436" t="s">
        <v>935</v>
      </c>
      <c r="J12" s="435" t="s">
        <v>956</v>
      </c>
      <c r="K12" s="436" t="s">
        <v>957</v>
      </c>
      <c r="L12" s="435"/>
      <c r="M12" s="435"/>
      <c r="N12" s="435"/>
      <c r="O12" s="435"/>
      <c r="P12" s="437"/>
      <c r="Q12" s="435" t="s">
        <v>820</v>
      </c>
      <c r="R12" s="435"/>
      <c r="S12" s="435" t="s">
        <v>863</v>
      </c>
      <c r="T12" s="438"/>
      <c r="U12" s="435"/>
      <c r="V12" s="439" t="s">
        <v>864</v>
      </c>
      <c r="W12" s="439" t="s">
        <v>864</v>
      </c>
      <c r="X12" s="232"/>
      <c r="Y12" s="440"/>
      <c r="Z12" s="435"/>
      <c r="AA12" s="441"/>
      <c r="AB12" s="435"/>
      <c r="AC12" s="438">
        <v>1</v>
      </c>
      <c r="AD12" s="438">
        <v>1</v>
      </c>
    </row>
    <row r="13" spans="1:1014" s="224" customFormat="1" ht="13.5" customHeight="1">
      <c r="A13" s="225">
        <v>5</v>
      </c>
      <c r="B13" s="217" t="s">
        <v>958</v>
      </c>
      <c r="C13" s="434"/>
      <c r="D13" s="241"/>
      <c r="E13" s="241"/>
      <c r="F13" s="241"/>
      <c r="G13" s="241"/>
      <c r="H13" s="435" t="s">
        <v>959</v>
      </c>
      <c r="I13" s="436"/>
      <c r="J13" s="435" t="s">
        <v>960</v>
      </c>
      <c r="K13" s="436" t="s">
        <v>961</v>
      </c>
      <c r="L13" s="435"/>
      <c r="M13" s="435"/>
      <c r="N13" s="435"/>
      <c r="O13" s="435"/>
      <c r="P13" s="437"/>
      <c r="Q13" s="435" t="s">
        <v>820</v>
      </c>
      <c r="R13" s="435" t="s">
        <v>864</v>
      </c>
      <c r="S13" s="243" t="s">
        <v>961</v>
      </c>
      <c r="T13" s="438"/>
      <c r="U13" s="435"/>
      <c r="V13" s="439" t="s">
        <v>864</v>
      </c>
      <c r="W13" s="439" t="s">
        <v>864</v>
      </c>
      <c r="X13" s="232"/>
      <c r="Y13" s="440"/>
      <c r="Z13" s="435"/>
      <c r="AA13" s="441"/>
      <c r="AB13" s="435"/>
      <c r="AC13" s="438">
        <v>1</v>
      </c>
      <c r="AD13" s="438">
        <v>1</v>
      </c>
    </row>
    <row r="14" spans="1:1014" s="224" customFormat="1" ht="13.5" customHeight="1">
      <c r="A14" s="225">
        <v>6</v>
      </c>
      <c r="B14" s="217"/>
      <c r="C14" s="434" t="s">
        <v>962</v>
      </c>
      <c r="D14" s="241"/>
      <c r="E14" s="241"/>
      <c r="F14" s="241"/>
      <c r="G14" s="241"/>
      <c r="H14" s="435" t="s">
        <v>963</v>
      </c>
      <c r="I14" s="436"/>
      <c r="J14" s="435" t="s">
        <v>964</v>
      </c>
      <c r="K14" s="436"/>
      <c r="L14" s="435" t="s">
        <v>965</v>
      </c>
      <c r="M14" s="435" t="s">
        <v>966</v>
      </c>
      <c r="N14" s="435"/>
      <c r="O14" s="435"/>
      <c r="P14" s="437">
        <v>1</v>
      </c>
      <c r="Q14" s="435" t="s">
        <v>820</v>
      </c>
      <c r="R14" s="435" t="s">
        <v>864</v>
      </c>
      <c r="S14" s="435" t="s">
        <v>967</v>
      </c>
      <c r="T14" s="438"/>
      <c r="U14" s="435"/>
      <c r="V14" s="439" t="s">
        <v>864</v>
      </c>
      <c r="W14" s="439" t="s">
        <v>864</v>
      </c>
      <c r="X14" s="232"/>
      <c r="Y14" s="440"/>
      <c r="Z14" s="435" t="s">
        <v>968</v>
      </c>
      <c r="AA14" s="441"/>
      <c r="AB14" s="435"/>
      <c r="AC14" s="438">
        <v>1</v>
      </c>
      <c r="AD14" s="438">
        <v>1</v>
      </c>
    </row>
    <row r="15" spans="1:1014" s="224" customFormat="1" ht="13.5" customHeight="1">
      <c r="A15" s="225">
        <v>7</v>
      </c>
      <c r="B15" s="217"/>
      <c r="C15" s="434"/>
      <c r="D15" s="241" t="s">
        <v>667</v>
      </c>
      <c r="E15" s="241"/>
      <c r="F15" s="241"/>
      <c r="G15" s="241"/>
      <c r="H15" s="435" t="s">
        <v>969</v>
      </c>
      <c r="I15" s="436" t="s">
        <v>970</v>
      </c>
      <c r="J15" s="435" t="s">
        <v>971</v>
      </c>
      <c r="K15" s="436"/>
      <c r="L15" s="435"/>
      <c r="M15" s="435"/>
      <c r="N15" s="435"/>
      <c r="O15" s="435"/>
      <c r="P15" s="437">
        <v>1</v>
      </c>
      <c r="Q15" s="435" t="s">
        <v>820</v>
      </c>
      <c r="R15" s="435"/>
      <c r="S15" s="435" t="s">
        <v>863</v>
      </c>
      <c r="T15" s="438"/>
      <c r="U15" s="435"/>
      <c r="V15" s="439" t="s">
        <v>864</v>
      </c>
      <c r="W15" s="439" t="s">
        <v>864</v>
      </c>
      <c r="X15" s="232"/>
      <c r="Y15" s="440"/>
      <c r="Z15" s="435" t="s">
        <v>968</v>
      </c>
      <c r="AA15" s="441"/>
      <c r="AB15" s="435"/>
      <c r="AC15" s="438">
        <v>1</v>
      </c>
      <c r="AD15" s="438">
        <v>1</v>
      </c>
    </row>
    <row r="16" spans="1:1014" s="224" customFormat="1" ht="13.5" customHeight="1">
      <c r="A16" s="225">
        <v>8</v>
      </c>
      <c r="B16" s="217"/>
      <c r="C16" s="434"/>
      <c r="D16" s="241" t="s">
        <v>972</v>
      </c>
      <c r="E16" s="241"/>
      <c r="F16" s="241"/>
      <c r="G16" s="241"/>
      <c r="H16" s="435" t="s">
        <v>973</v>
      </c>
      <c r="I16" s="436" t="s">
        <v>974</v>
      </c>
      <c r="J16" s="435" t="s">
        <v>975</v>
      </c>
      <c r="K16" s="436"/>
      <c r="L16" s="435"/>
      <c r="M16" s="435"/>
      <c r="N16" s="435"/>
      <c r="O16" s="435"/>
      <c r="P16" s="437">
        <v>1</v>
      </c>
      <c r="Q16" s="435" t="s">
        <v>820</v>
      </c>
      <c r="R16" s="435"/>
      <c r="S16" s="435" t="s">
        <v>863</v>
      </c>
      <c r="T16" s="438"/>
      <c r="U16" s="435"/>
      <c r="V16" s="439" t="s">
        <v>864</v>
      </c>
      <c r="W16" s="439" t="s">
        <v>864</v>
      </c>
      <c r="X16" s="232"/>
      <c r="Y16" s="440"/>
      <c r="Z16" s="435" t="s">
        <v>968</v>
      </c>
      <c r="AA16" s="441"/>
      <c r="AB16" s="435"/>
      <c r="AC16" s="438">
        <v>1</v>
      </c>
      <c r="AD16" s="438">
        <v>1</v>
      </c>
    </row>
    <row r="17" spans="1:30" s="224" customFormat="1" ht="13.5" customHeight="1">
      <c r="A17" s="225">
        <v>9</v>
      </c>
      <c r="B17" s="217"/>
      <c r="C17" s="434"/>
      <c r="D17" s="241" t="s">
        <v>767</v>
      </c>
      <c r="E17" s="241"/>
      <c r="F17" s="241"/>
      <c r="G17" s="241"/>
      <c r="H17" s="435" t="s">
        <v>976</v>
      </c>
      <c r="I17" s="436"/>
      <c r="J17" s="435" t="s">
        <v>939</v>
      </c>
      <c r="K17" s="436"/>
      <c r="L17" s="435"/>
      <c r="M17" s="435"/>
      <c r="N17" s="435"/>
      <c r="O17" s="435"/>
      <c r="P17" s="437"/>
      <c r="Q17" s="435" t="s">
        <v>817</v>
      </c>
      <c r="R17" s="435"/>
      <c r="S17" s="435" t="s">
        <v>863</v>
      </c>
      <c r="T17" s="438"/>
      <c r="U17" s="435"/>
      <c r="V17" s="439" t="s">
        <v>864</v>
      </c>
      <c r="W17" s="439" t="s">
        <v>864</v>
      </c>
      <c r="X17" s="232"/>
      <c r="Y17" s="440"/>
      <c r="Z17" s="435" t="s">
        <v>968</v>
      </c>
      <c r="AA17" s="441"/>
      <c r="AB17" s="435"/>
      <c r="AC17" s="438">
        <v>1</v>
      </c>
      <c r="AD17" s="438">
        <v>1</v>
      </c>
    </row>
    <row r="18" spans="1:30" s="224" customFormat="1" ht="13.5" customHeight="1">
      <c r="A18" s="225">
        <v>10</v>
      </c>
      <c r="B18" s="217"/>
      <c r="C18" s="434" t="s">
        <v>977</v>
      </c>
      <c r="D18" s="241" t="s">
        <v>978</v>
      </c>
      <c r="E18" s="241"/>
      <c r="F18" s="241"/>
      <c r="G18" s="241"/>
      <c r="H18" s="435" t="s">
        <v>979</v>
      </c>
      <c r="I18" s="436"/>
      <c r="J18" s="435" t="s">
        <v>980</v>
      </c>
      <c r="K18" s="436"/>
      <c r="L18" s="435" t="s">
        <v>981</v>
      </c>
      <c r="M18" s="435" t="s">
        <v>982</v>
      </c>
      <c r="N18" s="435"/>
      <c r="O18" s="435"/>
      <c r="P18" s="437">
        <v>1</v>
      </c>
      <c r="Q18" s="435" t="s">
        <v>817</v>
      </c>
      <c r="R18" s="435" t="s">
        <v>864</v>
      </c>
      <c r="S18" s="435" t="s">
        <v>967</v>
      </c>
      <c r="T18" s="438"/>
      <c r="U18" s="435"/>
      <c r="V18" s="439" t="s">
        <v>864</v>
      </c>
      <c r="W18" s="439" t="s">
        <v>864</v>
      </c>
      <c r="X18" s="232"/>
      <c r="Y18" s="440"/>
      <c r="Z18" s="435" t="s">
        <v>968</v>
      </c>
      <c r="AA18" s="441"/>
      <c r="AB18" s="435"/>
      <c r="AC18" s="438">
        <v>1</v>
      </c>
      <c r="AD18" s="438">
        <v>1</v>
      </c>
    </row>
    <row r="19" spans="1:30" s="224" customFormat="1" ht="13.5" customHeight="1">
      <c r="A19" s="225">
        <v>11</v>
      </c>
      <c r="B19" s="217"/>
      <c r="C19" s="434" t="s">
        <v>983</v>
      </c>
      <c r="D19" s="241" t="s">
        <v>978</v>
      </c>
      <c r="E19" s="241"/>
      <c r="F19" s="241"/>
      <c r="G19" s="241"/>
      <c r="H19" s="435" t="s">
        <v>984</v>
      </c>
      <c r="I19" s="436"/>
      <c r="J19" s="435" t="s">
        <v>985</v>
      </c>
      <c r="K19" s="436"/>
      <c r="L19" s="435"/>
      <c r="M19" s="435"/>
      <c r="N19" s="435"/>
      <c r="O19" s="435"/>
      <c r="P19" s="437">
        <v>1</v>
      </c>
      <c r="Q19" s="435" t="s">
        <v>823</v>
      </c>
      <c r="R19" s="435" t="s">
        <v>864</v>
      </c>
      <c r="S19" s="435" t="s">
        <v>967</v>
      </c>
      <c r="T19" s="438"/>
      <c r="U19" s="435"/>
      <c r="V19" s="439" t="s">
        <v>864</v>
      </c>
      <c r="W19" s="439" t="s">
        <v>864</v>
      </c>
      <c r="X19" s="232"/>
      <c r="Y19" s="440"/>
      <c r="Z19" s="435" t="s">
        <v>968</v>
      </c>
      <c r="AA19" s="441"/>
      <c r="AB19" s="435"/>
      <c r="AC19" s="438">
        <v>1</v>
      </c>
      <c r="AD19" s="438">
        <v>1</v>
      </c>
    </row>
    <row r="20" spans="1:30" s="224" customFormat="1" ht="13.5" customHeight="1">
      <c r="A20" s="225">
        <v>12</v>
      </c>
      <c r="B20" s="217"/>
      <c r="C20" s="434" t="s">
        <v>986</v>
      </c>
      <c r="D20" s="241" t="s">
        <v>978</v>
      </c>
      <c r="E20" s="241"/>
      <c r="F20" s="241"/>
      <c r="G20" s="241"/>
      <c r="H20" s="435" t="s">
        <v>987</v>
      </c>
      <c r="I20" s="436"/>
      <c r="J20" s="435" t="s">
        <v>988</v>
      </c>
      <c r="K20" s="436"/>
      <c r="L20" s="435"/>
      <c r="M20" s="435"/>
      <c r="N20" s="435"/>
      <c r="O20" s="435"/>
      <c r="P20" s="437">
        <v>1</v>
      </c>
      <c r="Q20" s="435" t="s">
        <v>817</v>
      </c>
      <c r="R20" s="435" t="s">
        <v>864</v>
      </c>
      <c r="S20" s="435" t="s">
        <v>967</v>
      </c>
      <c r="T20" s="438"/>
      <c r="U20" s="265"/>
      <c r="V20" s="439" t="s">
        <v>864</v>
      </c>
      <c r="W20" s="439" t="s">
        <v>864</v>
      </c>
      <c r="X20" s="232"/>
      <c r="Y20" s="440"/>
      <c r="Z20" s="435" t="s">
        <v>968</v>
      </c>
      <c r="AA20" s="441"/>
      <c r="AB20" s="435"/>
      <c r="AC20" s="438">
        <v>1</v>
      </c>
      <c r="AD20" s="438"/>
    </row>
    <row r="21" spans="1:30" s="224" customFormat="1" ht="13.5" customHeight="1">
      <c r="A21" s="225">
        <v>13</v>
      </c>
      <c r="B21" s="217"/>
      <c r="C21" s="434" t="s">
        <v>989</v>
      </c>
      <c r="D21" s="241"/>
      <c r="E21" s="241"/>
      <c r="F21" s="241"/>
      <c r="G21" s="241"/>
      <c r="H21" s="265"/>
      <c r="I21" s="436"/>
      <c r="J21" s="435"/>
      <c r="K21" s="435" t="s">
        <v>990</v>
      </c>
      <c r="L21" s="435"/>
      <c r="M21" s="435"/>
      <c r="N21" s="435"/>
      <c r="O21" s="435"/>
      <c r="P21" s="437"/>
      <c r="Q21" s="435" t="s">
        <v>817</v>
      </c>
      <c r="R21" s="435" t="s">
        <v>864</v>
      </c>
      <c r="S21" s="243" t="s">
        <v>991</v>
      </c>
      <c r="T21" s="438"/>
      <c r="U21" s="435"/>
      <c r="V21" s="439"/>
      <c r="W21" s="439" t="s">
        <v>864</v>
      </c>
      <c r="X21" s="232"/>
      <c r="Y21" s="440"/>
      <c r="Z21" s="435" t="s">
        <v>992</v>
      </c>
      <c r="AA21" s="441"/>
      <c r="AB21" s="435"/>
      <c r="AC21" s="438"/>
      <c r="AD21" s="438">
        <v>1</v>
      </c>
    </row>
    <row r="22" spans="1:30" s="224" customFormat="1" ht="13.5" customHeight="1">
      <c r="A22" s="225">
        <v>14</v>
      </c>
      <c r="B22" s="217"/>
      <c r="C22" s="434"/>
      <c r="D22" s="241" t="s">
        <v>495</v>
      </c>
      <c r="E22" s="241"/>
      <c r="F22" s="241"/>
      <c r="G22" s="241"/>
      <c r="H22" s="265" t="s">
        <v>993</v>
      </c>
      <c r="I22" s="436"/>
      <c r="J22" s="435"/>
      <c r="K22" s="435" t="s">
        <v>888</v>
      </c>
      <c r="L22" s="435"/>
      <c r="M22" s="435"/>
      <c r="N22" s="435"/>
      <c r="O22" s="435"/>
      <c r="P22" s="437"/>
      <c r="Q22" s="435" t="s">
        <v>817</v>
      </c>
      <c r="R22" s="435"/>
      <c r="S22" s="435" t="s">
        <v>863</v>
      </c>
      <c r="T22" s="438" t="s">
        <v>864</v>
      </c>
      <c r="U22" s="435" t="s">
        <v>994</v>
      </c>
      <c r="V22" s="439"/>
      <c r="W22" s="439" t="s">
        <v>864</v>
      </c>
      <c r="X22" s="232"/>
      <c r="Y22" s="440"/>
      <c r="Z22" s="269" t="s">
        <v>995</v>
      </c>
      <c r="AA22" s="441"/>
      <c r="AB22" s="435"/>
      <c r="AC22" s="438"/>
      <c r="AD22" s="438">
        <v>1</v>
      </c>
    </row>
    <row r="23" spans="1:30" s="224" customFormat="1" ht="13.5" customHeight="1">
      <c r="A23" s="225">
        <v>15</v>
      </c>
      <c r="B23" s="217"/>
      <c r="C23" s="434"/>
      <c r="D23" s="241" t="s">
        <v>996</v>
      </c>
      <c r="E23" s="241"/>
      <c r="F23" s="241"/>
      <c r="G23" s="241"/>
      <c r="H23" s="435" t="s">
        <v>997</v>
      </c>
      <c r="I23" s="436" t="s">
        <v>998</v>
      </c>
      <c r="J23" s="435"/>
      <c r="K23" s="435" t="s">
        <v>999</v>
      </c>
      <c r="L23" s="435"/>
      <c r="M23" s="435"/>
      <c r="N23" s="435"/>
      <c r="O23" s="435"/>
      <c r="P23" s="437"/>
      <c r="Q23" s="435" t="s">
        <v>817</v>
      </c>
      <c r="R23" s="435"/>
      <c r="S23" s="435" t="s">
        <v>863</v>
      </c>
      <c r="T23" s="438" t="s">
        <v>864</v>
      </c>
      <c r="U23" s="435" t="s">
        <v>1000</v>
      </c>
      <c r="V23" s="439"/>
      <c r="W23" s="439" t="s">
        <v>864</v>
      </c>
      <c r="X23" s="232"/>
      <c r="Y23" s="440"/>
      <c r="Z23" s="269" t="s">
        <v>1001</v>
      </c>
      <c r="AA23" s="441"/>
      <c r="AB23" s="435"/>
      <c r="AC23" s="438"/>
      <c r="AD23" s="438">
        <v>1</v>
      </c>
    </row>
    <row r="24" spans="1:30" s="224" customFormat="1" ht="13.5" customHeight="1">
      <c r="A24" s="225">
        <v>16</v>
      </c>
      <c r="B24" s="217"/>
      <c r="C24" s="434"/>
      <c r="D24" s="434" t="s">
        <v>1002</v>
      </c>
      <c r="E24" s="241"/>
      <c r="F24" s="241"/>
      <c r="G24" s="241"/>
      <c r="H24" s="265" t="s">
        <v>1003</v>
      </c>
      <c r="I24" s="436" t="s">
        <v>1004</v>
      </c>
      <c r="J24" s="435"/>
      <c r="K24" s="436" t="s">
        <v>1005</v>
      </c>
      <c r="L24" s="435"/>
      <c r="M24" s="435"/>
      <c r="N24" s="435"/>
      <c r="O24" s="435"/>
      <c r="P24" s="437"/>
      <c r="Q24" s="435" t="s">
        <v>817</v>
      </c>
      <c r="R24" s="435"/>
      <c r="S24" s="435" t="s">
        <v>863</v>
      </c>
      <c r="T24" s="377"/>
      <c r="U24" s="377"/>
      <c r="V24" s="439"/>
      <c r="W24" s="439" t="s">
        <v>864</v>
      </c>
      <c r="X24" s="232"/>
      <c r="Y24" s="392" t="s">
        <v>1006</v>
      </c>
      <c r="Z24" s="435" t="s">
        <v>1007</v>
      </c>
      <c r="AA24" s="441"/>
      <c r="AB24" s="435"/>
      <c r="AC24" s="438"/>
      <c r="AD24" s="438">
        <v>1</v>
      </c>
    </row>
    <row r="25" spans="1:30" s="224" customFormat="1" ht="13.5" customHeight="1">
      <c r="A25" s="225">
        <v>17</v>
      </c>
      <c r="B25" s="217"/>
      <c r="C25" s="434"/>
      <c r="D25" s="434" t="s">
        <v>1008</v>
      </c>
      <c r="E25" s="241"/>
      <c r="F25" s="241"/>
      <c r="G25" s="241"/>
      <c r="H25" s="435" t="s">
        <v>1009</v>
      </c>
      <c r="I25" s="436" t="s">
        <v>1010</v>
      </c>
      <c r="J25" s="435"/>
      <c r="K25" s="436" t="s">
        <v>1011</v>
      </c>
      <c r="L25" s="435"/>
      <c r="M25" s="435"/>
      <c r="N25" s="435"/>
      <c r="O25" s="435"/>
      <c r="P25" s="437"/>
      <c r="Q25" s="435" t="s">
        <v>817</v>
      </c>
      <c r="R25" s="435"/>
      <c r="S25" s="435" t="s">
        <v>863</v>
      </c>
      <c r="T25" s="438"/>
      <c r="U25" s="265"/>
      <c r="V25" s="439"/>
      <c r="W25" s="439" t="s">
        <v>864</v>
      </c>
      <c r="X25" s="232"/>
      <c r="Y25" s="398" t="s">
        <v>1012</v>
      </c>
      <c r="Z25" s="265" t="s">
        <v>1013</v>
      </c>
      <c r="AA25" s="441"/>
      <c r="AB25" s="435"/>
      <c r="AC25" s="438"/>
      <c r="AD25" s="438">
        <v>1</v>
      </c>
    </row>
    <row r="26" spans="1:30" s="224" customFormat="1" ht="13.5" customHeight="1">
      <c r="A26" s="225">
        <v>18</v>
      </c>
      <c r="B26" s="217"/>
      <c r="C26" s="434" t="s">
        <v>1014</v>
      </c>
      <c r="D26" s="241"/>
      <c r="E26" s="241"/>
      <c r="F26" s="241"/>
      <c r="G26" s="241"/>
      <c r="H26" s="435"/>
      <c r="I26" s="436"/>
      <c r="J26" s="435" t="s">
        <v>1015</v>
      </c>
      <c r="K26" s="436"/>
      <c r="L26" s="435"/>
      <c r="M26" s="435"/>
      <c r="N26" s="435"/>
      <c r="O26" s="435"/>
      <c r="P26" s="437"/>
      <c r="Q26" s="435" t="s">
        <v>817</v>
      </c>
      <c r="R26" s="435" t="s">
        <v>864</v>
      </c>
      <c r="S26" s="243" t="s">
        <v>1015</v>
      </c>
      <c r="T26" s="438"/>
      <c r="U26" s="435"/>
      <c r="V26" s="439" t="s">
        <v>864</v>
      </c>
      <c r="W26" s="439" t="s">
        <v>864</v>
      </c>
      <c r="X26" s="232"/>
      <c r="Y26" s="440"/>
      <c r="Z26" s="435"/>
      <c r="AA26" s="441"/>
      <c r="AB26" s="435"/>
      <c r="AC26" s="438">
        <v>1</v>
      </c>
      <c r="AD26" s="438">
        <v>1</v>
      </c>
    </row>
    <row r="27" spans="1:30" s="224" customFormat="1" ht="13.5" customHeight="1">
      <c r="A27" s="225">
        <v>19</v>
      </c>
      <c r="B27" s="217"/>
      <c r="C27" s="434"/>
      <c r="D27" s="241" t="s">
        <v>1016</v>
      </c>
      <c r="E27" s="241"/>
      <c r="F27" s="241"/>
      <c r="G27" s="241"/>
      <c r="H27" s="435" t="s">
        <v>1017</v>
      </c>
      <c r="I27" s="436" t="s">
        <v>1018</v>
      </c>
      <c r="J27" s="435" t="s">
        <v>1019</v>
      </c>
      <c r="K27" s="436"/>
      <c r="L27" s="435" t="s">
        <v>1020</v>
      </c>
      <c r="M27" s="435" t="s">
        <v>1021</v>
      </c>
      <c r="N27" s="435"/>
      <c r="O27" s="435"/>
      <c r="P27" s="437"/>
      <c r="Q27" s="435" t="s">
        <v>817</v>
      </c>
      <c r="R27" s="435"/>
      <c r="S27" s="435" t="s">
        <v>863</v>
      </c>
      <c r="T27" s="438" t="s">
        <v>864</v>
      </c>
      <c r="U27" s="435" t="s">
        <v>1022</v>
      </c>
      <c r="V27" s="439" t="s">
        <v>864</v>
      </c>
      <c r="W27" s="439" t="s">
        <v>864</v>
      </c>
      <c r="X27" s="232"/>
      <c r="Y27" s="440"/>
      <c r="Z27" s="435"/>
      <c r="AA27" s="441"/>
      <c r="AB27" s="435"/>
      <c r="AC27" s="438">
        <v>1</v>
      </c>
      <c r="AD27" s="438">
        <v>1</v>
      </c>
    </row>
    <row r="28" spans="1:30" s="224" customFormat="1" ht="13.5" customHeight="1">
      <c r="A28" s="225">
        <v>20</v>
      </c>
      <c r="B28" s="217"/>
      <c r="C28" s="434"/>
      <c r="D28" s="241" t="s">
        <v>1023</v>
      </c>
      <c r="E28" s="241"/>
      <c r="F28" s="241"/>
      <c r="G28" s="241"/>
      <c r="H28" s="435" t="s">
        <v>1024</v>
      </c>
      <c r="I28" s="436" t="s">
        <v>1025</v>
      </c>
      <c r="J28" s="435" t="s">
        <v>1026</v>
      </c>
      <c r="K28" s="436"/>
      <c r="L28" s="435"/>
      <c r="M28" s="435"/>
      <c r="N28" s="435"/>
      <c r="O28" s="435"/>
      <c r="P28" s="437"/>
      <c r="Q28" s="435" t="s">
        <v>817</v>
      </c>
      <c r="R28" s="435"/>
      <c r="S28" s="435" t="s">
        <v>863</v>
      </c>
      <c r="T28" s="438" t="s">
        <v>864</v>
      </c>
      <c r="U28" s="435" t="s">
        <v>1027</v>
      </c>
      <c r="V28" s="439" t="s">
        <v>864</v>
      </c>
      <c r="W28" s="439" t="s">
        <v>864</v>
      </c>
      <c r="X28" s="232"/>
      <c r="Y28" s="440"/>
      <c r="Z28" s="435"/>
      <c r="AA28" s="441" t="s">
        <v>1028</v>
      </c>
      <c r="AB28" s="435"/>
      <c r="AC28" s="438">
        <v>1</v>
      </c>
      <c r="AD28" s="438">
        <v>1</v>
      </c>
    </row>
    <row r="29" spans="1:30" s="224" customFormat="1" ht="13.5" customHeight="1">
      <c r="A29" s="225">
        <v>21</v>
      </c>
      <c r="B29" s="217"/>
      <c r="C29" s="434"/>
      <c r="D29" s="241" t="s">
        <v>1029</v>
      </c>
      <c r="E29" s="241"/>
      <c r="F29" s="241"/>
      <c r="G29" s="241"/>
      <c r="H29" s="435" t="s">
        <v>1030</v>
      </c>
      <c r="I29" s="436" t="s">
        <v>1031</v>
      </c>
      <c r="J29" s="435" t="s">
        <v>939</v>
      </c>
      <c r="K29" s="436"/>
      <c r="L29" s="435"/>
      <c r="M29" s="435"/>
      <c r="N29" s="435"/>
      <c r="O29" s="435"/>
      <c r="P29" s="437"/>
      <c r="Q29" s="435" t="s">
        <v>817</v>
      </c>
      <c r="R29" s="435"/>
      <c r="S29" s="435" t="s">
        <v>863</v>
      </c>
      <c r="T29" s="438"/>
      <c r="U29" s="435"/>
      <c r="V29" s="439" t="s">
        <v>864</v>
      </c>
      <c r="W29" s="439" t="s">
        <v>864</v>
      </c>
      <c r="X29" s="232"/>
      <c r="Y29" s="440"/>
      <c r="Z29" s="435"/>
      <c r="AA29" s="441"/>
      <c r="AB29" s="435"/>
      <c r="AC29" s="438">
        <v>1</v>
      </c>
      <c r="AD29" s="438">
        <v>1</v>
      </c>
    </row>
    <row r="30" spans="1:30" s="224" customFormat="1" ht="13.5" customHeight="1">
      <c r="A30" s="225">
        <v>22</v>
      </c>
      <c r="B30" s="217" t="s">
        <v>1032</v>
      </c>
      <c r="C30" s="216"/>
      <c r="D30" s="217"/>
      <c r="E30" s="217"/>
      <c r="F30" s="217"/>
      <c r="G30" s="217"/>
      <c r="H30" s="435" t="s">
        <v>1033</v>
      </c>
      <c r="I30" s="436"/>
      <c r="J30" s="435" t="s">
        <v>1034</v>
      </c>
      <c r="K30" s="436" t="s">
        <v>1035</v>
      </c>
      <c r="L30" s="435"/>
      <c r="M30" s="435"/>
      <c r="N30" s="435"/>
      <c r="O30" s="435"/>
      <c r="P30" s="437"/>
      <c r="Q30" s="435" t="s">
        <v>820</v>
      </c>
      <c r="R30" s="435" t="s">
        <v>864</v>
      </c>
      <c r="S30" s="243" t="s">
        <v>1035</v>
      </c>
      <c r="T30" s="284"/>
      <c r="U30" s="435"/>
      <c r="V30" s="439" t="s">
        <v>864</v>
      </c>
      <c r="W30" s="439" t="s">
        <v>864</v>
      </c>
      <c r="X30" s="232"/>
      <c r="Y30" s="440"/>
      <c r="Z30" s="435"/>
      <c r="AA30" s="441"/>
      <c r="AB30" s="435"/>
      <c r="AC30" s="438">
        <v>1</v>
      </c>
      <c r="AD30" s="438">
        <v>1</v>
      </c>
    </row>
    <row r="31" spans="1:30" s="224" customFormat="1" ht="13.5" customHeight="1">
      <c r="A31" s="225">
        <v>23</v>
      </c>
      <c r="B31" s="217"/>
      <c r="C31" s="217" t="s">
        <v>1036</v>
      </c>
      <c r="D31" s="217"/>
      <c r="E31" s="217"/>
      <c r="F31" s="217"/>
      <c r="G31" s="217"/>
      <c r="H31" s="435" t="s">
        <v>1037</v>
      </c>
      <c r="I31" s="436" t="s">
        <v>1038</v>
      </c>
      <c r="J31" s="435" t="s">
        <v>1039</v>
      </c>
      <c r="K31" s="436"/>
      <c r="L31" s="435"/>
      <c r="M31" s="435"/>
      <c r="N31" s="435"/>
      <c r="O31" s="435"/>
      <c r="P31" s="437"/>
      <c r="Q31" s="435" t="s">
        <v>820</v>
      </c>
      <c r="R31" s="435"/>
      <c r="S31" s="435" t="s">
        <v>863</v>
      </c>
      <c r="T31" s="438"/>
      <c r="U31" s="435"/>
      <c r="V31" s="439" t="s">
        <v>864</v>
      </c>
      <c r="W31" s="439" t="s">
        <v>864</v>
      </c>
      <c r="X31" s="232"/>
      <c r="Y31" s="440"/>
      <c r="Z31" s="435"/>
      <c r="AA31" s="441"/>
      <c r="AB31" s="435"/>
      <c r="AC31" s="438">
        <v>1</v>
      </c>
      <c r="AD31" s="438">
        <v>1</v>
      </c>
    </row>
    <row r="32" spans="1:30" s="249" customFormat="1" ht="13.5" customHeight="1">
      <c r="A32" s="225">
        <v>24</v>
      </c>
      <c r="B32" s="217"/>
      <c r="C32" s="219" t="s">
        <v>1040</v>
      </c>
      <c r="D32" s="219"/>
      <c r="E32" s="220"/>
      <c r="F32" s="220"/>
      <c r="G32" s="220"/>
      <c r="H32" s="435" t="s">
        <v>1041</v>
      </c>
      <c r="I32" s="436" t="s">
        <v>1042</v>
      </c>
      <c r="J32" s="435" t="s">
        <v>1043</v>
      </c>
      <c r="K32" s="436"/>
      <c r="L32" s="435"/>
      <c r="M32" s="435"/>
      <c r="N32" s="435"/>
      <c r="O32" s="435"/>
      <c r="P32" s="252"/>
      <c r="Q32" s="435" t="s">
        <v>817</v>
      </c>
      <c r="R32" s="435"/>
      <c r="S32" s="435" t="s">
        <v>863</v>
      </c>
      <c r="T32" s="438"/>
      <c r="U32" s="435"/>
      <c r="V32" s="439" t="s">
        <v>864</v>
      </c>
      <c r="W32" s="439" t="s">
        <v>864</v>
      </c>
      <c r="X32" s="232"/>
      <c r="Y32" s="440"/>
      <c r="Z32" s="435"/>
      <c r="AA32" s="441"/>
      <c r="AB32" s="435"/>
      <c r="AC32" s="438">
        <v>1</v>
      </c>
      <c r="AD32" s="438"/>
    </row>
    <row r="33" spans="1:30" s="224" customFormat="1" ht="13.5" customHeight="1">
      <c r="A33" s="225">
        <v>25</v>
      </c>
      <c r="B33" s="217"/>
      <c r="C33" s="217" t="s">
        <v>1044</v>
      </c>
      <c r="D33" s="217"/>
      <c r="E33" s="217"/>
      <c r="F33" s="217"/>
      <c r="G33" s="217"/>
      <c r="H33" s="265" t="s">
        <v>1045</v>
      </c>
      <c r="I33" s="436" t="s">
        <v>1046</v>
      </c>
      <c r="J33" s="435" t="s">
        <v>871</v>
      </c>
      <c r="K33" s="436"/>
      <c r="L33" s="435" t="s">
        <v>1047</v>
      </c>
      <c r="M33" s="435" t="s">
        <v>1048</v>
      </c>
      <c r="N33" s="435"/>
      <c r="O33" s="435"/>
      <c r="P33" s="252"/>
      <c r="Q33" s="435" t="s">
        <v>817</v>
      </c>
      <c r="R33" s="435"/>
      <c r="S33" s="435" t="s">
        <v>863</v>
      </c>
      <c r="T33" s="438"/>
      <c r="U33" s="435"/>
      <c r="V33" s="439" t="s">
        <v>864</v>
      </c>
      <c r="W33" s="439" t="s">
        <v>864</v>
      </c>
      <c r="X33" s="232"/>
      <c r="Y33" s="440"/>
      <c r="Z33" s="435"/>
      <c r="AA33" s="441"/>
      <c r="AB33" s="435"/>
      <c r="AC33" s="438">
        <v>1</v>
      </c>
      <c r="AD33" s="438">
        <v>1</v>
      </c>
    </row>
    <row r="34" spans="1:30" s="224" customFormat="1" ht="13.5" customHeight="1">
      <c r="A34" s="225">
        <v>26</v>
      </c>
      <c r="B34" s="217"/>
      <c r="C34" s="217" t="s">
        <v>1049</v>
      </c>
      <c r="D34" s="221"/>
      <c r="E34" s="221"/>
      <c r="F34" s="221"/>
      <c r="G34" s="221"/>
      <c r="H34" s="435"/>
      <c r="I34" s="436"/>
      <c r="J34" s="435"/>
      <c r="K34" s="436" t="s">
        <v>1050</v>
      </c>
      <c r="L34" s="435"/>
      <c r="M34" s="435"/>
      <c r="N34" s="435"/>
      <c r="O34" s="435"/>
      <c r="P34" s="437"/>
      <c r="Q34" s="435" t="s">
        <v>817</v>
      </c>
      <c r="R34" s="435" t="s">
        <v>864</v>
      </c>
      <c r="S34" s="243" t="s">
        <v>1050</v>
      </c>
      <c r="T34" s="438"/>
      <c r="U34" s="435"/>
      <c r="V34" s="439" t="s">
        <v>864</v>
      </c>
      <c r="W34" s="439" t="s">
        <v>864</v>
      </c>
      <c r="X34" s="232"/>
      <c r="Y34" s="440"/>
      <c r="Z34" s="435"/>
      <c r="AA34" s="441"/>
      <c r="AB34" s="435"/>
      <c r="AC34" s="438">
        <v>1</v>
      </c>
      <c r="AD34" s="438">
        <v>1</v>
      </c>
    </row>
    <row r="35" spans="1:30" s="224" customFormat="1" ht="13.5" customHeight="1">
      <c r="A35" s="225">
        <v>27</v>
      </c>
      <c r="B35" s="217"/>
      <c r="C35" s="217"/>
      <c r="D35" s="434" t="s">
        <v>1051</v>
      </c>
      <c r="E35" s="253"/>
      <c r="F35" s="239"/>
      <c r="G35" s="239"/>
      <c r="H35" s="435" t="s">
        <v>1052</v>
      </c>
      <c r="I35" s="436" t="s">
        <v>1053</v>
      </c>
      <c r="J35" s="435" t="s">
        <v>1054</v>
      </c>
      <c r="K35" s="436" t="s">
        <v>1055</v>
      </c>
      <c r="L35" s="435"/>
      <c r="M35" s="435"/>
      <c r="N35" s="435"/>
      <c r="O35" s="435"/>
      <c r="P35" s="437"/>
      <c r="Q35" s="435" t="s">
        <v>820</v>
      </c>
      <c r="R35" s="435"/>
      <c r="S35" s="435" t="s">
        <v>863</v>
      </c>
      <c r="T35" s="438"/>
      <c r="U35" s="435" t="s">
        <v>1056</v>
      </c>
      <c r="V35" s="439" t="s">
        <v>864</v>
      </c>
      <c r="W35" s="439" t="s">
        <v>864</v>
      </c>
      <c r="X35" s="232"/>
      <c r="Y35" s="440"/>
      <c r="Z35" s="435"/>
      <c r="AA35" s="441"/>
      <c r="AB35" s="435"/>
      <c r="AC35" s="438">
        <v>1</v>
      </c>
      <c r="AD35" s="438">
        <v>1</v>
      </c>
    </row>
    <row r="36" spans="1:30" s="254" customFormat="1" ht="13.5" customHeight="1">
      <c r="A36" s="225">
        <v>28</v>
      </c>
      <c r="B36" s="217"/>
      <c r="C36" s="222"/>
      <c r="D36" s="434" t="s">
        <v>1057</v>
      </c>
      <c r="E36" s="221"/>
      <c r="F36" s="221"/>
      <c r="G36" s="221"/>
      <c r="H36" s="435" t="s">
        <v>1058</v>
      </c>
      <c r="I36" s="436" t="s">
        <v>1059</v>
      </c>
      <c r="J36" s="435"/>
      <c r="K36" s="436" t="s">
        <v>1060</v>
      </c>
      <c r="L36" s="435" t="s">
        <v>1061</v>
      </c>
      <c r="M36" s="435" t="s">
        <v>254</v>
      </c>
      <c r="N36" s="435"/>
      <c r="O36" s="435"/>
      <c r="P36" s="437"/>
      <c r="Q36" s="435" t="s">
        <v>817</v>
      </c>
      <c r="R36" s="435"/>
      <c r="S36" s="435" t="s">
        <v>863</v>
      </c>
      <c r="T36" s="438"/>
      <c r="U36" s="435"/>
      <c r="V36" s="439" t="s">
        <v>864</v>
      </c>
      <c r="W36" s="439" t="s">
        <v>864</v>
      </c>
      <c r="X36" s="232"/>
      <c r="Y36" s="440"/>
      <c r="Z36" s="435"/>
      <c r="AA36" s="441"/>
      <c r="AB36" s="435"/>
      <c r="AC36" s="438">
        <v>1</v>
      </c>
      <c r="AD36" s="438">
        <v>1</v>
      </c>
    </row>
    <row r="37" spans="1:30" s="254" customFormat="1" ht="13.5" customHeight="1">
      <c r="A37" s="225">
        <v>29</v>
      </c>
      <c r="B37" s="217"/>
      <c r="C37" s="222"/>
      <c r="D37" s="434" t="s">
        <v>1062</v>
      </c>
      <c r="E37" s="221"/>
      <c r="F37" s="221"/>
      <c r="G37" s="221"/>
      <c r="H37" s="435"/>
      <c r="I37" s="436"/>
      <c r="J37" s="435"/>
      <c r="K37" s="436" t="s">
        <v>1063</v>
      </c>
      <c r="L37" s="435" t="s">
        <v>1064</v>
      </c>
      <c r="M37" s="435" t="s">
        <v>1065</v>
      </c>
      <c r="N37" s="435"/>
      <c r="O37" s="435"/>
      <c r="P37" s="437"/>
      <c r="Q37" s="435" t="s">
        <v>817</v>
      </c>
      <c r="R37" s="435" t="s">
        <v>864</v>
      </c>
      <c r="S37" s="243" t="s">
        <v>1063</v>
      </c>
      <c r="T37" s="438"/>
      <c r="U37" s="435"/>
      <c r="V37" s="439" t="s">
        <v>864</v>
      </c>
      <c r="W37" s="439" t="s">
        <v>864</v>
      </c>
      <c r="X37" s="232"/>
      <c r="Y37" s="440"/>
      <c r="Z37" s="435"/>
      <c r="AA37" s="441"/>
      <c r="AB37" s="435"/>
      <c r="AC37" s="438">
        <v>1</v>
      </c>
      <c r="AD37" s="438">
        <v>1</v>
      </c>
    </row>
    <row r="38" spans="1:30" s="254" customFormat="1" ht="13.5" customHeight="1">
      <c r="A38" s="225">
        <v>30</v>
      </c>
      <c r="B38" s="217"/>
      <c r="C38" s="222"/>
      <c r="D38" s="241"/>
      <c r="E38" s="241" t="s">
        <v>1066</v>
      </c>
      <c r="F38" s="241"/>
      <c r="G38" s="241"/>
      <c r="H38" s="435" t="s">
        <v>1067</v>
      </c>
      <c r="I38" s="436" t="s">
        <v>1068</v>
      </c>
      <c r="J38" s="435"/>
      <c r="K38" s="436" t="s">
        <v>1055</v>
      </c>
      <c r="L38" s="435"/>
      <c r="M38" s="435"/>
      <c r="N38" s="435"/>
      <c r="O38" s="435"/>
      <c r="P38" s="437"/>
      <c r="Q38" s="435" t="s">
        <v>820</v>
      </c>
      <c r="R38" s="435"/>
      <c r="S38" s="435" t="s">
        <v>863</v>
      </c>
      <c r="T38" s="438"/>
      <c r="U38" s="435" t="s">
        <v>1069</v>
      </c>
      <c r="V38" s="439" t="s">
        <v>864</v>
      </c>
      <c r="W38" s="439" t="s">
        <v>864</v>
      </c>
      <c r="X38" s="232"/>
      <c r="Y38" s="440"/>
      <c r="Z38" s="435"/>
      <c r="AA38" s="441"/>
      <c r="AB38" s="435"/>
      <c r="AC38" s="438">
        <v>1</v>
      </c>
      <c r="AD38" s="438">
        <v>1</v>
      </c>
    </row>
    <row r="39" spans="1:30" s="224" customFormat="1" ht="13.5" customHeight="1">
      <c r="A39" s="225">
        <v>31</v>
      </c>
      <c r="B39" s="217"/>
      <c r="C39" s="217"/>
      <c r="D39" s="241"/>
      <c r="E39" s="241" t="s">
        <v>1070</v>
      </c>
      <c r="F39" s="241"/>
      <c r="G39" s="241"/>
      <c r="H39" s="435"/>
      <c r="I39" s="436" t="s">
        <v>1071</v>
      </c>
      <c r="J39" s="435"/>
      <c r="K39" s="436" t="s">
        <v>999</v>
      </c>
      <c r="L39" s="435"/>
      <c r="M39" s="435"/>
      <c r="N39" s="435"/>
      <c r="O39" s="435"/>
      <c r="P39" s="437"/>
      <c r="Q39" s="435" t="s">
        <v>817</v>
      </c>
      <c r="R39" s="435"/>
      <c r="S39" s="435" t="s">
        <v>863</v>
      </c>
      <c r="T39" s="438"/>
      <c r="U39" s="435"/>
      <c r="V39" s="439" t="s">
        <v>864</v>
      </c>
      <c r="W39" s="439" t="s">
        <v>864</v>
      </c>
      <c r="X39" s="232"/>
      <c r="Y39" s="440"/>
      <c r="Z39" s="435"/>
      <c r="AA39" s="441"/>
      <c r="AB39" s="435"/>
      <c r="AC39" s="438">
        <v>1</v>
      </c>
      <c r="AD39" s="438">
        <v>1</v>
      </c>
    </row>
    <row r="40" spans="1:30" s="224" customFormat="1" ht="13.5" customHeight="1">
      <c r="A40" s="225">
        <v>32</v>
      </c>
      <c r="B40" s="217"/>
      <c r="C40" s="217"/>
      <c r="D40" s="241"/>
      <c r="E40" s="241" t="s">
        <v>1072</v>
      </c>
      <c r="F40" s="241"/>
      <c r="G40" s="241"/>
      <c r="H40" s="435"/>
      <c r="I40" s="436" t="s">
        <v>1073</v>
      </c>
      <c r="J40" s="435"/>
      <c r="K40" s="436" t="s">
        <v>871</v>
      </c>
      <c r="L40" s="435"/>
      <c r="M40" s="435"/>
      <c r="N40" s="435"/>
      <c r="O40" s="435"/>
      <c r="P40" s="437"/>
      <c r="Q40" s="435" t="s">
        <v>817</v>
      </c>
      <c r="R40" s="435"/>
      <c r="S40" s="435" t="s">
        <v>863</v>
      </c>
      <c r="T40" s="438"/>
      <c r="U40" s="435"/>
      <c r="V40" s="439" t="s">
        <v>864</v>
      </c>
      <c r="W40" s="439" t="s">
        <v>864</v>
      </c>
      <c r="X40" s="232"/>
      <c r="Y40" s="440"/>
      <c r="Z40" s="435"/>
      <c r="AA40" s="441"/>
      <c r="AB40" s="435"/>
      <c r="AC40" s="438">
        <v>1</v>
      </c>
      <c r="AD40" s="438">
        <v>1</v>
      </c>
    </row>
    <row r="41" spans="1:30" s="224" customFormat="1" ht="13.5" customHeight="1">
      <c r="A41" s="225">
        <v>33</v>
      </c>
      <c r="B41" s="217"/>
      <c r="C41" s="217" t="s">
        <v>1074</v>
      </c>
      <c r="D41" s="221"/>
      <c r="E41" s="221"/>
      <c r="F41" s="221"/>
      <c r="G41" s="221"/>
      <c r="H41" s="435"/>
      <c r="I41" s="436"/>
      <c r="J41" s="435"/>
      <c r="K41" s="436" t="s">
        <v>1075</v>
      </c>
      <c r="L41" s="435"/>
      <c r="M41" s="435"/>
      <c r="N41" s="435"/>
      <c r="O41" s="435"/>
      <c r="P41" s="437"/>
      <c r="Q41" s="435" t="s">
        <v>817</v>
      </c>
      <c r="R41" s="435" t="s">
        <v>864</v>
      </c>
      <c r="S41" s="243" t="s">
        <v>1075</v>
      </c>
      <c r="T41" s="438"/>
      <c r="U41" s="435"/>
      <c r="V41" s="439" t="s">
        <v>864</v>
      </c>
      <c r="W41" s="439" t="s">
        <v>864</v>
      </c>
      <c r="X41" s="232"/>
      <c r="Y41" s="440"/>
      <c r="Z41" s="435"/>
      <c r="AA41" s="441"/>
      <c r="AB41" s="435"/>
      <c r="AC41" s="438"/>
      <c r="AD41" s="438">
        <v>1</v>
      </c>
    </row>
    <row r="42" spans="1:30" s="231" customFormat="1" ht="13.5" customHeight="1">
      <c r="A42" s="225">
        <v>34</v>
      </c>
      <c r="B42" s="217"/>
      <c r="C42" s="217"/>
      <c r="D42" s="241" t="s">
        <v>388</v>
      </c>
      <c r="E42" s="217"/>
      <c r="F42" s="217"/>
      <c r="G42" s="217"/>
      <c r="H42" s="435" t="s">
        <v>1076</v>
      </c>
      <c r="I42" s="436" t="s">
        <v>1077</v>
      </c>
      <c r="J42" s="435" t="s">
        <v>1075</v>
      </c>
      <c r="K42" s="436" t="s">
        <v>871</v>
      </c>
      <c r="L42" s="435" t="s">
        <v>1078</v>
      </c>
      <c r="M42" s="435" t="s">
        <v>388</v>
      </c>
      <c r="N42" s="435"/>
      <c r="O42" s="435"/>
      <c r="P42" s="252"/>
      <c r="Q42" s="435" t="s">
        <v>817</v>
      </c>
      <c r="R42" s="435"/>
      <c r="S42" s="435" t="s">
        <v>863</v>
      </c>
      <c r="T42" s="438"/>
      <c r="U42" s="435"/>
      <c r="V42" s="439" t="s">
        <v>864</v>
      </c>
      <c r="W42" s="439" t="s">
        <v>864</v>
      </c>
      <c r="X42" s="232"/>
      <c r="Y42" s="440"/>
      <c r="Z42" s="255"/>
      <c r="AA42" s="245" t="s">
        <v>1079</v>
      </c>
      <c r="AB42" s="435"/>
      <c r="AC42" s="438">
        <v>1</v>
      </c>
      <c r="AD42" s="438">
        <v>1</v>
      </c>
    </row>
    <row r="43" spans="1:30" s="224" customFormat="1" ht="13.5" customHeight="1">
      <c r="A43" s="225">
        <v>35</v>
      </c>
      <c r="B43" s="217"/>
      <c r="C43" s="217"/>
      <c r="D43" s="241" t="s">
        <v>392</v>
      </c>
      <c r="E43" s="217"/>
      <c r="F43" s="217"/>
      <c r="G43" s="217"/>
      <c r="H43" s="435" t="s">
        <v>1080</v>
      </c>
      <c r="I43" s="436">
        <v>59350</v>
      </c>
      <c r="J43" s="435" t="s">
        <v>1081</v>
      </c>
      <c r="K43" s="436" t="s">
        <v>1082</v>
      </c>
      <c r="L43" s="435" t="s">
        <v>1083</v>
      </c>
      <c r="M43" s="435" t="s">
        <v>392</v>
      </c>
      <c r="N43" s="435"/>
      <c r="O43" s="435"/>
      <c r="P43" s="252"/>
      <c r="Q43" s="435" t="s">
        <v>817</v>
      </c>
      <c r="R43" s="435"/>
      <c r="S43" s="435" t="s">
        <v>863</v>
      </c>
      <c r="T43" s="438"/>
      <c r="U43" s="435" t="s">
        <v>1084</v>
      </c>
      <c r="V43" s="439" t="s">
        <v>864</v>
      </c>
      <c r="W43" s="439" t="s">
        <v>864</v>
      </c>
      <c r="X43" s="232"/>
      <c r="Y43" s="440"/>
      <c r="Z43" s="435"/>
      <c r="AA43" s="441"/>
      <c r="AB43" s="435"/>
      <c r="AC43" s="438">
        <v>1</v>
      </c>
      <c r="AD43" s="438">
        <v>1</v>
      </c>
    </row>
    <row r="44" spans="1:30" s="224" customFormat="1" ht="13.5" customHeight="1">
      <c r="A44" s="225">
        <v>36</v>
      </c>
      <c r="B44" s="217"/>
      <c r="C44" s="217"/>
      <c r="D44" s="241" t="s">
        <v>1085</v>
      </c>
      <c r="E44" s="241"/>
      <c r="F44" s="241"/>
      <c r="G44" s="241"/>
      <c r="H44" s="265" t="s">
        <v>1086</v>
      </c>
      <c r="I44" s="436" t="s">
        <v>1087</v>
      </c>
      <c r="J44" s="435"/>
      <c r="K44" s="436" t="s">
        <v>1088</v>
      </c>
      <c r="L44" s="435"/>
      <c r="M44" s="435"/>
      <c r="N44" s="435"/>
      <c r="O44" s="435"/>
      <c r="P44" s="437"/>
      <c r="Q44" s="435" t="s">
        <v>817</v>
      </c>
      <c r="R44" s="435"/>
      <c r="S44" s="442" t="s">
        <v>863</v>
      </c>
      <c r="T44" s="285"/>
      <c r="U44" s="435"/>
      <c r="V44" s="439" t="s">
        <v>864</v>
      </c>
      <c r="W44" s="439" t="s">
        <v>864</v>
      </c>
      <c r="X44" s="232"/>
      <c r="Y44" s="440"/>
      <c r="Z44" s="435"/>
      <c r="AA44" s="441"/>
      <c r="AB44" s="435"/>
      <c r="AC44" s="438"/>
      <c r="AD44" s="438">
        <v>1</v>
      </c>
    </row>
    <row r="45" spans="1:30" s="257" customFormat="1" ht="12.75" customHeight="1">
      <c r="A45" s="225">
        <v>37</v>
      </c>
      <c r="B45" s="217"/>
      <c r="C45" s="217" t="s">
        <v>1089</v>
      </c>
      <c r="D45" s="221"/>
      <c r="E45" s="221"/>
      <c r="F45" s="221"/>
      <c r="G45" s="221"/>
      <c r="H45" s="435" t="s">
        <v>1090</v>
      </c>
      <c r="I45" s="436"/>
      <c r="J45" s="435"/>
      <c r="K45" s="436" t="s">
        <v>1091</v>
      </c>
      <c r="L45" s="435"/>
      <c r="M45" s="435"/>
      <c r="N45" s="435"/>
      <c r="O45" s="435"/>
      <c r="P45" s="437"/>
      <c r="Q45" s="435" t="s">
        <v>817</v>
      </c>
      <c r="R45" s="435" t="s">
        <v>864</v>
      </c>
      <c r="S45" s="243" t="s">
        <v>1091</v>
      </c>
      <c r="T45" s="438"/>
      <c r="U45" s="435"/>
      <c r="V45" s="439" t="s">
        <v>864</v>
      </c>
      <c r="W45" s="439" t="s">
        <v>864</v>
      </c>
      <c r="X45" s="232"/>
      <c r="Y45" s="440"/>
      <c r="Z45" s="435"/>
      <c r="AA45" s="441"/>
      <c r="AB45" s="435"/>
      <c r="AC45" s="438">
        <v>1</v>
      </c>
      <c r="AD45" s="438">
        <v>1</v>
      </c>
    </row>
    <row r="46" spans="1:30" s="257" customFormat="1" ht="12.75" customHeight="1">
      <c r="A46" s="225">
        <v>38</v>
      </c>
      <c r="B46" s="217"/>
      <c r="C46" s="217"/>
      <c r="D46" s="434" t="s">
        <v>415</v>
      </c>
      <c r="E46" s="221"/>
      <c r="F46" s="221"/>
      <c r="G46" s="221"/>
      <c r="H46" s="435" t="s">
        <v>1092</v>
      </c>
      <c r="I46" s="436" t="s">
        <v>1093</v>
      </c>
      <c r="J46" s="435"/>
      <c r="K46" s="436" t="s">
        <v>1094</v>
      </c>
      <c r="L46" s="435" t="s">
        <v>1095</v>
      </c>
      <c r="M46" s="435" t="s">
        <v>415</v>
      </c>
      <c r="N46" s="435"/>
      <c r="O46" s="435"/>
      <c r="P46" s="437"/>
      <c r="Q46" s="435" t="s">
        <v>817</v>
      </c>
      <c r="R46" s="435"/>
      <c r="S46" s="442" t="s">
        <v>863</v>
      </c>
      <c r="T46" s="285"/>
      <c r="U46" s="435"/>
      <c r="V46" s="439" t="s">
        <v>864</v>
      </c>
      <c r="W46" s="439" t="s">
        <v>864</v>
      </c>
      <c r="X46" s="232"/>
      <c r="Y46" s="440"/>
      <c r="Z46" s="435"/>
      <c r="AA46" s="441"/>
      <c r="AB46" s="435"/>
      <c r="AC46" s="438">
        <v>1</v>
      </c>
      <c r="AD46" s="438">
        <v>1</v>
      </c>
    </row>
    <row r="47" spans="1:30" s="257" customFormat="1" ht="12.75" customHeight="1">
      <c r="A47" s="225">
        <v>39</v>
      </c>
      <c r="B47" s="217"/>
      <c r="C47" s="217"/>
      <c r="D47" s="434" t="s">
        <v>1096</v>
      </c>
      <c r="E47" s="221"/>
      <c r="F47" s="221"/>
      <c r="G47" s="221"/>
      <c r="H47" s="435" t="s">
        <v>1097</v>
      </c>
      <c r="I47" s="436" t="s">
        <v>1098</v>
      </c>
      <c r="J47" s="435"/>
      <c r="K47" s="436" t="s">
        <v>1099</v>
      </c>
      <c r="L47" s="435" t="s">
        <v>1100</v>
      </c>
      <c r="M47" s="435" t="s">
        <v>424</v>
      </c>
      <c r="N47" s="435"/>
      <c r="O47" s="435"/>
      <c r="P47" s="437"/>
      <c r="Q47" s="435" t="s">
        <v>817</v>
      </c>
      <c r="R47" s="435"/>
      <c r="S47" s="442" t="s">
        <v>863</v>
      </c>
      <c r="T47" s="285"/>
      <c r="U47" s="435"/>
      <c r="V47" s="439" t="s">
        <v>864</v>
      </c>
      <c r="W47" s="439" t="s">
        <v>864</v>
      </c>
      <c r="X47" s="232"/>
      <c r="Y47" s="440"/>
      <c r="Z47" s="435"/>
      <c r="AA47" s="441"/>
      <c r="AB47" s="435"/>
      <c r="AC47" s="438">
        <v>1</v>
      </c>
      <c r="AD47" s="438">
        <v>1</v>
      </c>
    </row>
    <row r="48" spans="1:30" s="244" customFormat="1" ht="12.75" customHeight="1">
      <c r="A48" s="225">
        <v>40</v>
      </c>
      <c r="B48" s="217"/>
      <c r="C48" s="222"/>
      <c r="D48" s="434" t="s">
        <v>429</v>
      </c>
      <c r="E48" s="221"/>
      <c r="F48" s="221"/>
      <c r="G48" s="221"/>
      <c r="H48" s="435" t="s">
        <v>1101</v>
      </c>
      <c r="I48" s="436" t="s">
        <v>1102</v>
      </c>
      <c r="J48" s="435"/>
      <c r="K48" s="436" t="s">
        <v>1103</v>
      </c>
      <c r="L48" s="435"/>
      <c r="M48" s="435"/>
      <c r="N48" s="435"/>
      <c r="O48" s="435"/>
      <c r="P48" s="437"/>
      <c r="Q48" s="435" t="s">
        <v>817</v>
      </c>
      <c r="R48" s="435"/>
      <c r="S48" s="442" t="s">
        <v>863</v>
      </c>
      <c r="T48" s="285"/>
      <c r="U48" s="435"/>
      <c r="V48" s="439" t="s">
        <v>864</v>
      </c>
      <c r="W48" s="439" t="s">
        <v>864</v>
      </c>
      <c r="X48" s="232"/>
      <c r="Y48" s="440"/>
      <c r="Z48" s="435"/>
      <c r="AA48" s="441"/>
      <c r="AB48" s="435"/>
      <c r="AC48" s="438">
        <v>1</v>
      </c>
      <c r="AD48" s="438">
        <v>1</v>
      </c>
    </row>
    <row r="49" spans="1:30" s="244" customFormat="1" ht="12.75" customHeight="1">
      <c r="A49" s="225">
        <v>41</v>
      </c>
      <c r="B49" s="217"/>
      <c r="C49" s="222"/>
      <c r="D49" s="434" t="s">
        <v>426</v>
      </c>
      <c r="E49" s="221"/>
      <c r="F49" s="221"/>
      <c r="G49" s="221"/>
      <c r="H49" s="435" t="s">
        <v>1104</v>
      </c>
      <c r="I49" s="436" t="s">
        <v>1105</v>
      </c>
      <c r="J49" s="435"/>
      <c r="K49" s="436" t="s">
        <v>1106</v>
      </c>
      <c r="L49" s="435" t="s">
        <v>1107</v>
      </c>
      <c r="M49" s="435" t="s">
        <v>426</v>
      </c>
      <c r="N49" s="435"/>
      <c r="O49" s="435"/>
      <c r="P49" s="437"/>
      <c r="Q49" s="435" t="s">
        <v>823</v>
      </c>
      <c r="R49" s="435"/>
      <c r="S49" s="442" t="s">
        <v>863</v>
      </c>
      <c r="T49" s="285"/>
      <c r="U49" s="435"/>
      <c r="V49" s="439" t="s">
        <v>864</v>
      </c>
      <c r="W49" s="439" t="s">
        <v>864</v>
      </c>
      <c r="X49" s="232"/>
      <c r="Y49" s="440"/>
      <c r="Z49" s="435"/>
      <c r="AA49" s="441"/>
      <c r="AB49" s="435"/>
      <c r="AC49" s="438">
        <v>1</v>
      </c>
      <c r="AD49" s="438">
        <v>1</v>
      </c>
    </row>
    <row r="50" spans="1:30" s="244" customFormat="1" ht="12.75" customHeight="1">
      <c r="A50" s="225">
        <v>42</v>
      </c>
      <c r="B50" s="217"/>
      <c r="C50" s="222"/>
      <c r="D50" s="434" t="s">
        <v>1108</v>
      </c>
      <c r="E50" s="221"/>
      <c r="F50" s="221"/>
      <c r="G50" s="221"/>
      <c r="H50" s="435" t="s">
        <v>1109</v>
      </c>
      <c r="I50" s="436" t="s">
        <v>1110</v>
      </c>
      <c r="J50" s="435"/>
      <c r="K50" s="436" t="s">
        <v>1111</v>
      </c>
      <c r="L50" s="435"/>
      <c r="M50" s="435"/>
      <c r="N50" s="435"/>
      <c r="O50" s="435"/>
      <c r="P50" s="437"/>
      <c r="Q50" s="435" t="s">
        <v>817</v>
      </c>
      <c r="R50" s="435"/>
      <c r="S50" s="442" t="s">
        <v>863</v>
      </c>
      <c r="T50" s="285"/>
      <c r="U50" s="435"/>
      <c r="V50" s="439" t="s">
        <v>864</v>
      </c>
      <c r="W50" s="439" t="s">
        <v>864</v>
      </c>
      <c r="X50" s="232"/>
      <c r="Y50" s="440"/>
      <c r="Z50" s="435"/>
      <c r="AA50" s="441"/>
      <c r="AB50" s="435"/>
      <c r="AC50" s="438">
        <v>1</v>
      </c>
      <c r="AD50" s="438">
        <v>1</v>
      </c>
    </row>
    <row r="51" spans="1:30" s="258" customFormat="1" ht="12.75" customHeight="1">
      <c r="A51" s="225">
        <v>43</v>
      </c>
      <c r="B51" s="217"/>
      <c r="C51" s="222"/>
      <c r="D51" s="434" t="s">
        <v>1112</v>
      </c>
      <c r="E51" s="221"/>
      <c r="F51" s="221"/>
      <c r="G51" s="221"/>
      <c r="H51" s="435" t="s">
        <v>410</v>
      </c>
      <c r="I51" s="436" t="s">
        <v>1113</v>
      </c>
      <c r="J51" s="435"/>
      <c r="K51" s="436" t="s">
        <v>1114</v>
      </c>
      <c r="L51" s="435"/>
      <c r="M51" s="435"/>
      <c r="N51" s="435"/>
      <c r="O51" s="435"/>
      <c r="P51" s="437"/>
      <c r="Q51" s="435" t="s">
        <v>817</v>
      </c>
      <c r="R51" s="435"/>
      <c r="S51" s="442" t="s">
        <v>863</v>
      </c>
      <c r="T51" s="285"/>
      <c r="U51" s="435"/>
      <c r="V51" s="439" t="s">
        <v>864</v>
      </c>
      <c r="W51" s="439" t="s">
        <v>864</v>
      </c>
      <c r="X51" s="232"/>
      <c r="Y51" s="440"/>
      <c r="Z51" s="435"/>
      <c r="AA51" s="441"/>
      <c r="AB51" s="435"/>
      <c r="AC51" s="438">
        <v>1</v>
      </c>
      <c r="AD51" s="438">
        <v>1</v>
      </c>
    </row>
    <row r="52" spans="1:30" s="259" customFormat="1" ht="12.75" customHeight="1">
      <c r="A52" s="225">
        <v>44</v>
      </c>
      <c r="B52" s="217"/>
      <c r="C52" s="218"/>
      <c r="D52" s="434" t="s">
        <v>1115</v>
      </c>
      <c r="E52" s="221"/>
      <c r="F52" s="221"/>
      <c r="G52" s="221"/>
      <c r="H52" s="435"/>
      <c r="I52" s="436" t="s">
        <v>1116</v>
      </c>
      <c r="J52" s="435"/>
      <c r="K52" s="436" t="s">
        <v>1117</v>
      </c>
      <c r="L52" s="435"/>
      <c r="M52" s="435"/>
      <c r="N52" s="435"/>
      <c r="O52" s="435"/>
      <c r="P52" s="437"/>
      <c r="Q52" s="435" t="s">
        <v>817</v>
      </c>
      <c r="R52" s="435"/>
      <c r="S52" s="442" t="s">
        <v>863</v>
      </c>
      <c r="T52" s="285"/>
      <c r="U52" s="435"/>
      <c r="V52" s="439" t="s">
        <v>864</v>
      </c>
      <c r="W52" s="439" t="s">
        <v>864</v>
      </c>
      <c r="X52" s="232"/>
      <c r="Y52" s="440"/>
      <c r="Z52" s="435"/>
      <c r="AA52" s="441"/>
      <c r="AB52" s="435"/>
      <c r="AC52" s="438">
        <v>1</v>
      </c>
      <c r="AD52" s="438">
        <v>1</v>
      </c>
    </row>
    <row r="53" spans="1:30" s="257" customFormat="1" ht="12.95" customHeight="1">
      <c r="A53" s="225">
        <v>45</v>
      </c>
      <c r="B53" s="217"/>
      <c r="C53" s="218"/>
      <c r="D53" s="434" t="s">
        <v>178</v>
      </c>
      <c r="E53" s="221"/>
      <c r="F53" s="221"/>
      <c r="G53" s="221"/>
      <c r="H53" s="435" t="s">
        <v>1118</v>
      </c>
      <c r="I53" s="436" t="s">
        <v>1119</v>
      </c>
      <c r="J53" s="435"/>
      <c r="K53" s="436" t="s">
        <v>1120</v>
      </c>
      <c r="L53" s="435"/>
      <c r="M53" s="435"/>
      <c r="N53" s="435"/>
      <c r="O53" s="435"/>
      <c r="P53" s="437"/>
      <c r="Q53" s="435" t="s">
        <v>817</v>
      </c>
      <c r="R53" s="435"/>
      <c r="S53" s="442" t="s">
        <v>863</v>
      </c>
      <c r="T53" s="285"/>
      <c r="U53" s="435"/>
      <c r="V53" s="439" t="s">
        <v>864</v>
      </c>
      <c r="W53" s="439" t="s">
        <v>864</v>
      </c>
      <c r="X53" s="232"/>
      <c r="Y53" s="440"/>
      <c r="Z53" s="435"/>
      <c r="AA53" s="441"/>
      <c r="AB53" s="435"/>
      <c r="AC53" s="438">
        <v>1</v>
      </c>
      <c r="AD53" s="438">
        <v>1</v>
      </c>
    </row>
    <row r="54" spans="1:30" s="257" customFormat="1" ht="12.95" customHeight="1">
      <c r="A54" s="225">
        <v>46</v>
      </c>
      <c r="B54" s="217"/>
      <c r="C54" s="218"/>
      <c r="D54" s="241" t="s">
        <v>1121</v>
      </c>
      <c r="E54" s="241"/>
      <c r="F54" s="241"/>
      <c r="G54" s="241"/>
      <c r="H54" s="435" t="s">
        <v>1122</v>
      </c>
      <c r="I54" s="436">
        <v>33123452323</v>
      </c>
      <c r="J54" s="435"/>
      <c r="K54" s="436" t="s">
        <v>1123</v>
      </c>
      <c r="L54" s="435"/>
      <c r="M54" s="435"/>
      <c r="N54" s="435"/>
      <c r="O54" s="435"/>
      <c r="P54" s="437"/>
      <c r="Q54" s="435" t="s">
        <v>817</v>
      </c>
      <c r="R54" s="435"/>
      <c r="S54" s="435" t="s">
        <v>1060</v>
      </c>
      <c r="T54" s="438"/>
      <c r="U54" s="435"/>
      <c r="V54" s="439" t="s">
        <v>864</v>
      </c>
      <c r="W54" s="439" t="s">
        <v>864</v>
      </c>
      <c r="X54" s="232"/>
      <c r="Y54" s="440"/>
      <c r="Z54" s="435" t="s">
        <v>1124</v>
      </c>
      <c r="AA54" s="441"/>
      <c r="AB54" s="435"/>
      <c r="AC54" s="438"/>
      <c r="AD54" s="438">
        <v>1</v>
      </c>
    </row>
    <row r="55" spans="1:30" s="224" customFormat="1" ht="13.5" customHeight="1">
      <c r="A55" s="225">
        <v>47</v>
      </c>
      <c r="B55" s="217"/>
      <c r="C55" s="217" t="s">
        <v>1125</v>
      </c>
      <c r="D55" s="217"/>
      <c r="E55" s="217"/>
      <c r="F55" s="217"/>
      <c r="G55" s="217"/>
      <c r="H55" s="435"/>
      <c r="I55" s="436"/>
      <c r="J55" s="435" t="s">
        <v>1126</v>
      </c>
      <c r="K55" s="436" t="s">
        <v>1127</v>
      </c>
      <c r="L55" s="435"/>
      <c r="M55" s="435"/>
      <c r="N55" s="435"/>
      <c r="O55" s="435"/>
      <c r="P55" s="252"/>
      <c r="Q55" s="435" t="s">
        <v>817</v>
      </c>
      <c r="R55" s="435" t="s">
        <v>864</v>
      </c>
      <c r="S55" s="243" t="s">
        <v>1127</v>
      </c>
      <c r="T55" s="438"/>
      <c r="U55" s="435"/>
      <c r="V55" s="439" t="s">
        <v>864</v>
      </c>
      <c r="W55" s="439" t="s">
        <v>864</v>
      </c>
      <c r="X55" s="232"/>
      <c r="Y55" s="440"/>
      <c r="Z55" s="435"/>
      <c r="AA55" s="441"/>
      <c r="AB55" s="435"/>
      <c r="AC55" s="438">
        <v>1</v>
      </c>
      <c r="AD55" s="438"/>
    </row>
    <row r="56" spans="1:30" s="224" customFormat="1" ht="13.5" customHeight="1">
      <c r="A56" s="225">
        <v>48</v>
      </c>
      <c r="B56" s="217"/>
      <c r="C56" s="217"/>
      <c r="D56" s="241" t="s">
        <v>1128</v>
      </c>
      <c r="E56" s="241"/>
      <c r="F56" s="241"/>
      <c r="G56" s="241"/>
      <c r="H56" s="435" t="s">
        <v>1129</v>
      </c>
      <c r="I56" s="436" t="s">
        <v>930</v>
      </c>
      <c r="J56" s="435"/>
      <c r="K56" s="436" t="s">
        <v>1130</v>
      </c>
      <c r="L56" s="435"/>
      <c r="M56" s="435"/>
      <c r="N56" s="435"/>
      <c r="O56" s="435"/>
      <c r="P56" s="437"/>
      <c r="Q56" s="435" t="s">
        <v>820</v>
      </c>
      <c r="R56" s="435"/>
      <c r="S56" s="435" t="s">
        <v>879</v>
      </c>
      <c r="T56" s="438"/>
      <c r="U56" s="435"/>
      <c r="V56" s="439" t="s">
        <v>864</v>
      </c>
      <c r="W56" s="439" t="s">
        <v>864</v>
      </c>
      <c r="X56" s="232"/>
      <c r="Y56" s="440"/>
      <c r="Z56" s="435" t="s">
        <v>1131</v>
      </c>
      <c r="AA56" s="441"/>
      <c r="AB56" s="435"/>
      <c r="AC56" s="438"/>
      <c r="AD56" s="438">
        <v>1</v>
      </c>
    </row>
    <row r="57" spans="1:30" s="224" customFormat="1" ht="13.5" customHeight="1">
      <c r="A57" s="225">
        <v>49</v>
      </c>
      <c r="B57" s="217"/>
      <c r="C57" s="217"/>
      <c r="D57" s="217" t="s">
        <v>1132</v>
      </c>
      <c r="E57" s="217"/>
      <c r="F57" s="217"/>
      <c r="G57" s="217"/>
      <c r="H57" s="435" t="s">
        <v>1133</v>
      </c>
      <c r="I57" s="436"/>
      <c r="J57" s="435" t="s">
        <v>1134</v>
      </c>
      <c r="K57" s="436" t="s">
        <v>1134</v>
      </c>
      <c r="L57" s="435"/>
      <c r="M57" s="435"/>
      <c r="N57" s="435"/>
      <c r="O57" s="435"/>
      <c r="P57" s="252"/>
      <c r="Q57" s="435" t="s">
        <v>817</v>
      </c>
      <c r="R57" s="435" t="s">
        <v>864</v>
      </c>
      <c r="S57" s="243" t="s">
        <v>1134</v>
      </c>
      <c r="T57" s="438"/>
      <c r="U57" s="435"/>
      <c r="V57" s="439" t="s">
        <v>864</v>
      </c>
      <c r="W57" s="439" t="s">
        <v>864</v>
      </c>
      <c r="X57" s="232"/>
      <c r="Y57" s="440"/>
      <c r="Z57" s="435"/>
      <c r="AA57" s="441"/>
      <c r="AB57" s="435"/>
      <c r="AC57" s="438">
        <v>1</v>
      </c>
      <c r="AD57" s="438">
        <v>1</v>
      </c>
    </row>
    <row r="58" spans="1:30" s="224" customFormat="1" ht="13.5" customHeight="1">
      <c r="A58" s="225">
        <v>50</v>
      </c>
      <c r="B58" s="217"/>
      <c r="C58" s="217"/>
      <c r="D58" s="217"/>
      <c r="E58" s="217" t="s">
        <v>1135</v>
      </c>
      <c r="F58" s="217"/>
      <c r="G58" s="217"/>
      <c r="H58" s="435" t="s">
        <v>1136</v>
      </c>
      <c r="I58" s="436"/>
      <c r="J58" s="435" t="s">
        <v>1137</v>
      </c>
      <c r="K58" s="436" t="s">
        <v>1137</v>
      </c>
      <c r="L58" s="435"/>
      <c r="M58" s="435"/>
      <c r="N58" s="435"/>
      <c r="O58" s="435"/>
      <c r="P58" s="252"/>
      <c r="Q58" s="435" t="s">
        <v>820</v>
      </c>
      <c r="R58" s="435" t="s">
        <v>864</v>
      </c>
      <c r="S58" s="243" t="s">
        <v>1137</v>
      </c>
      <c r="T58" s="438"/>
      <c r="U58" s="435"/>
      <c r="V58" s="439" t="s">
        <v>864</v>
      </c>
      <c r="W58" s="439" t="s">
        <v>864</v>
      </c>
      <c r="X58" s="232"/>
      <c r="Y58" s="440"/>
      <c r="Z58" s="435"/>
      <c r="AA58" s="441"/>
      <c r="AB58" s="435"/>
      <c r="AC58" s="438">
        <v>1</v>
      </c>
      <c r="AD58" s="438">
        <v>1</v>
      </c>
    </row>
    <row r="59" spans="1:30" s="224" customFormat="1" ht="13.5" customHeight="1">
      <c r="A59" s="225">
        <v>51</v>
      </c>
      <c r="B59" s="217"/>
      <c r="C59" s="217"/>
      <c r="D59" s="217"/>
      <c r="E59" s="217"/>
      <c r="F59" s="217" t="s">
        <v>1138</v>
      </c>
      <c r="G59" s="217"/>
      <c r="H59" s="435" t="s">
        <v>1139</v>
      </c>
      <c r="I59" s="436" t="s">
        <v>1140</v>
      </c>
      <c r="J59" s="435" t="s">
        <v>1141</v>
      </c>
      <c r="K59" s="436" t="s">
        <v>1141</v>
      </c>
      <c r="L59" s="435"/>
      <c r="M59" s="435"/>
      <c r="N59" s="435"/>
      <c r="O59" s="435"/>
      <c r="P59" s="252"/>
      <c r="Q59" s="435" t="s">
        <v>820</v>
      </c>
      <c r="R59" s="435"/>
      <c r="S59" s="435" t="s">
        <v>1060</v>
      </c>
      <c r="T59" s="438"/>
      <c r="U59" s="435"/>
      <c r="V59" s="439" t="s">
        <v>864</v>
      </c>
      <c r="W59" s="439" t="s">
        <v>864</v>
      </c>
      <c r="X59" s="232"/>
      <c r="Y59" s="435" t="s">
        <v>1142</v>
      </c>
      <c r="Z59" s="435"/>
      <c r="AA59" s="245" t="s">
        <v>1143</v>
      </c>
      <c r="AB59" s="435"/>
      <c r="AC59" s="438">
        <v>1</v>
      </c>
      <c r="AD59" s="438">
        <v>1</v>
      </c>
    </row>
    <row r="60" spans="1:30" s="257" customFormat="1" ht="13.5" customHeight="1">
      <c r="A60" s="225">
        <v>52</v>
      </c>
      <c r="B60" s="217"/>
      <c r="C60" s="217"/>
      <c r="D60" s="217"/>
      <c r="E60" s="217"/>
      <c r="F60" s="217" t="s">
        <v>1144</v>
      </c>
      <c r="G60" s="217"/>
      <c r="H60" s="435" t="s">
        <v>1145</v>
      </c>
      <c r="I60" s="436" t="s">
        <v>1146</v>
      </c>
      <c r="J60" s="435" t="s">
        <v>1147</v>
      </c>
      <c r="K60" s="436" t="s">
        <v>1147</v>
      </c>
      <c r="L60" s="435"/>
      <c r="M60" s="435"/>
      <c r="N60" s="435"/>
      <c r="O60" s="435"/>
      <c r="P60" s="252"/>
      <c r="Q60" s="435" t="s">
        <v>820</v>
      </c>
      <c r="R60" s="435"/>
      <c r="S60" s="435" t="s">
        <v>1060</v>
      </c>
      <c r="T60" s="438"/>
      <c r="U60" s="435"/>
      <c r="V60" s="439" t="s">
        <v>864</v>
      </c>
      <c r="W60" s="439" t="s">
        <v>864</v>
      </c>
      <c r="X60" s="232"/>
      <c r="Y60" s="435" t="s">
        <v>1142</v>
      </c>
      <c r="Z60" s="435"/>
      <c r="AA60" s="245" t="s">
        <v>1143</v>
      </c>
      <c r="AB60" s="435"/>
      <c r="AC60" s="438">
        <v>1</v>
      </c>
      <c r="AD60" s="438">
        <v>1</v>
      </c>
    </row>
    <row r="61" spans="1:30" s="244" customFormat="1" ht="13.5" customHeight="1">
      <c r="A61" s="225">
        <v>53</v>
      </c>
      <c r="B61" s="217"/>
      <c r="C61" s="222"/>
      <c r="D61" s="222"/>
      <c r="E61" s="222"/>
      <c r="F61" s="222" t="s">
        <v>1148</v>
      </c>
      <c r="G61" s="221"/>
      <c r="H61" s="435" t="s">
        <v>1149</v>
      </c>
      <c r="I61" s="436">
        <v>120</v>
      </c>
      <c r="J61" s="435"/>
      <c r="K61" s="435" t="s">
        <v>1150</v>
      </c>
      <c r="L61" s="435"/>
      <c r="M61" s="435"/>
      <c r="N61" s="435"/>
      <c r="O61" s="435"/>
      <c r="P61" s="437"/>
      <c r="Q61" s="435" t="s">
        <v>817</v>
      </c>
      <c r="R61" s="435"/>
      <c r="S61" s="435" t="s">
        <v>1060</v>
      </c>
      <c r="T61" s="438"/>
      <c r="U61" s="435"/>
      <c r="V61" s="439" t="s">
        <v>864</v>
      </c>
      <c r="W61" s="439" t="s">
        <v>864</v>
      </c>
      <c r="X61" s="232"/>
      <c r="Y61" s="435" t="s">
        <v>1151</v>
      </c>
      <c r="Z61" s="435"/>
      <c r="AA61" s="441"/>
      <c r="AB61" s="435"/>
      <c r="AC61" s="438">
        <v>1</v>
      </c>
      <c r="AD61" s="438">
        <v>1</v>
      </c>
    </row>
    <row r="62" spans="1:30" s="257" customFormat="1" ht="13.5" customHeight="1">
      <c r="A62" s="225">
        <v>54</v>
      </c>
      <c r="B62" s="217"/>
      <c r="C62" s="217"/>
      <c r="D62" s="241"/>
      <c r="E62" s="241"/>
      <c r="F62" s="241" t="s">
        <v>1152</v>
      </c>
      <c r="G62" s="221"/>
      <c r="H62" s="435" t="s">
        <v>1153</v>
      </c>
      <c r="I62" s="436">
        <v>96</v>
      </c>
      <c r="J62" s="435"/>
      <c r="K62" s="435" t="s">
        <v>1154</v>
      </c>
      <c r="L62" s="435"/>
      <c r="M62" s="435"/>
      <c r="N62" s="435"/>
      <c r="O62" s="435"/>
      <c r="P62" s="437"/>
      <c r="Q62" s="435" t="s">
        <v>817</v>
      </c>
      <c r="R62" s="435"/>
      <c r="S62" s="435" t="s">
        <v>1060</v>
      </c>
      <c r="T62" s="438"/>
      <c r="U62" s="435"/>
      <c r="V62" s="439" t="s">
        <v>864</v>
      </c>
      <c r="W62" s="439" t="s">
        <v>864</v>
      </c>
      <c r="X62" s="232"/>
      <c r="Y62" s="435" t="s">
        <v>1155</v>
      </c>
      <c r="Z62" s="435"/>
      <c r="AA62" s="441"/>
      <c r="AB62" s="435"/>
      <c r="AC62" s="438">
        <v>1</v>
      </c>
      <c r="AD62" s="438">
        <v>1</v>
      </c>
    </row>
    <row r="63" spans="1:30" s="257" customFormat="1" ht="13.5" customHeight="1">
      <c r="A63" s="225">
        <v>55</v>
      </c>
      <c r="B63" s="217"/>
      <c r="C63" s="217"/>
      <c r="D63" s="241"/>
      <c r="E63" s="241"/>
      <c r="F63" s="241" t="s">
        <v>1156</v>
      </c>
      <c r="G63" s="221"/>
      <c r="H63" s="435" t="s">
        <v>1157</v>
      </c>
      <c r="I63" s="436">
        <v>34</v>
      </c>
      <c r="J63" s="435"/>
      <c r="K63" s="435" t="s">
        <v>1158</v>
      </c>
      <c r="L63" s="435"/>
      <c r="M63" s="435"/>
      <c r="N63" s="435"/>
      <c r="O63" s="435"/>
      <c r="P63" s="437"/>
      <c r="Q63" s="435" t="s">
        <v>817</v>
      </c>
      <c r="R63" s="435"/>
      <c r="S63" s="435" t="s">
        <v>1060</v>
      </c>
      <c r="T63" s="438"/>
      <c r="U63" s="435"/>
      <c r="V63" s="439" t="s">
        <v>864</v>
      </c>
      <c r="W63" s="439" t="s">
        <v>864</v>
      </c>
      <c r="X63" s="232"/>
      <c r="Y63" s="435" t="s">
        <v>1159</v>
      </c>
      <c r="Z63" s="435"/>
      <c r="AA63" s="441"/>
      <c r="AB63" s="435"/>
      <c r="AC63" s="438">
        <v>1</v>
      </c>
      <c r="AD63" s="438">
        <v>1</v>
      </c>
    </row>
    <row r="64" spans="1:30" s="244" customFormat="1" ht="13.5" customHeight="1">
      <c r="A64" s="225">
        <v>56</v>
      </c>
      <c r="B64" s="217"/>
      <c r="C64" s="222"/>
      <c r="D64" s="241"/>
      <c r="E64" s="241"/>
      <c r="F64" s="241" t="s">
        <v>1160</v>
      </c>
      <c r="G64" s="241"/>
      <c r="H64" s="435" t="s">
        <v>1161</v>
      </c>
      <c r="I64" s="436" t="s">
        <v>1162</v>
      </c>
      <c r="J64" s="435"/>
      <c r="K64" s="436" t="s">
        <v>1163</v>
      </c>
      <c r="L64" s="435"/>
      <c r="M64" s="435"/>
      <c r="N64" s="435"/>
      <c r="O64" s="435"/>
      <c r="P64" s="437"/>
      <c r="Q64" s="435" t="s">
        <v>820</v>
      </c>
      <c r="R64" s="435"/>
      <c r="S64" s="435" t="s">
        <v>863</v>
      </c>
      <c r="T64" s="438" t="s">
        <v>864</v>
      </c>
      <c r="U64" s="435" t="s">
        <v>1164</v>
      </c>
      <c r="V64" s="439" t="s">
        <v>864</v>
      </c>
      <c r="W64" s="439" t="s">
        <v>864</v>
      </c>
      <c r="X64" s="232"/>
      <c r="Y64" s="440"/>
      <c r="Z64" s="435"/>
      <c r="AA64" s="441"/>
      <c r="AB64" s="435"/>
      <c r="AC64" s="438"/>
      <c r="AD64" s="438">
        <v>1</v>
      </c>
    </row>
    <row r="65" spans="1:1014" s="257" customFormat="1" ht="13.5" customHeight="1">
      <c r="A65" s="225">
        <v>57</v>
      </c>
      <c r="B65" s="217"/>
      <c r="C65" s="217"/>
      <c r="D65" s="217"/>
      <c r="E65" s="217" t="s">
        <v>1165</v>
      </c>
      <c r="F65" s="217"/>
      <c r="G65" s="217"/>
      <c r="H65" s="435" t="s">
        <v>1166</v>
      </c>
      <c r="I65" s="436" t="s">
        <v>1167</v>
      </c>
      <c r="J65" s="435" t="s">
        <v>1168</v>
      </c>
      <c r="K65" s="436" t="s">
        <v>1169</v>
      </c>
      <c r="L65" s="435"/>
      <c r="M65" s="435"/>
      <c r="N65" s="435"/>
      <c r="O65" s="435"/>
      <c r="P65" s="437">
        <v>1</v>
      </c>
      <c r="Q65" s="435" t="s">
        <v>817</v>
      </c>
      <c r="R65" s="435"/>
      <c r="S65" s="435" t="s">
        <v>863</v>
      </c>
      <c r="T65" s="438"/>
      <c r="U65" s="435"/>
      <c r="V65" s="439" t="s">
        <v>864</v>
      </c>
      <c r="W65" s="439" t="s">
        <v>864</v>
      </c>
      <c r="X65" s="232"/>
      <c r="Y65" s="440"/>
      <c r="Z65" s="435"/>
      <c r="AA65" s="441"/>
      <c r="AB65" s="435"/>
      <c r="AC65" s="438">
        <v>1</v>
      </c>
      <c r="AD65" s="438">
        <v>1</v>
      </c>
    </row>
    <row r="66" spans="1:1014" s="257" customFormat="1" ht="12.95" customHeight="1">
      <c r="A66" s="225">
        <v>58</v>
      </c>
      <c r="B66" s="217"/>
      <c r="C66" s="217"/>
      <c r="D66" s="217" t="s">
        <v>1170</v>
      </c>
      <c r="E66" s="217"/>
      <c r="F66" s="217"/>
      <c r="G66" s="217"/>
      <c r="H66" s="435" t="s">
        <v>1171</v>
      </c>
      <c r="I66" s="436"/>
      <c r="J66" s="435" t="s">
        <v>1172</v>
      </c>
      <c r="K66" s="436" t="s">
        <v>1172</v>
      </c>
      <c r="L66" s="435"/>
      <c r="M66" s="435"/>
      <c r="N66" s="435"/>
      <c r="O66" s="435"/>
      <c r="P66" s="252"/>
      <c r="Q66" s="435" t="s">
        <v>817</v>
      </c>
      <c r="R66" s="435"/>
      <c r="S66" s="435" t="s">
        <v>863</v>
      </c>
      <c r="T66" s="438"/>
      <c r="U66" s="435"/>
      <c r="V66" s="439" t="s">
        <v>864</v>
      </c>
      <c r="W66" s="439" t="s">
        <v>864</v>
      </c>
      <c r="X66" s="232"/>
      <c r="Y66" s="440"/>
      <c r="Z66" s="435"/>
      <c r="AA66" s="441"/>
      <c r="AB66" s="435"/>
      <c r="AC66" s="438">
        <v>1</v>
      </c>
      <c r="AD66" s="438"/>
    </row>
    <row r="67" spans="1:1014" s="224" customFormat="1" ht="13.5" customHeight="1">
      <c r="A67" s="225">
        <v>59</v>
      </c>
      <c r="B67" s="217"/>
      <c r="C67" s="217" t="s">
        <v>1173</v>
      </c>
      <c r="D67" s="217"/>
      <c r="E67" s="217"/>
      <c r="F67" s="217"/>
      <c r="G67" s="217"/>
      <c r="H67" s="435" t="s">
        <v>1174</v>
      </c>
      <c r="I67" s="436"/>
      <c r="J67" s="435" t="s">
        <v>942</v>
      </c>
      <c r="K67" s="436" t="s">
        <v>1175</v>
      </c>
      <c r="L67" s="435"/>
      <c r="M67" s="435"/>
      <c r="N67" s="435"/>
      <c r="O67" s="435"/>
      <c r="P67" s="252"/>
      <c r="Q67" s="435" t="s">
        <v>823</v>
      </c>
      <c r="R67" s="435" t="s">
        <v>864</v>
      </c>
      <c r="S67" s="243" t="s">
        <v>1175</v>
      </c>
      <c r="T67" s="438"/>
      <c r="U67" s="435"/>
      <c r="V67" s="439" t="s">
        <v>864</v>
      </c>
      <c r="W67" s="439" t="s">
        <v>864</v>
      </c>
      <c r="X67" s="232"/>
      <c r="Y67" s="440"/>
      <c r="Z67" s="435"/>
      <c r="AA67" s="441"/>
      <c r="AB67" s="435"/>
      <c r="AC67" s="438">
        <v>1</v>
      </c>
      <c r="AD67" s="438">
        <v>1</v>
      </c>
    </row>
    <row r="68" spans="1:1014" s="224" customFormat="1" ht="13.5" customHeight="1">
      <c r="A68" s="225">
        <v>60</v>
      </c>
      <c r="B68" s="217"/>
      <c r="C68" s="217"/>
      <c r="D68" s="217" t="s">
        <v>1176</v>
      </c>
      <c r="E68" s="217"/>
      <c r="F68" s="217"/>
      <c r="G68" s="217"/>
      <c r="H68" s="435" t="s">
        <v>1177</v>
      </c>
      <c r="I68" s="436" t="s">
        <v>1178</v>
      </c>
      <c r="J68" s="435" t="s">
        <v>908</v>
      </c>
      <c r="K68" s="436" t="s">
        <v>939</v>
      </c>
      <c r="L68" s="435"/>
      <c r="M68" s="435"/>
      <c r="N68" s="435"/>
      <c r="O68" s="435"/>
      <c r="P68" s="252"/>
      <c r="Q68" s="435" t="s">
        <v>820</v>
      </c>
      <c r="R68" s="435"/>
      <c r="S68" s="435" t="s">
        <v>863</v>
      </c>
      <c r="T68" s="438" t="s">
        <v>864</v>
      </c>
      <c r="U68" s="435" t="s">
        <v>1179</v>
      </c>
      <c r="V68" s="439" t="s">
        <v>864</v>
      </c>
      <c r="W68" s="439" t="s">
        <v>864</v>
      </c>
      <c r="X68" s="232"/>
      <c r="Y68" s="440"/>
      <c r="Z68" s="435"/>
      <c r="AA68" s="441"/>
      <c r="AB68" s="435"/>
      <c r="AC68" s="438">
        <v>1</v>
      </c>
      <c r="AD68" s="438">
        <v>1</v>
      </c>
    </row>
    <row r="69" spans="1:1014" s="224" customFormat="1" ht="13.5" customHeight="1">
      <c r="A69" s="225">
        <v>61</v>
      </c>
      <c r="B69" s="217"/>
      <c r="C69" s="217"/>
      <c r="D69" s="217" t="s">
        <v>1180</v>
      </c>
      <c r="E69" s="217"/>
      <c r="F69" s="217"/>
      <c r="G69" s="217"/>
      <c r="H69" s="435" t="s">
        <v>1181</v>
      </c>
      <c r="I69" s="436" t="s">
        <v>1182</v>
      </c>
      <c r="J69" s="435" t="s">
        <v>999</v>
      </c>
      <c r="K69" s="436" t="s">
        <v>999</v>
      </c>
      <c r="L69" s="435"/>
      <c r="M69" s="435"/>
      <c r="N69" s="435"/>
      <c r="O69" s="435"/>
      <c r="P69" s="252"/>
      <c r="Q69" s="435" t="s">
        <v>820</v>
      </c>
      <c r="R69" s="435"/>
      <c r="S69" s="435" t="s">
        <v>863</v>
      </c>
      <c r="T69" s="438" t="s">
        <v>864</v>
      </c>
      <c r="U69" s="435" t="s">
        <v>1183</v>
      </c>
      <c r="V69" s="439" t="s">
        <v>864</v>
      </c>
      <c r="W69" s="439" t="s">
        <v>864</v>
      </c>
      <c r="X69" s="232"/>
      <c r="Y69" s="440"/>
      <c r="Z69" s="435"/>
      <c r="AA69" s="441"/>
      <c r="AB69" s="435"/>
      <c r="AC69" s="438">
        <v>1</v>
      </c>
      <c r="AD69" s="438">
        <v>1</v>
      </c>
    </row>
    <row r="70" spans="1:1014" s="231" customFormat="1" ht="12.95" customHeight="1">
      <c r="A70" s="225">
        <v>62</v>
      </c>
      <c r="B70" s="217"/>
      <c r="C70" s="217"/>
      <c r="D70" s="217" t="s">
        <v>1184</v>
      </c>
      <c r="E70" s="217"/>
      <c r="F70" s="217"/>
      <c r="G70" s="217"/>
      <c r="H70" s="435" t="s">
        <v>1185</v>
      </c>
      <c r="I70" s="436" t="s">
        <v>1186</v>
      </c>
      <c r="J70" s="435" t="s">
        <v>1187</v>
      </c>
      <c r="K70" s="436" t="s">
        <v>1188</v>
      </c>
      <c r="L70" s="435"/>
      <c r="M70" s="435"/>
      <c r="N70" s="435"/>
      <c r="O70" s="435"/>
      <c r="P70" s="252"/>
      <c r="Q70" s="435" t="s">
        <v>820</v>
      </c>
      <c r="R70" s="435"/>
      <c r="S70" s="442" t="s">
        <v>863</v>
      </c>
      <c r="T70" s="285"/>
      <c r="U70" s="435"/>
      <c r="V70" s="439" t="s">
        <v>864</v>
      </c>
      <c r="W70" s="439" t="s">
        <v>864</v>
      </c>
      <c r="X70" s="232"/>
      <c r="Y70" s="440"/>
      <c r="Z70" s="435"/>
      <c r="AA70" s="441"/>
      <c r="AB70" s="435"/>
      <c r="AC70" s="438">
        <v>1</v>
      </c>
      <c r="AD70" s="438">
        <v>1</v>
      </c>
      <c r="AE70" s="443"/>
      <c r="AF70" s="443"/>
      <c r="AG70" s="443"/>
      <c r="AH70" s="443"/>
      <c r="AI70" s="443"/>
      <c r="AJ70" s="443"/>
      <c r="AK70" s="443"/>
      <c r="AL70" s="443"/>
      <c r="AM70" s="443"/>
      <c r="AN70" s="443"/>
      <c r="AO70" s="443"/>
      <c r="AP70" s="443"/>
      <c r="AQ70" s="443"/>
      <c r="AR70" s="443"/>
      <c r="AS70" s="443"/>
      <c r="AT70" s="443"/>
      <c r="AU70" s="443"/>
      <c r="AV70" s="443"/>
      <c r="AW70" s="443"/>
      <c r="AX70" s="443"/>
      <c r="AY70" s="443"/>
      <c r="AZ70" s="443"/>
      <c r="BA70" s="443"/>
      <c r="BB70" s="443"/>
      <c r="BC70" s="443"/>
      <c r="BD70" s="443"/>
      <c r="BE70" s="443"/>
      <c r="BF70" s="443"/>
      <c r="BG70" s="443"/>
      <c r="BH70" s="443"/>
      <c r="BI70" s="443"/>
      <c r="BJ70" s="443"/>
      <c r="BK70" s="443"/>
      <c r="BL70" s="443"/>
      <c r="BM70" s="443"/>
      <c r="BN70" s="443"/>
      <c r="BO70" s="443"/>
      <c r="BP70" s="443"/>
      <c r="BQ70" s="443"/>
      <c r="BR70" s="443"/>
      <c r="BS70" s="443"/>
      <c r="BT70" s="443"/>
      <c r="BU70" s="443"/>
      <c r="BV70" s="443"/>
      <c r="BW70" s="443"/>
      <c r="BX70" s="443"/>
      <c r="BY70" s="443"/>
      <c r="BZ70" s="443"/>
      <c r="CA70" s="443"/>
      <c r="CB70" s="443"/>
      <c r="CC70" s="443"/>
      <c r="CD70" s="443"/>
      <c r="CE70" s="443"/>
      <c r="CF70" s="443"/>
      <c r="CG70" s="443"/>
      <c r="CH70" s="443"/>
      <c r="CI70" s="443"/>
      <c r="CJ70" s="443"/>
      <c r="CK70" s="443"/>
      <c r="CL70" s="443"/>
      <c r="CM70" s="443"/>
      <c r="CN70" s="443"/>
      <c r="CO70" s="443"/>
      <c r="CP70" s="443"/>
      <c r="CQ70" s="443"/>
      <c r="CR70" s="443"/>
      <c r="CS70" s="443"/>
      <c r="CT70" s="443"/>
      <c r="CU70" s="443"/>
      <c r="CV70" s="443"/>
      <c r="CW70" s="443"/>
      <c r="CX70" s="443"/>
      <c r="CY70" s="443"/>
      <c r="CZ70" s="443"/>
      <c r="DA70" s="443"/>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c r="IM70" s="443"/>
      <c r="IN70" s="443"/>
      <c r="IO70" s="443"/>
      <c r="IP70" s="443"/>
      <c r="IQ70" s="443"/>
      <c r="IR70" s="443"/>
      <c r="IS70" s="443"/>
      <c r="IT70" s="443"/>
      <c r="IU70" s="443"/>
      <c r="IV70" s="443"/>
      <c r="IW70" s="443"/>
      <c r="IX70" s="443"/>
      <c r="IY70" s="443"/>
      <c r="IZ70" s="443"/>
      <c r="JA70" s="443"/>
      <c r="JB70" s="443"/>
      <c r="JC70" s="443"/>
      <c r="JD70" s="443"/>
      <c r="JE70" s="443"/>
      <c r="JF70" s="443"/>
      <c r="JG70" s="443"/>
      <c r="JH70" s="443"/>
      <c r="JI70" s="443"/>
      <c r="JJ70" s="443"/>
      <c r="JK70" s="443"/>
      <c r="JL70" s="443"/>
      <c r="JM70" s="443"/>
      <c r="JN70" s="443"/>
      <c r="JO70" s="443"/>
      <c r="JP70" s="443"/>
      <c r="JQ70" s="443"/>
      <c r="JR70" s="443"/>
      <c r="JS70" s="443"/>
      <c r="JT70" s="443"/>
      <c r="JU70" s="443"/>
      <c r="JV70" s="443"/>
      <c r="JW70" s="443"/>
      <c r="JX70" s="443"/>
      <c r="JY70" s="443"/>
      <c r="JZ70" s="443"/>
      <c r="KA70" s="443"/>
      <c r="KB70" s="443"/>
      <c r="KC70" s="443"/>
      <c r="KD70" s="443"/>
      <c r="KE70" s="443"/>
      <c r="KF70" s="443"/>
      <c r="KG70" s="443"/>
      <c r="KH70" s="443"/>
      <c r="KI70" s="443"/>
      <c r="KJ70" s="443"/>
      <c r="KK70" s="443"/>
      <c r="KL70" s="443"/>
      <c r="KM70" s="443"/>
      <c r="KN70" s="443"/>
      <c r="KO70" s="443"/>
      <c r="KP70" s="443"/>
      <c r="KQ70" s="443"/>
      <c r="KR70" s="443"/>
      <c r="KS70" s="443"/>
      <c r="KT70" s="443"/>
      <c r="KU70" s="443"/>
      <c r="KV70" s="443"/>
      <c r="KW70" s="443"/>
      <c r="KX70" s="443"/>
      <c r="KY70" s="443"/>
      <c r="KZ70" s="443"/>
      <c r="LA70" s="443"/>
      <c r="LB70" s="443"/>
      <c r="LC70" s="443"/>
      <c r="LD70" s="443"/>
      <c r="LE70" s="443"/>
      <c r="LF70" s="443"/>
      <c r="LG70" s="443"/>
      <c r="LH70" s="443"/>
      <c r="LI70" s="443"/>
      <c r="LJ70" s="443"/>
      <c r="LK70" s="443"/>
      <c r="LL70" s="443"/>
      <c r="LM70" s="443"/>
      <c r="LN70" s="443"/>
      <c r="LO70" s="443"/>
      <c r="LP70" s="443"/>
      <c r="LQ70" s="443"/>
      <c r="LR70" s="443"/>
      <c r="LS70" s="443"/>
      <c r="LT70" s="443"/>
      <c r="LU70" s="443"/>
      <c r="LV70" s="443"/>
      <c r="LW70" s="443"/>
      <c r="LX70" s="443"/>
      <c r="LY70" s="443"/>
      <c r="LZ70" s="443"/>
      <c r="MA70" s="443"/>
      <c r="MB70" s="443"/>
      <c r="MC70" s="443"/>
      <c r="MD70" s="443"/>
      <c r="ME70" s="443"/>
      <c r="MF70" s="443"/>
      <c r="MG70" s="443"/>
      <c r="MH70" s="443"/>
      <c r="MI70" s="443"/>
      <c r="MJ70" s="443"/>
      <c r="MK70" s="443"/>
      <c r="ML70" s="443"/>
      <c r="MM70" s="443"/>
      <c r="MN70" s="443"/>
      <c r="MO70" s="443"/>
      <c r="MP70" s="443"/>
      <c r="MQ70" s="443"/>
      <c r="MR70" s="443"/>
      <c r="MS70" s="443"/>
      <c r="MT70" s="443"/>
      <c r="MU70" s="443"/>
      <c r="MV70" s="443"/>
      <c r="MW70" s="443"/>
      <c r="MX70" s="443"/>
      <c r="MY70" s="443"/>
      <c r="MZ70" s="443"/>
      <c r="NA70" s="443"/>
      <c r="NB70" s="443"/>
      <c r="NC70" s="443"/>
      <c r="ND70" s="443"/>
      <c r="NE70" s="443"/>
      <c r="NF70" s="443"/>
      <c r="NG70" s="443"/>
      <c r="NH70" s="443"/>
      <c r="NI70" s="443"/>
      <c r="NJ70" s="443"/>
      <c r="NK70" s="443"/>
      <c r="NL70" s="443"/>
      <c r="NM70" s="443"/>
      <c r="NN70" s="443"/>
      <c r="NO70" s="443"/>
      <c r="NP70" s="443"/>
      <c r="NQ70" s="443"/>
      <c r="NR70" s="443"/>
      <c r="NS70" s="443"/>
      <c r="NT70" s="443"/>
      <c r="NU70" s="443"/>
      <c r="NV70" s="443"/>
      <c r="NW70" s="443"/>
      <c r="NX70" s="443"/>
      <c r="NY70" s="443"/>
      <c r="NZ70" s="443"/>
      <c r="OA70" s="443"/>
      <c r="OB70" s="443"/>
      <c r="OC70" s="443"/>
      <c r="OD70" s="443"/>
      <c r="OE70" s="443"/>
      <c r="OF70" s="443"/>
      <c r="OG70" s="443"/>
      <c r="OH70" s="443"/>
      <c r="OI70" s="443"/>
      <c r="OJ70" s="443"/>
      <c r="OK70" s="443"/>
      <c r="OL70" s="443"/>
      <c r="OM70" s="443"/>
      <c r="ON70" s="443"/>
      <c r="OO70" s="443"/>
      <c r="OP70" s="443"/>
      <c r="OQ70" s="443"/>
      <c r="OR70" s="443"/>
      <c r="OS70" s="443"/>
      <c r="OT70" s="443"/>
      <c r="OU70" s="443"/>
      <c r="OV70" s="443"/>
      <c r="OW70" s="443"/>
      <c r="OX70" s="443"/>
      <c r="OY70" s="443"/>
      <c r="OZ70" s="443"/>
      <c r="PA70" s="443"/>
      <c r="PB70" s="443"/>
      <c r="PC70" s="443"/>
      <c r="PD70" s="443"/>
      <c r="PE70" s="443"/>
      <c r="PF70" s="443"/>
      <c r="PG70" s="443"/>
      <c r="PH70" s="443"/>
      <c r="PI70" s="443"/>
      <c r="PJ70" s="443"/>
      <c r="PK70" s="443"/>
      <c r="PL70" s="443"/>
      <c r="PM70" s="443"/>
      <c r="PN70" s="443"/>
      <c r="PO70" s="443"/>
      <c r="PP70" s="443"/>
      <c r="PQ70" s="443"/>
      <c r="PR70" s="443"/>
      <c r="PS70" s="443"/>
      <c r="PT70" s="443"/>
      <c r="PU70" s="443"/>
      <c r="PV70" s="443"/>
      <c r="PW70" s="443"/>
      <c r="PX70" s="443"/>
      <c r="PY70" s="443"/>
      <c r="PZ70" s="443"/>
      <c r="QA70" s="443"/>
      <c r="QB70" s="443"/>
      <c r="QC70" s="443"/>
      <c r="QD70" s="443"/>
      <c r="QE70" s="443"/>
      <c r="QF70" s="443"/>
      <c r="QG70" s="443"/>
      <c r="QH70" s="443"/>
      <c r="QI70" s="443"/>
      <c r="QJ70" s="443"/>
      <c r="QK70" s="443"/>
      <c r="QL70" s="443"/>
      <c r="QM70" s="443"/>
      <c r="QN70" s="443"/>
      <c r="QO70" s="443"/>
      <c r="QP70" s="443"/>
      <c r="QQ70" s="443"/>
      <c r="QR70" s="443"/>
      <c r="QS70" s="443"/>
      <c r="QT70" s="443"/>
      <c r="QU70" s="443"/>
      <c r="QV70" s="443"/>
      <c r="QW70" s="443"/>
      <c r="QX70" s="443"/>
      <c r="QY70" s="443"/>
      <c r="QZ70" s="443"/>
      <c r="RA70" s="443"/>
      <c r="RB70" s="443"/>
      <c r="RC70" s="443"/>
      <c r="RD70" s="443"/>
      <c r="RE70" s="443"/>
      <c r="RF70" s="443"/>
      <c r="RG70" s="443"/>
      <c r="RH70" s="443"/>
      <c r="RI70" s="443"/>
      <c r="RJ70" s="443"/>
      <c r="RK70" s="443"/>
      <c r="RL70" s="443"/>
      <c r="RM70" s="443"/>
      <c r="RN70" s="443"/>
      <c r="RO70" s="443"/>
      <c r="RP70" s="443"/>
      <c r="RQ70" s="443"/>
      <c r="RR70" s="443"/>
      <c r="RS70" s="443"/>
      <c r="RT70" s="443"/>
      <c r="RU70" s="443"/>
      <c r="RV70" s="443"/>
      <c r="RW70" s="443"/>
      <c r="RX70" s="443"/>
      <c r="RY70" s="443"/>
      <c r="RZ70" s="443"/>
      <c r="SA70" s="443"/>
      <c r="SB70" s="443"/>
      <c r="SC70" s="443"/>
      <c r="SD70" s="443"/>
      <c r="SE70" s="443"/>
      <c r="SF70" s="443"/>
      <c r="SG70" s="443"/>
      <c r="SH70" s="443"/>
      <c r="SI70" s="443"/>
      <c r="SJ70" s="443"/>
      <c r="SK70" s="443"/>
      <c r="SL70" s="443"/>
      <c r="SM70" s="443"/>
      <c r="SN70" s="443"/>
      <c r="SO70" s="443"/>
      <c r="SP70" s="443"/>
      <c r="SQ70" s="443"/>
      <c r="SR70" s="443"/>
      <c r="SS70" s="443"/>
      <c r="ST70" s="443"/>
      <c r="SU70" s="443"/>
      <c r="SV70" s="443"/>
      <c r="SW70" s="443"/>
      <c r="SX70" s="443"/>
      <c r="SY70" s="443"/>
      <c r="SZ70" s="443"/>
      <c r="TA70" s="443"/>
      <c r="TB70" s="443"/>
      <c r="TC70" s="443"/>
      <c r="TD70" s="443"/>
      <c r="TE70" s="443"/>
      <c r="TF70" s="443"/>
      <c r="TG70" s="443"/>
      <c r="TH70" s="443"/>
      <c r="TI70" s="443"/>
      <c r="TJ70" s="443"/>
      <c r="TK70" s="443"/>
      <c r="TL70" s="443"/>
      <c r="TM70" s="443"/>
      <c r="TN70" s="443"/>
      <c r="TO70" s="443"/>
      <c r="TP70" s="443"/>
      <c r="TQ70" s="443"/>
      <c r="TR70" s="443"/>
      <c r="TS70" s="443"/>
      <c r="TT70" s="443"/>
      <c r="TU70" s="443"/>
      <c r="TV70" s="443"/>
      <c r="TW70" s="443"/>
      <c r="TX70" s="443"/>
      <c r="TY70" s="443"/>
      <c r="TZ70" s="443"/>
      <c r="UA70" s="443"/>
      <c r="UB70" s="443"/>
      <c r="UC70" s="443"/>
      <c r="UD70" s="443"/>
      <c r="UE70" s="443"/>
      <c r="UF70" s="443"/>
      <c r="UG70" s="443"/>
      <c r="UH70" s="443"/>
      <c r="UI70" s="443"/>
      <c r="UJ70" s="443"/>
      <c r="UK70" s="443"/>
      <c r="UL70" s="443"/>
      <c r="UM70" s="443"/>
      <c r="UN70" s="443"/>
      <c r="UO70" s="443"/>
      <c r="UP70" s="443"/>
      <c r="UQ70" s="443"/>
      <c r="UR70" s="443"/>
      <c r="US70" s="443"/>
      <c r="UT70" s="443"/>
      <c r="UU70" s="443"/>
      <c r="UV70" s="443"/>
      <c r="UW70" s="443"/>
      <c r="UX70" s="443"/>
      <c r="UY70" s="443"/>
      <c r="UZ70" s="443"/>
      <c r="VA70" s="443"/>
      <c r="VB70" s="443"/>
      <c r="VC70" s="443"/>
      <c r="VD70" s="443"/>
      <c r="VE70" s="443"/>
      <c r="VF70" s="443"/>
      <c r="VG70" s="443"/>
      <c r="VH70" s="443"/>
      <c r="VI70" s="443"/>
      <c r="VJ70" s="443"/>
      <c r="VK70" s="443"/>
      <c r="VL70" s="443"/>
      <c r="VM70" s="443"/>
      <c r="VN70" s="443"/>
      <c r="VO70" s="443"/>
      <c r="VP70" s="443"/>
      <c r="VQ70" s="443"/>
      <c r="VR70" s="443"/>
      <c r="VS70" s="443"/>
      <c r="VT70" s="443"/>
      <c r="VU70" s="443"/>
      <c r="VV70" s="443"/>
      <c r="VW70" s="443"/>
      <c r="VX70" s="443"/>
      <c r="VY70" s="443"/>
      <c r="VZ70" s="443"/>
      <c r="WA70" s="443"/>
      <c r="WB70" s="443"/>
      <c r="WC70" s="443"/>
      <c r="WD70" s="443"/>
      <c r="WE70" s="443"/>
      <c r="WF70" s="443"/>
      <c r="WG70" s="443"/>
      <c r="WH70" s="443"/>
      <c r="WI70" s="443"/>
      <c r="WJ70" s="443"/>
      <c r="WK70" s="443"/>
      <c r="WL70" s="443"/>
      <c r="WM70" s="443"/>
      <c r="WN70" s="443"/>
      <c r="WO70" s="443"/>
      <c r="WP70" s="443"/>
      <c r="WQ70" s="443"/>
      <c r="WR70" s="443"/>
      <c r="WS70" s="443"/>
      <c r="WT70" s="443"/>
      <c r="WU70" s="443"/>
      <c r="WV70" s="443"/>
      <c r="WW70" s="443"/>
      <c r="WX70" s="443"/>
      <c r="WY70" s="443"/>
      <c r="WZ70" s="443"/>
      <c r="XA70" s="443"/>
      <c r="XB70" s="443"/>
      <c r="XC70" s="443"/>
      <c r="XD70" s="443"/>
      <c r="XE70" s="443"/>
      <c r="XF70" s="443"/>
      <c r="XG70" s="443"/>
      <c r="XH70" s="443"/>
      <c r="XI70" s="443"/>
      <c r="XJ70" s="443"/>
      <c r="XK70" s="443"/>
      <c r="XL70" s="443"/>
      <c r="XM70" s="443"/>
      <c r="XN70" s="443"/>
      <c r="XO70" s="443"/>
      <c r="XP70" s="443"/>
      <c r="XQ70" s="443"/>
      <c r="XR70" s="443"/>
      <c r="XS70" s="443"/>
      <c r="XT70" s="443"/>
      <c r="XU70" s="443"/>
      <c r="XV70" s="443"/>
      <c r="XW70" s="443"/>
      <c r="XX70" s="443"/>
      <c r="XY70" s="443"/>
      <c r="XZ70" s="443"/>
      <c r="YA70" s="443"/>
      <c r="YB70" s="443"/>
      <c r="YC70" s="443"/>
      <c r="YD70" s="443"/>
      <c r="YE70" s="443"/>
      <c r="YF70" s="443"/>
      <c r="YG70" s="443"/>
      <c r="YH70" s="443"/>
      <c r="YI70" s="443"/>
      <c r="YJ70" s="443"/>
      <c r="YK70" s="443"/>
      <c r="YL70" s="443"/>
      <c r="YM70" s="443"/>
      <c r="YN70" s="443"/>
      <c r="YO70" s="443"/>
      <c r="YP70" s="443"/>
      <c r="YQ70" s="443"/>
      <c r="YR70" s="443"/>
      <c r="YS70" s="443"/>
      <c r="YT70" s="443"/>
      <c r="YU70" s="443"/>
      <c r="YV70" s="443"/>
      <c r="YW70" s="443"/>
      <c r="YX70" s="443"/>
      <c r="YY70" s="443"/>
      <c r="YZ70" s="443"/>
      <c r="ZA70" s="443"/>
      <c r="ZB70" s="443"/>
      <c r="ZC70" s="443"/>
      <c r="ZD70" s="443"/>
      <c r="ZE70" s="443"/>
      <c r="ZF70" s="443"/>
      <c r="ZG70" s="443"/>
      <c r="ZH70" s="443"/>
      <c r="ZI70" s="443"/>
      <c r="ZJ70" s="443"/>
      <c r="ZK70" s="443"/>
      <c r="ZL70" s="443"/>
      <c r="ZM70" s="443"/>
      <c r="ZN70" s="443"/>
      <c r="ZO70" s="443"/>
      <c r="ZP70" s="443"/>
      <c r="ZQ70" s="443"/>
      <c r="ZR70" s="443"/>
      <c r="ZS70" s="443"/>
      <c r="ZT70" s="443"/>
      <c r="ZU70" s="443"/>
      <c r="ZV70" s="443"/>
      <c r="ZW70" s="443"/>
      <c r="ZX70" s="443"/>
      <c r="ZY70" s="443"/>
      <c r="ZZ70" s="443"/>
      <c r="AAA70" s="443"/>
      <c r="AAB70" s="443"/>
      <c r="AAC70" s="443"/>
      <c r="AAD70" s="443"/>
      <c r="AAE70" s="443"/>
      <c r="AAF70" s="443"/>
      <c r="AAG70" s="443"/>
      <c r="AAH70" s="443"/>
      <c r="AAI70" s="443"/>
      <c r="AAJ70" s="443"/>
      <c r="AAK70" s="443"/>
      <c r="AAL70" s="443"/>
      <c r="AAM70" s="443"/>
      <c r="AAN70" s="443"/>
      <c r="AAO70" s="443"/>
      <c r="AAP70" s="443"/>
      <c r="AAQ70" s="443"/>
      <c r="AAR70" s="443"/>
      <c r="AAS70" s="443"/>
      <c r="AAT70" s="443"/>
      <c r="AAU70" s="443"/>
      <c r="AAV70" s="443"/>
      <c r="AAW70" s="443"/>
      <c r="AAX70" s="443"/>
      <c r="AAY70" s="443"/>
      <c r="AAZ70" s="443"/>
      <c r="ABA70" s="443"/>
      <c r="ABB70" s="443"/>
      <c r="ABC70" s="443"/>
      <c r="ABD70" s="443"/>
      <c r="ABE70" s="443"/>
      <c r="ABF70" s="443"/>
      <c r="ABG70" s="443"/>
      <c r="ABH70" s="443"/>
      <c r="ABI70" s="443"/>
      <c r="ABJ70" s="443"/>
      <c r="ABK70" s="443"/>
      <c r="ABL70" s="443"/>
      <c r="ABM70" s="443"/>
      <c r="ABN70" s="443"/>
      <c r="ABO70" s="443"/>
      <c r="ABP70" s="443"/>
      <c r="ABQ70" s="443"/>
      <c r="ABR70" s="443"/>
      <c r="ABS70" s="443"/>
      <c r="ABT70" s="443"/>
      <c r="ABU70" s="443"/>
      <c r="ABV70" s="443"/>
      <c r="ABW70" s="443"/>
      <c r="ABX70" s="443"/>
      <c r="ABY70" s="443"/>
      <c r="ABZ70" s="443"/>
      <c r="ACA70" s="443"/>
      <c r="ACB70" s="443"/>
      <c r="ACC70" s="443"/>
      <c r="ACD70" s="443"/>
      <c r="ACE70" s="443"/>
      <c r="ACF70" s="443"/>
      <c r="ACG70" s="443"/>
      <c r="ACH70" s="443"/>
      <c r="ACI70" s="443"/>
      <c r="ACJ70" s="443"/>
      <c r="ACK70" s="443"/>
      <c r="ACL70" s="443"/>
      <c r="ACM70" s="443"/>
      <c r="ACN70" s="443"/>
      <c r="ACO70" s="443"/>
      <c r="ACP70" s="443"/>
      <c r="ACQ70" s="443"/>
      <c r="ACR70" s="443"/>
      <c r="ACS70" s="443"/>
      <c r="ACT70" s="443"/>
      <c r="ACU70" s="443"/>
      <c r="ACV70" s="443"/>
      <c r="ACW70" s="443"/>
      <c r="ACX70" s="443"/>
      <c r="ACY70" s="443"/>
      <c r="ACZ70" s="443"/>
      <c r="ADA70" s="443"/>
      <c r="ADB70" s="443"/>
      <c r="ADC70" s="443"/>
      <c r="ADD70" s="443"/>
      <c r="ADE70" s="443"/>
      <c r="ADF70" s="443"/>
      <c r="ADG70" s="443"/>
      <c r="ADH70" s="443"/>
      <c r="ADI70" s="443"/>
      <c r="ADJ70" s="443"/>
      <c r="ADK70" s="443"/>
      <c r="ADL70" s="443"/>
      <c r="ADM70" s="443"/>
      <c r="ADN70" s="443"/>
      <c r="ADO70" s="443"/>
      <c r="ADP70" s="443"/>
      <c r="ADQ70" s="443"/>
      <c r="ADR70" s="443"/>
      <c r="ADS70" s="443"/>
      <c r="ADT70" s="443"/>
      <c r="ADU70" s="443"/>
      <c r="ADV70" s="443"/>
      <c r="ADW70" s="443"/>
      <c r="ADX70" s="443"/>
      <c r="ADY70" s="443"/>
      <c r="ADZ70" s="443"/>
      <c r="AEA70" s="443"/>
      <c r="AEB70" s="443"/>
      <c r="AEC70" s="443"/>
      <c r="AED70" s="443"/>
      <c r="AEE70" s="443"/>
      <c r="AEF70" s="443"/>
      <c r="AEG70" s="443"/>
      <c r="AEH70" s="443"/>
      <c r="AEI70" s="443"/>
      <c r="AEJ70" s="443"/>
      <c r="AEK70" s="443"/>
      <c r="AEL70" s="443"/>
      <c r="AEM70" s="443"/>
      <c r="AEN70" s="443"/>
      <c r="AEO70" s="443"/>
      <c r="AEP70" s="443"/>
      <c r="AEQ70" s="443"/>
      <c r="AER70" s="443"/>
      <c r="AES70" s="443"/>
      <c r="AET70" s="443"/>
      <c r="AEU70" s="443"/>
      <c r="AEV70" s="443"/>
      <c r="AEW70" s="443"/>
      <c r="AEX70" s="443"/>
      <c r="AEY70" s="443"/>
      <c r="AEZ70" s="443"/>
      <c r="AFA70" s="443"/>
      <c r="AFB70" s="443"/>
      <c r="AFC70" s="443"/>
      <c r="AFD70" s="443"/>
      <c r="AFE70" s="443"/>
      <c r="AFF70" s="443"/>
      <c r="AFG70" s="443"/>
      <c r="AFH70" s="443"/>
      <c r="AFI70" s="443"/>
      <c r="AFJ70" s="443"/>
      <c r="AFK70" s="443"/>
      <c r="AFL70" s="443"/>
      <c r="AFM70" s="443"/>
      <c r="AFN70" s="443"/>
      <c r="AFO70" s="443"/>
      <c r="AFP70" s="443"/>
      <c r="AFQ70" s="443"/>
      <c r="AFR70" s="443"/>
      <c r="AFS70" s="443"/>
      <c r="AFT70" s="443"/>
      <c r="AFU70" s="443"/>
      <c r="AFV70" s="443"/>
      <c r="AFW70" s="443"/>
      <c r="AFX70" s="443"/>
      <c r="AFY70" s="443"/>
      <c r="AFZ70" s="443"/>
      <c r="AGA70" s="443"/>
      <c r="AGB70" s="443"/>
      <c r="AGC70" s="443"/>
      <c r="AGD70" s="443"/>
      <c r="AGE70" s="443"/>
      <c r="AGF70" s="443"/>
      <c r="AGG70" s="443"/>
      <c r="AGH70" s="443"/>
      <c r="AGI70" s="443"/>
      <c r="AGJ70" s="443"/>
      <c r="AGK70" s="443"/>
      <c r="AGL70" s="443"/>
      <c r="AGM70" s="443"/>
      <c r="AGN70" s="443"/>
      <c r="AGO70" s="443"/>
      <c r="AGP70" s="443"/>
      <c r="AGQ70" s="443"/>
      <c r="AGR70" s="443"/>
      <c r="AGS70" s="443"/>
      <c r="AGT70" s="443"/>
      <c r="AGU70" s="443"/>
      <c r="AGV70" s="443"/>
      <c r="AGW70" s="443"/>
      <c r="AGX70" s="443"/>
      <c r="AGY70" s="443"/>
      <c r="AGZ70" s="443"/>
      <c r="AHA70" s="443"/>
      <c r="AHB70" s="443"/>
      <c r="AHC70" s="443"/>
      <c r="AHD70" s="443"/>
      <c r="AHE70" s="443"/>
      <c r="AHF70" s="443"/>
      <c r="AHG70" s="443"/>
      <c r="AHH70" s="443"/>
      <c r="AHI70" s="443"/>
      <c r="AHJ70" s="443"/>
      <c r="AHK70" s="443"/>
      <c r="AHL70" s="443"/>
      <c r="AHM70" s="443"/>
      <c r="AHN70" s="443"/>
      <c r="AHO70" s="443"/>
      <c r="AHP70" s="443"/>
      <c r="AHQ70" s="443"/>
      <c r="AHR70" s="443"/>
      <c r="AHS70" s="443"/>
      <c r="AHT70" s="443"/>
      <c r="AHU70" s="443"/>
      <c r="AHV70" s="443"/>
      <c r="AHW70" s="443"/>
      <c r="AHX70" s="443"/>
      <c r="AHY70" s="443"/>
      <c r="AHZ70" s="443"/>
      <c r="AIA70" s="443"/>
      <c r="AIB70" s="443"/>
      <c r="AIC70" s="443"/>
      <c r="AID70" s="443"/>
      <c r="AIE70" s="443"/>
      <c r="AIF70" s="443"/>
      <c r="AIG70" s="443"/>
      <c r="AIH70" s="443"/>
      <c r="AII70" s="443"/>
      <c r="AIJ70" s="443"/>
      <c r="AIK70" s="443"/>
      <c r="AIL70" s="443"/>
      <c r="AIM70" s="443"/>
      <c r="AIN70" s="443"/>
      <c r="AIO70" s="443"/>
      <c r="AIP70" s="443"/>
      <c r="AIQ70" s="443"/>
      <c r="AIR70" s="443"/>
      <c r="AIS70" s="443"/>
      <c r="AIT70" s="443"/>
      <c r="AIU70" s="443"/>
      <c r="AIV70" s="443"/>
      <c r="AIW70" s="443"/>
      <c r="AIX70" s="443"/>
      <c r="AIY70" s="443"/>
      <c r="AIZ70" s="443"/>
      <c r="AJA70" s="443"/>
      <c r="AJB70" s="443"/>
      <c r="AJC70" s="443"/>
      <c r="AJD70" s="443"/>
      <c r="AJE70" s="443"/>
      <c r="AJF70" s="443"/>
      <c r="AJG70" s="443"/>
      <c r="AJH70" s="443"/>
      <c r="AJI70" s="443"/>
      <c r="AJJ70" s="443"/>
      <c r="AJK70" s="443"/>
      <c r="AJL70" s="443"/>
      <c r="AJM70" s="443"/>
      <c r="AJN70" s="443"/>
      <c r="AJO70" s="443"/>
      <c r="AJP70" s="443"/>
      <c r="AJQ70" s="443"/>
      <c r="AJR70" s="443"/>
      <c r="AJS70" s="443"/>
      <c r="AJT70" s="443"/>
      <c r="AJU70" s="443"/>
      <c r="AJV70" s="443"/>
      <c r="AJW70" s="443"/>
      <c r="AJX70" s="443"/>
      <c r="AJY70" s="443"/>
      <c r="AJZ70" s="443"/>
      <c r="AKA70" s="443"/>
      <c r="AKB70" s="443"/>
      <c r="AKC70" s="443"/>
      <c r="AKD70" s="443"/>
      <c r="AKE70" s="443"/>
      <c r="AKF70" s="443"/>
      <c r="AKG70" s="443"/>
      <c r="AKH70" s="443"/>
      <c r="AKI70" s="443"/>
      <c r="AKJ70" s="443"/>
      <c r="AKK70" s="443"/>
      <c r="AKL70" s="443"/>
      <c r="AKM70" s="443"/>
      <c r="AKN70" s="443"/>
      <c r="AKO70" s="443"/>
      <c r="AKP70" s="443"/>
      <c r="AKQ70" s="443"/>
      <c r="AKR70" s="443"/>
      <c r="AKS70" s="443"/>
      <c r="AKT70" s="443"/>
      <c r="AKU70" s="443"/>
      <c r="AKV70" s="443"/>
      <c r="AKW70" s="443"/>
      <c r="AKX70" s="443"/>
      <c r="AKY70" s="443"/>
      <c r="AKZ70" s="443"/>
      <c r="ALA70" s="443"/>
      <c r="ALB70" s="443"/>
      <c r="ALC70" s="443"/>
      <c r="ALD70" s="443"/>
      <c r="ALE70" s="443"/>
      <c r="ALF70" s="443"/>
      <c r="ALG70" s="443"/>
      <c r="ALH70" s="443"/>
      <c r="ALI70" s="443"/>
      <c r="ALJ70" s="443"/>
      <c r="ALK70" s="443"/>
      <c r="ALL70" s="443"/>
      <c r="ALM70" s="443"/>
      <c r="ALN70" s="443"/>
      <c r="ALO70" s="443"/>
      <c r="ALP70" s="443"/>
      <c r="ALQ70" s="443"/>
      <c r="ALR70" s="443"/>
      <c r="ALS70" s="443"/>
      <c r="ALT70" s="443"/>
      <c r="ALU70" s="443"/>
      <c r="ALV70" s="443"/>
      <c r="ALW70" s="443"/>
      <c r="ALX70" s="443"/>
      <c r="ALY70" s="443"/>
      <c r="ALZ70" s="443"/>
    </row>
    <row r="71" spans="1:1014" s="224" customFormat="1" ht="13.5" customHeight="1">
      <c r="A71" s="225">
        <v>63</v>
      </c>
      <c r="B71" s="217"/>
      <c r="C71" s="217" t="s">
        <v>264</v>
      </c>
      <c r="D71" s="217"/>
      <c r="E71" s="217"/>
      <c r="F71" s="217"/>
      <c r="G71" s="217"/>
      <c r="H71" s="435"/>
      <c r="I71" s="436" t="s">
        <v>1189</v>
      </c>
      <c r="J71" s="435" t="s">
        <v>1190</v>
      </c>
      <c r="K71" s="436"/>
      <c r="L71" s="435"/>
      <c r="M71" s="435"/>
      <c r="N71" s="435"/>
      <c r="O71" s="435"/>
      <c r="P71" s="252"/>
      <c r="Q71" s="435" t="s">
        <v>820</v>
      </c>
      <c r="R71" s="435"/>
      <c r="S71" s="442" t="s">
        <v>863</v>
      </c>
      <c r="T71" s="285" t="s">
        <v>864</v>
      </c>
      <c r="U71" s="435" t="s">
        <v>1191</v>
      </c>
      <c r="V71" s="439" t="s">
        <v>864</v>
      </c>
      <c r="W71" s="439" t="s">
        <v>864</v>
      </c>
      <c r="X71" s="232"/>
      <c r="Y71" s="440"/>
      <c r="Z71" s="435" t="s">
        <v>1192</v>
      </c>
      <c r="AA71" s="245" t="s">
        <v>1193</v>
      </c>
      <c r="AB71" s="435"/>
      <c r="AC71" s="438"/>
      <c r="AD71" s="438">
        <v>1</v>
      </c>
    </row>
    <row r="72" spans="1:1014" s="224" customFormat="1" ht="13.5" customHeight="1">
      <c r="A72" s="225">
        <v>64</v>
      </c>
      <c r="B72" s="217"/>
      <c r="C72" s="217" t="s">
        <v>767</v>
      </c>
      <c r="D72" s="217"/>
      <c r="E72" s="217"/>
      <c r="F72" s="217"/>
      <c r="G72" s="217"/>
      <c r="H72" s="435" t="s">
        <v>1194</v>
      </c>
      <c r="I72" s="436" t="s">
        <v>1195</v>
      </c>
      <c r="J72" s="435" t="s">
        <v>1196</v>
      </c>
      <c r="K72" s="436" t="s">
        <v>939</v>
      </c>
      <c r="L72" s="435" t="s">
        <v>1197</v>
      </c>
      <c r="M72" s="435" t="s">
        <v>1198</v>
      </c>
      <c r="N72" s="435"/>
      <c r="O72" s="435"/>
      <c r="P72" s="252"/>
      <c r="Q72" s="435" t="s">
        <v>817</v>
      </c>
      <c r="R72" s="435"/>
      <c r="S72" s="435" t="s">
        <v>863</v>
      </c>
      <c r="T72" s="438"/>
      <c r="U72" s="435"/>
      <c r="V72" s="439" t="s">
        <v>864</v>
      </c>
      <c r="W72" s="439" t="s">
        <v>864</v>
      </c>
      <c r="X72" s="232"/>
      <c r="Y72" s="440"/>
      <c r="Z72" s="435"/>
      <c r="AA72" s="441"/>
      <c r="AB72" s="435"/>
      <c r="AC72" s="438">
        <v>1</v>
      </c>
      <c r="AD72" s="438">
        <v>1</v>
      </c>
    </row>
    <row r="73" spans="1:1014" s="224" customFormat="1" ht="13.5" customHeight="1">
      <c r="A73" s="225">
        <v>65</v>
      </c>
      <c r="B73" s="217" t="s">
        <v>1199</v>
      </c>
      <c r="C73" s="242"/>
      <c r="D73" s="241"/>
      <c r="E73" s="241"/>
      <c r="F73" s="241"/>
      <c r="G73" s="241"/>
      <c r="H73" s="435" t="s">
        <v>1200</v>
      </c>
      <c r="I73" s="436"/>
      <c r="J73" s="435" t="s">
        <v>1201</v>
      </c>
      <c r="K73" s="436" t="s">
        <v>1202</v>
      </c>
      <c r="L73" s="435"/>
      <c r="M73" s="435"/>
      <c r="N73" s="435"/>
      <c r="O73" s="435"/>
      <c r="P73" s="437"/>
      <c r="Q73" s="435" t="s">
        <v>817</v>
      </c>
      <c r="R73" s="435" t="s">
        <v>864</v>
      </c>
      <c r="S73" s="243" t="s">
        <v>1203</v>
      </c>
      <c r="T73" s="286"/>
      <c r="U73" s="435"/>
      <c r="V73" s="439" t="s">
        <v>864</v>
      </c>
      <c r="W73" s="439" t="s">
        <v>864</v>
      </c>
      <c r="X73" s="232"/>
      <c r="Y73" s="440"/>
      <c r="Z73" s="435"/>
      <c r="AA73" s="441"/>
      <c r="AB73" s="435"/>
      <c r="AC73" s="438">
        <v>1</v>
      </c>
      <c r="AD73" s="438">
        <v>1</v>
      </c>
    </row>
    <row r="74" spans="1:1014" s="231" customFormat="1" ht="13.5" customHeight="1">
      <c r="A74" s="225">
        <v>66</v>
      </c>
      <c r="B74" s="217"/>
      <c r="C74" s="434" t="s">
        <v>1204</v>
      </c>
      <c r="D74" s="434"/>
      <c r="E74" s="434"/>
      <c r="F74" s="434"/>
      <c r="G74" s="434"/>
      <c r="H74" s="435" t="s">
        <v>1205</v>
      </c>
      <c r="I74" s="436" t="s">
        <v>1206</v>
      </c>
      <c r="J74" s="435" t="s">
        <v>1207</v>
      </c>
      <c r="K74" s="436" t="s">
        <v>1187</v>
      </c>
      <c r="L74" s="435"/>
      <c r="M74" s="435"/>
      <c r="N74" s="435"/>
      <c r="O74" s="435"/>
      <c r="P74" s="437">
        <v>1</v>
      </c>
      <c r="Q74" s="435" t="s">
        <v>820</v>
      </c>
      <c r="R74" s="435"/>
      <c r="S74" s="435" t="s">
        <v>863</v>
      </c>
      <c r="T74" s="438"/>
      <c r="U74" s="435"/>
      <c r="V74" s="439" t="s">
        <v>864</v>
      </c>
      <c r="W74" s="439" t="s">
        <v>864</v>
      </c>
      <c r="X74" s="232"/>
      <c r="Y74" s="440"/>
      <c r="Z74" s="435"/>
      <c r="AA74" s="441"/>
      <c r="AB74" s="435"/>
      <c r="AC74" s="438">
        <v>1</v>
      </c>
      <c r="AD74" s="438">
        <v>1</v>
      </c>
      <c r="AE74" s="443"/>
      <c r="AF74" s="443"/>
      <c r="AG74" s="443"/>
      <c r="AH74" s="443"/>
      <c r="AI74" s="443"/>
      <c r="AJ74" s="443"/>
      <c r="AK74" s="443"/>
      <c r="AL74" s="443"/>
      <c r="AM74" s="443"/>
      <c r="AN74" s="443"/>
      <c r="AO74" s="443"/>
      <c r="AP74" s="443"/>
      <c r="AQ74" s="443"/>
      <c r="AR74" s="443"/>
      <c r="AS74" s="443"/>
      <c r="AT74" s="443"/>
      <c r="AU74" s="443"/>
      <c r="AV74" s="443"/>
      <c r="AW74" s="443"/>
      <c r="AX74" s="443"/>
      <c r="AY74" s="443"/>
      <c r="AZ74" s="443"/>
      <c r="BA74" s="443"/>
      <c r="BB74" s="443"/>
      <c r="BC74" s="443"/>
      <c r="BD74" s="443"/>
      <c r="BE74" s="443"/>
      <c r="BF74" s="443"/>
      <c r="BG74" s="443"/>
      <c r="BH74" s="443"/>
      <c r="BI74" s="443"/>
      <c r="BJ74" s="443"/>
      <c r="BK74" s="443"/>
      <c r="BL74" s="443"/>
      <c r="BM74" s="443"/>
      <c r="BN74" s="443"/>
      <c r="BO74" s="443"/>
      <c r="BP74" s="443"/>
      <c r="BQ74" s="443"/>
      <c r="BR74" s="443"/>
      <c r="BS74" s="443"/>
      <c r="BT74" s="443"/>
      <c r="BU74" s="443"/>
      <c r="BV74" s="443"/>
      <c r="BW74" s="443"/>
      <c r="BX74" s="443"/>
      <c r="BY74" s="443"/>
      <c r="BZ74" s="443"/>
      <c r="CA74" s="443"/>
      <c r="CB74" s="443"/>
      <c r="CC74" s="443"/>
      <c r="CD74" s="443"/>
      <c r="CE74" s="443"/>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c r="IM74" s="443"/>
      <c r="IN74" s="443"/>
      <c r="IO74" s="443"/>
      <c r="IP74" s="443"/>
      <c r="IQ74" s="443"/>
      <c r="IR74" s="443"/>
      <c r="IS74" s="443"/>
      <c r="IT74" s="443"/>
      <c r="IU74" s="443"/>
      <c r="IV74" s="443"/>
      <c r="IW74" s="443"/>
      <c r="IX74" s="443"/>
      <c r="IY74" s="443"/>
      <c r="IZ74" s="443"/>
      <c r="JA74" s="443"/>
      <c r="JB74" s="443"/>
      <c r="JC74" s="443"/>
      <c r="JD74" s="443"/>
      <c r="JE74" s="443"/>
      <c r="JF74" s="443"/>
      <c r="JG74" s="443"/>
      <c r="JH74" s="443"/>
      <c r="JI74" s="443"/>
      <c r="JJ74" s="443"/>
      <c r="JK74" s="443"/>
      <c r="JL74" s="443"/>
      <c r="JM74" s="443"/>
      <c r="JN74" s="443"/>
      <c r="JO74" s="443"/>
      <c r="JP74" s="443"/>
      <c r="JQ74" s="443"/>
      <c r="JR74" s="443"/>
      <c r="JS74" s="443"/>
      <c r="JT74" s="443"/>
      <c r="JU74" s="443"/>
      <c r="JV74" s="443"/>
      <c r="JW74" s="443"/>
      <c r="JX74" s="443"/>
      <c r="JY74" s="443"/>
      <c r="JZ74" s="443"/>
      <c r="KA74" s="443"/>
      <c r="KB74" s="443"/>
      <c r="KC74" s="443"/>
      <c r="KD74" s="443"/>
      <c r="KE74" s="443"/>
      <c r="KF74" s="443"/>
      <c r="KG74" s="443"/>
      <c r="KH74" s="443"/>
      <c r="KI74" s="443"/>
      <c r="KJ74" s="443"/>
      <c r="KK74" s="443"/>
      <c r="KL74" s="443"/>
      <c r="KM74" s="443"/>
      <c r="KN74" s="443"/>
      <c r="KO74" s="443"/>
      <c r="KP74" s="443"/>
      <c r="KQ74" s="443"/>
      <c r="KR74" s="443"/>
      <c r="KS74" s="443"/>
      <c r="KT74" s="443"/>
      <c r="KU74" s="443"/>
      <c r="KV74" s="443"/>
      <c r="KW74" s="443"/>
      <c r="KX74" s="443"/>
      <c r="KY74" s="443"/>
      <c r="KZ74" s="443"/>
      <c r="LA74" s="443"/>
      <c r="LB74" s="443"/>
      <c r="LC74" s="443"/>
      <c r="LD74" s="443"/>
      <c r="LE74" s="443"/>
      <c r="LF74" s="443"/>
      <c r="LG74" s="443"/>
      <c r="LH74" s="443"/>
      <c r="LI74" s="443"/>
      <c r="LJ74" s="443"/>
      <c r="LK74" s="443"/>
      <c r="LL74" s="443"/>
      <c r="LM74" s="443"/>
      <c r="LN74" s="443"/>
      <c r="LO74" s="443"/>
      <c r="LP74" s="443"/>
      <c r="LQ74" s="443"/>
      <c r="LR74" s="443"/>
      <c r="LS74" s="443"/>
      <c r="LT74" s="443"/>
      <c r="LU74" s="443"/>
      <c r="LV74" s="443"/>
      <c r="LW74" s="443"/>
      <c r="LX74" s="443"/>
      <c r="LY74" s="443"/>
      <c r="LZ74" s="443"/>
      <c r="MA74" s="443"/>
      <c r="MB74" s="443"/>
      <c r="MC74" s="443"/>
      <c r="MD74" s="443"/>
      <c r="ME74" s="443"/>
      <c r="MF74" s="443"/>
      <c r="MG74" s="443"/>
      <c r="MH74" s="443"/>
      <c r="MI74" s="443"/>
      <c r="MJ74" s="443"/>
      <c r="MK74" s="443"/>
      <c r="ML74" s="443"/>
      <c r="MM74" s="443"/>
      <c r="MN74" s="443"/>
      <c r="MO74" s="443"/>
      <c r="MP74" s="443"/>
      <c r="MQ74" s="443"/>
      <c r="MR74" s="443"/>
      <c r="MS74" s="443"/>
      <c r="MT74" s="443"/>
      <c r="MU74" s="443"/>
      <c r="MV74" s="443"/>
      <c r="MW74" s="443"/>
      <c r="MX74" s="443"/>
      <c r="MY74" s="443"/>
      <c r="MZ74" s="443"/>
      <c r="NA74" s="443"/>
      <c r="NB74" s="443"/>
      <c r="NC74" s="443"/>
      <c r="ND74" s="443"/>
      <c r="NE74" s="443"/>
      <c r="NF74" s="443"/>
      <c r="NG74" s="443"/>
      <c r="NH74" s="443"/>
      <c r="NI74" s="443"/>
      <c r="NJ74" s="443"/>
      <c r="NK74" s="443"/>
      <c r="NL74" s="443"/>
      <c r="NM74" s="443"/>
      <c r="NN74" s="443"/>
      <c r="NO74" s="443"/>
      <c r="NP74" s="443"/>
      <c r="NQ74" s="443"/>
      <c r="NR74" s="443"/>
      <c r="NS74" s="443"/>
      <c r="NT74" s="443"/>
      <c r="NU74" s="443"/>
      <c r="NV74" s="443"/>
      <c r="NW74" s="443"/>
      <c r="NX74" s="443"/>
      <c r="NY74" s="443"/>
      <c r="NZ74" s="443"/>
      <c r="OA74" s="443"/>
      <c r="OB74" s="443"/>
      <c r="OC74" s="443"/>
      <c r="OD74" s="443"/>
      <c r="OE74" s="443"/>
      <c r="OF74" s="443"/>
      <c r="OG74" s="443"/>
      <c r="OH74" s="443"/>
      <c r="OI74" s="443"/>
      <c r="OJ74" s="443"/>
      <c r="OK74" s="443"/>
      <c r="OL74" s="443"/>
      <c r="OM74" s="443"/>
      <c r="ON74" s="443"/>
      <c r="OO74" s="443"/>
      <c r="OP74" s="443"/>
      <c r="OQ74" s="443"/>
      <c r="OR74" s="443"/>
      <c r="OS74" s="443"/>
      <c r="OT74" s="443"/>
      <c r="OU74" s="443"/>
      <c r="OV74" s="443"/>
      <c r="OW74" s="443"/>
      <c r="OX74" s="443"/>
      <c r="OY74" s="443"/>
      <c r="OZ74" s="443"/>
      <c r="PA74" s="443"/>
      <c r="PB74" s="443"/>
      <c r="PC74" s="443"/>
      <c r="PD74" s="443"/>
      <c r="PE74" s="443"/>
      <c r="PF74" s="443"/>
      <c r="PG74" s="443"/>
      <c r="PH74" s="443"/>
      <c r="PI74" s="443"/>
      <c r="PJ74" s="443"/>
      <c r="PK74" s="443"/>
      <c r="PL74" s="443"/>
      <c r="PM74" s="443"/>
      <c r="PN74" s="443"/>
      <c r="PO74" s="443"/>
      <c r="PP74" s="443"/>
      <c r="PQ74" s="443"/>
      <c r="PR74" s="443"/>
      <c r="PS74" s="443"/>
      <c r="PT74" s="443"/>
      <c r="PU74" s="443"/>
      <c r="PV74" s="443"/>
      <c r="PW74" s="443"/>
      <c r="PX74" s="443"/>
      <c r="PY74" s="443"/>
      <c r="PZ74" s="443"/>
      <c r="QA74" s="443"/>
      <c r="QB74" s="443"/>
      <c r="QC74" s="443"/>
      <c r="QD74" s="443"/>
      <c r="QE74" s="443"/>
      <c r="QF74" s="443"/>
      <c r="QG74" s="443"/>
      <c r="QH74" s="443"/>
      <c r="QI74" s="443"/>
      <c r="QJ74" s="443"/>
      <c r="QK74" s="443"/>
      <c r="QL74" s="443"/>
      <c r="QM74" s="443"/>
      <c r="QN74" s="443"/>
      <c r="QO74" s="443"/>
      <c r="QP74" s="443"/>
      <c r="QQ74" s="443"/>
      <c r="QR74" s="443"/>
      <c r="QS74" s="443"/>
      <c r="QT74" s="443"/>
      <c r="QU74" s="443"/>
      <c r="QV74" s="443"/>
      <c r="QW74" s="443"/>
      <c r="QX74" s="443"/>
      <c r="QY74" s="443"/>
      <c r="QZ74" s="443"/>
      <c r="RA74" s="443"/>
      <c r="RB74" s="443"/>
      <c r="RC74" s="443"/>
      <c r="RD74" s="443"/>
      <c r="RE74" s="443"/>
      <c r="RF74" s="443"/>
      <c r="RG74" s="443"/>
      <c r="RH74" s="443"/>
      <c r="RI74" s="443"/>
      <c r="RJ74" s="443"/>
      <c r="RK74" s="443"/>
      <c r="RL74" s="443"/>
      <c r="RM74" s="443"/>
      <c r="RN74" s="443"/>
      <c r="RO74" s="443"/>
      <c r="RP74" s="443"/>
      <c r="RQ74" s="443"/>
      <c r="RR74" s="443"/>
      <c r="RS74" s="443"/>
      <c r="RT74" s="443"/>
      <c r="RU74" s="443"/>
      <c r="RV74" s="443"/>
      <c r="RW74" s="443"/>
      <c r="RX74" s="443"/>
      <c r="RY74" s="443"/>
      <c r="RZ74" s="443"/>
      <c r="SA74" s="443"/>
      <c r="SB74" s="443"/>
      <c r="SC74" s="443"/>
      <c r="SD74" s="443"/>
      <c r="SE74" s="443"/>
      <c r="SF74" s="443"/>
      <c r="SG74" s="443"/>
      <c r="SH74" s="443"/>
      <c r="SI74" s="443"/>
      <c r="SJ74" s="443"/>
      <c r="SK74" s="443"/>
      <c r="SL74" s="443"/>
      <c r="SM74" s="443"/>
      <c r="SN74" s="443"/>
      <c r="SO74" s="443"/>
      <c r="SP74" s="443"/>
      <c r="SQ74" s="443"/>
      <c r="SR74" s="443"/>
      <c r="SS74" s="443"/>
      <c r="ST74" s="443"/>
      <c r="SU74" s="443"/>
      <c r="SV74" s="443"/>
      <c r="SW74" s="443"/>
      <c r="SX74" s="443"/>
      <c r="SY74" s="443"/>
      <c r="SZ74" s="443"/>
      <c r="TA74" s="443"/>
      <c r="TB74" s="443"/>
      <c r="TC74" s="443"/>
      <c r="TD74" s="443"/>
      <c r="TE74" s="443"/>
      <c r="TF74" s="443"/>
      <c r="TG74" s="443"/>
      <c r="TH74" s="443"/>
      <c r="TI74" s="443"/>
      <c r="TJ74" s="443"/>
      <c r="TK74" s="443"/>
      <c r="TL74" s="443"/>
      <c r="TM74" s="443"/>
      <c r="TN74" s="443"/>
      <c r="TO74" s="443"/>
      <c r="TP74" s="443"/>
      <c r="TQ74" s="443"/>
      <c r="TR74" s="443"/>
      <c r="TS74" s="443"/>
      <c r="TT74" s="443"/>
      <c r="TU74" s="443"/>
      <c r="TV74" s="443"/>
      <c r="TW74" s="443"/>
      <c r="TX74" s="443"/>
      <c r="TY74" s="443"/>
      <c r="TZ74" s="443"/>
      <c r="UA74" s="443"/>
      <c r="UB74" s="443"/>
      <c r="UC74" s="443"/>
      <c r="UD74" s="443"/>
      <c r="UE74" s="443"/>
      <c r="UF74" s="443"/>
      <c r="UG74" s="443"/>
      <c r="UH74" s="443"/>
      <c r="UI74" s="443"/>
      <c r="UJ74" s="443"/>
      <c r="UK74" s="443"/>
      <c r="UL74" s="443"/>
      <c r="UM74" s="443"/>
      <c r="UN74" s="443"/>
      <c r="UO74" s="443"/>
      <c r="UP74" s="443"/>
      <c r="UQ74" s="443"/>
      <c r="UR74" s="443"/>
      <c r="US74" s="443"/>
      <c r="UT74" s="443"/>
      <c r="UU74" s="443"/>
      <c r="UV74" s="443"/>
      <c r="UW74" s="443"/>
      <c r="UX74" s="443"/>
      <c r="UY74" s="443"/>
      <c r="UZ74" s="443"/>
      <c r="VA74" s="443"/>
      <c r="VB74" s="443"/>
      <c r="VC74" s="443"/>
      <c r="VD74" s="443"/>
      <c r="VE74" s="443"/>
      <c r="VF74" s="443"/>
      <c r="VG74" s="443"/>
      <c r="VH74" s="443"/>
      <c r="VI74" s="443"/>
      <c r="VJ74" s="443"/>
      <c r="VK74" s="443"/>
      <c r="VL74" s="443"/>
      <c r="VM74" s="443"/>
      <c r="VN74" s="443"/>
      <c r="VO74" s="443"/>
      <c r="VP74" s="443"/>
      <c r="VQ74" s="443"/>
      <c r="VR74" s="443"/>
      <c r="VS74" s="443"/>
      <c r="VT74" s="443"/>
      <c r="VU74" s="443"/>
      <c r="VV74" s="443"/>
      <c r="VW74" s="443"/>
      <c r="VX74" s="443"/>
      <c r="VY74" s="443"/>
      <c r="VZ74" s="443"/>
      <c r="WA74" s="443"/>
      <c r="WB74" s="443"/>
      <c r="WC74" s="443"/>
      <c r="WD74" s="443"/>
      <c r="WE74" s="443"/>
      <c r="WF74" s="443"/>
      <c r="WG74" s="443"/>
      <c r="WH74" s="443"/>
      <c r="WI74" s="443"/>
      <c r="WJ74" s="443"/>
      <c r="WK74" s="443"/>
      <c r="WL74" s="443"/>
      <c r="WM74" s="443"/>
      <c r="WN74" s="443"/>
      <c r="WO74" s="443"/>
      <c r="WP74" s="443"/>
      <c r="WQ74" s="443"/>
      <c r="WR74" s="443"/>
      <c r="WS74" s="443"/>
      <c r="WT74" s="443"/>
      <c r="WU74" s="443"/>
      <c r="WV74" s="443"/>
      <c r="WW74" s="443"/>
      <c r="WX74" s="443"/>
      <c r="WY74" s="443"/>
      <c r="WZ74" s="443"/>
      <c r="XA74" s="443"/>
      <c r="XB74" s="443"/>
      <c r="XC74" s="443"/>
      <c r="XD74" s="443"/>
      <c r="XE74" s="443"/>
      <c r="XF74" s="443"/>
      <c r="XG74" s="443"/>
      <c r="XH74" s="443"/>
      <c r="XI74" s="443"/>
      <c r="XJ74" s="443"/>
      <c r="XK74" s="443"/>
      <c r="XL74" s="443"/>
      <c r="XM74" s="443"/>
      <c r="XN74" s="443"/>
      <c r="XO74" s="443"/>
      <c r="XP74" s="443"/>
      <c r="XQ74" s="443"/>
      <c r="XR74" s="443"/>
      <c r="XS74" s="443"/>
      <c r="XT74" s="443"/>
      <c r="XU74" s="443"/>
      <c r="XV74" s="443"/>
      <c r="XW74" s="443"/>
      <c r="XX74" s="443"/>
      <c r="XY74" s="443"/>
      <c r="XZ74" s="443"/>
      <c r="YA74" s="443"/>
      <c r="YB74" s="443"/>
      <c r="YC74" s="443"/>
      <c r="YD74" s="443"/>
      <c r="YE74" s="443"/>
      <c r="YF74" s="443"/>
      <c r="YG74" s="443"/>
      <c r="YH74" s="443"/>
      <c r="YI74" s="443"/>
      <c r="YJ74" s="443"/>
      <c r="YK74" s="443"/>
      <c r="YL74" s="443"/>
      <c r="YM74" s="443"/>
      <c r="YN74" s="443"/>
      <c r="YO74" s="443"/>
      <c r="YP74" s="443"/>
      <c r="YQ74" s="443"/>
      <c r="YR74" s="443"/>
      <c r="YS74" s="443"/>
      <c r="YT74" s="443"/>
      <c r="YU74" s="443"/>
      <c r="YV74" s="443"/>
      <c r="YW74" s="443"/>
      <c r="YX74" s="443"/>
      <c r="YY74" s="443"/>
      <c r="YZ74" s="443"/>
      <c r="ZA74" s="443"/>
      <c r="ZB74" s="443"/>
      <c r="ZC74" s="443"/>
      <c r="ZD74" s="443"/>
      <c r="ZE74" s="443"/>
      <c r="ZF74" s="443"/>
      <c r="ZG74" s="443"/>
      <c r="ZH74" s="443"/>
      <c r="ZI74" s="443"/>
      <c r="ZJ74" s="443"/>
      <c r="ZK74" s="443"/>
      <c r="ZL74" s="443"/>
      <c r="ZM74" s="443"/>
      <c r="ZN74" s="443"/>
      <c r="ZO74" s="443"/>
      <c r="ZP74" s="443"/>
      <c r="ZQ74" s="443"/>
      <c r="ZR74" s="443"/>
      <c r="ZS74" s="443"/>
      <c r="ZT74" s="443"/>
      <c r="ZU74" s="443"/>
      <c r="ZV74" s="443"/>
      <c r="ZW74" s="443"/>
      <c r="ZX74" s="443"/>
      <c r="ZY74" s="443"/>
      <c r="ZZ74" s="443"/>
      <c r="AAA74" s="443"/>
      <c r="AAB74" s="443"/>
      <c r="AAC74" s="443"/>
      <c r="AAD74" s="443"/>
      <c r="AAE74" s="443"/>
      <c r="AAF74" s="443"/>
      <c r="AAG74" s="443"/>
      <c r="AAH74" s="443"/>
      <c r="AAI74" s="443"/>
      <c r="AAJ74" s="443"/>
      <c r="AAK74" s="443"/>
      <c r="AAL74" s="443"/>
      <c r="AAM74" s="443"/>
      <c r="AAN74" s="443"/>
      <c r="AAO74" s="443"/>
      <c r="AAP74" s="443"/>
      <c r="AAQ74" s="443"/>
      <c r="AAR74" s="443"/>
      <c r="AAS74" s="443"/>
      <c r="AAT74" s="443"/>
      <c r="AAU74" s="443"/>
      <c r="AAV74" s="443"/>
      <c r="AAW74" s="443"/>
      <c r="AAX74" s="443"/>
      <c r="AAY74" s="443"/>
      <c r="AAZ74" s="443"/>
      <c r="ABA74" s="443"/>
      <c r="ABB74" s="443"/>
      <c r="ABC74" s="443"/>
      <c r="ABD74" s="443"/>
      <c r="ABE74" s="443"/>
      <c r="ABF74" s="443"/>
      <c r="ABG74" s="443"/>
      <c r="ABH74" s="443"/>
      <c r="ABI74" s="443"/>
      <c r="ABJ74" s="443"/>
      <c r="ABK74" s="443"/>
      <c r="ABL74" s="443"/>
      <c r="ABM74" s="443"/>
      <c r="ABN74" s="443"/>
      <c r="ABO74" s="443"/>
      <c r="ABP74" s="443"/>
      <c r="ABQ74" s="443"/>
      <c r="ABR74" s="443"/>
      <c r="ABS74" s="443"/>
      <c r="ABT74" s="443"/>
      <c r="ABU74" s="443"/>
      <c r="ABV74" s="443"/>
      <c r="ABW74" s="443"/>
      <c r="ABX74" s="443"/>
      <c r="ABY74" s="443"/>
      <c r="ABZ74" s="443"/>
      <c r="ACA74" s="443"/>
      <c r="ACB74" s="443"/>
      <c r="ACC74" s="443"/>
      <c r="ACD74" s="443"/>
      <c r="ACE74" s="443"/>
      <c r="ACF74" s="443"/>
      <c r="ACG74" s="443"/>
      <c r="ACH74" s="443"/>
      <c r="ACI74" s="443"/>
      <c r="ACJ74" s="443"/>
      <c r="ACK74" s="443"/>
      <c r="ACL74" s="443"/>
      <c r="ACM74" s="443"/>
      <c r="ACN74" s="443"/>
      <c r="ACO74" s="443"/>
      <c r="ACP74" s="443"/>
      <c r="ACQ74" s="443"/>
      <c r="ACR74" s="443"/>
      <c r="ACS74" s="443"/>
      <c r="ACT74" s="443"/>
      <c r="ACU74" s="443"/>
      <c r="ACV74" s="443"/>
      <c r="ACW74" s="443"/>
      <c r="ACX74" s="443"/>
      <c r="ACY74" s="443"/>
      <c r="ACZ74" s="443"/>
      <c r="ADA74" s="443"/>
      <c r="ADB74" s="443"/>
      <c r="ADC74" s="443"/>
      <c r="ADD74" s="443"/>
      <c r="ADE74" s="443"/>
      <c r="ADF74" s="443"/>
      <c r="ADG74" s="443"/>
      <c r="ADH74" s="443"/>
      <c r="ADI74" s="443"/>
      <c r="ADJ74" s="443"/>
      <c r="ADK74" s="443"/>
      <c r="ADL74" s="443"/>
      <c r="ADM74" s="443"/>
      <c r="ADN74" s="443"/>
      <c r="ADO74" s="443"/>
      <c r="ADP74" s="443"/>
      <c r="ADQ74" s="443"/>
      <c r="ADR74" s="443"/>
      <c r="ADS74" s="443"/>
      <c r="ADT74" s="443"/>
      <c r="ADU74" s="443"/>
      <c r="ADV74" s="443"/>
      <c r="ADW74" s="443"/>
      <c r="ADX74" s="443"/>
      <c r="ADY74" s="443"/>
      <c r="ADZ74" s="443"/>
      <c r="AEA74" s="443"/>
      <c r="AEB74" s="443"/>
      <c r="AEC74" s="443"/>
      <c r="AED74" s="443"/>
      <c r="AEE74" s="443"/>
      <c r="AEF74" s="443"/>
      <c r="AEG74" s="443"/>
      <c r="AEH74" s="443"/>
      <c r="AEI74" s="443"/>
      <c r="AEJ74" s="443"/>
      <c r="AEK74" s="443"/>
      <c r="AEL74" s="443"/>
      <c r="AEM74" s="443"/>
      <c r="AEN74" s="443"/>
      <c r="AEO74" s="443"/>
      <c r="AEP74" s="443"/>
      <c r="AEQ74" s="443"/>
      <c r="AER74" s="443"/>
      <c r="AES74" s="443"/>
      <c r="AET74" s="443"/>
      <c r="AEU74" s="443"/>
      <c r="AEV74" s="443"/>
      <c r="AEW74" s="443"/>
      <c r="AEX74" s="443"/>
      <c r="AEY74" s="443"/>
      <c r="AEZ74" s="443"/>
      <c r="AFA74" s="443"/>
      <c r="AFB74" s="443"/>
      <c r="AFC74" s="443"/>
      <c r="AFD74" s="443"/>
      <c r="AFE74" s="443"/>
      <c r="AFF74" s="443"/>
      <c r="AFG74" s="443"/>
      <c r="AFH74" s="443"/>
      <c r="AFI74" s="443"/>
      <c r="AFJ74" s="443"/>
      <c r="AFK74" s="443"/>
      <c r="AFL74" s="443"/>
      <c r="AFM74" s="443"/>
      <c r="AFN74" s="443"/>
      <c r="AFO74" s="443"/>
      <c r="AFP74" s="443"/>
      <c r="AFQ74" s="443"/>
      <c r="AFR74" s="443"/>
      <c r="AFS74" s="443"/>
      <c r="AFT74" s="443"/>
      <c r="AFU74" s="443"/>
      <c r="AFV74" s="443"/>
      <c r="AFW74" s="443"/>
      <c r="AFX74" s="443"/>
      <c r="AFY74" s="443"/>
      <c r="AFZ74" s="443"/>
      <c r="AGA74" s="443"/>
      <c r="AGB74" s="443"/>
      <c r="AGC74" s="443"/>
      <c r="AGD74" s="443"/>
      <c r="AGE74" s="443"/>
      <c r="AGF74" s="443"/>
      <c r="AGG74" s="443"/>
      <c r="AGH74" s="443"/>
      <c r="AGI74" s="443"/>
      <c r="AGJ74" s="443"/>
      <c r="AGK74" s="443"/>
      <c r="AGL74" s="443"/>
      <c r="AGM74" s="443"/>
      <c r="AGN74" s="443"/>
      <c r="AGO74" s="443"/>
      <c r="AGP74" s="443"/>
      <c r="AGQ74" s="443"/>
      <c r="AGR74" s="443"/>
      <c r="AGS74" s="443"/>
      <c r="AGT74" s="443"/>
      <c r="AGU74" s="443"/>
      <c r="AGV74" s="443"/>
      <c r="AGW74" s="443"/>
      <c r="AGX74" s="443"/>
      <c r="AGY74" s="443"/>
      <c r="AGZ74" s="443"/>
      <c r="AHA74" s="443"/>
      <c r="AHB74" s="443"/>
      <c r="AHC74" s="443"/>
      <c r="AHD74" s="443"/>
      <c r="AHE74" s="443"/>
      <c r="AHF74" s="443"/>
      <c r="AHG74" s="443"/>
      <c r="AHH74" s="443"/>
      <c r="AHI74" s="443"/>
      <c r="AHJ74" s="443"/>
      <c r="AHK74" s="443"/>
      <c r="AHL74" s="443"/>
      <c r="AHM74" s="443"/>
      <c r="AHN74" s="443"/>
      <c r="AHO74" s="443"/>
      <c r="AHP74" s="443"/>
      <c r="AHQ74" s="443"/>
      <c r="AHR74" s="443"/>
      <c r="AHS74" s="443"/>
      <c r="AHT74" s="443"/>
      <c r="AHU74" s="443"/>
      <c r="AHV74" s="443"/>
      <c r="AHW74" s="443"/>
      <c r="AHX74" s="443"/>
      <c r="AHY74" s="443"/>
      <c r="AHZ74" s="443"/>
      <c r="AIA74" s="443"/>
      <c r="AIB74" s="443"/>
      <c r="AIC74" s="443"/>
      <c r="AID74" s="443"/>
      <c r="AIE74" s="443"/>
      <c r="AIF74" s="443"/>
      <c r="AIG74" s="443"/>
      <c r="AIH74" s="443"/>
      <c r="AII74" s="443"/>
      <c r="AIJ74" s="443"/>
      <c r="AIK74" s="443"/>
      <c r="AIL74" s="443"/>
      <c r="AIM74" s="443"/>
      <c r="AIN74" s="443"/>
      <c r="AIO74" s="443"/>
      <c r="AIP74" s="443"/>
      <c r="AIQ74" s="443"/>
      <c r="AIR74" s="443"/>
      <c r="AIS74" s="443"/>
      <c r="AIT74" s="443"/>
      <c r="AIU74" s="443"/>
      <c r="AIV74" s="443"/>
      <c r="AIW74" s="443"/>
      <c r="AIX74" s="443"/>
      <c r="AIY74" s="443"/>
      <c r="AIZ74" s="443"/>
      <c r="AJA74" s="443"/>
      <c r="AJB74" s="443"/>
      <c r="AJC74" s="443"/>
      <c r="AJD74" s="443"/>
      <c r="AJE74" s="443"/>
      <c r="AJF74" s="443"/>
      <c r="AJG74" s="443"/>
      <c r="AJH74" s="443"/>
      <c r="AJI74" s="443"/>
      <c r="AJJ74" s="443"/>
      <c r="AJK74" s="443"/>
      <c r="AJL74" s="443"/>
      <c r="AJM74" s="443"/>
      <c r="AJN74" s="443"/>
      <c r="AJO74" s="443"/>
      <c r="AJP74" s="443"/>
      <c r="AJQ74" s="443"/>
      <c r="AJR74" s="443"/>
      <c r="AJS74" s="443"/>
      <c r="AJT74" s="443"/>
      <c r="AJU74" s="443"/>
      <c r="AJV74" s="443"/>
      <c r="AJW74" s="443"/>
      <c r="AJX74" s="443"/>
      <c r="AJY74" s="443"/>
      <c r="AJZ74" s="443"/>
      <c r="AKA74" s="443"/>
      <c r="AKB74" s="443"/>
      <c r="AKC74" s="443"/>
      <c r="AKD74" s="443"/>
      <c r="AKE74" s="443"/>
      <c r="AKF74" s="443"/>
      <c r="AKG74" s="443"/>
      <c r="AKH74" s="443"/>
      <c r="AKI74" s="443"/>
      <c r="AKJ74" s="443"/>
      <c r="AKK74" s="443"/>
      <c r="AKL74" s="443"/>
      <c r="AKM74" s="443"/>
      <c r="AKN74" s="443"/>
      <c r="AKO74" s="443"/>
      <c r="AKP74" s="443"/>
      <c r="AKQ74" s="443"/>
      <c r="AKR74" s="443"/>
      <c r="AKS74" s="443"/>
      <c r="AKT74" s="443"/>
      <c r="AKU74" s="443"/>
      <c r="AKV74" s="443"/>
      <c r="AKW74" s="443"/>
      <c r="AKX74" s="443"/>
      <c r="AKY74" s="443"/>
      <c r="AKZ74" s="443"/>
      <c r="ALA74" s="443"/>
      <c r="ALB74" s="443"/>
      <c r="ALC74" s="443"/>
      <c r="ALD74" s="443"/>
      <c r="ALE74" s="443"/>
      <c r="ALF74" s="443"/>
      <c r="ALG74" s="443"/>
      <c r="ALH74" s="443"/>
      <c r="ALI74" s="443"/>
      <c r="ALJ74" s="443"/>
      <c r="ALK74" s="443"/>
      <c r="ALL74" s="443"/>
      <c r="ALM74" s="443"/>
      <c r="ALN74" s="443"/>
      <c r="ALO74" s="443"/>
      <c r="ALP74" s="443"/>
      <c r="ALQ74" s="443"/>
      <c r="ALR74" s="443"/>
      <c r="ALS74" s="443"/>
      <c r="ALT74" s="443"/>
      <c r="ALU74" s="443"/>
      <c r="ALV74" s="443"/>
      <c r="ALW74" s="443"/>
      <c r="ALX74" s="443"/>
      <c r="ALY74" s="443"/>
      <c r="ALZ74" s="443"/>
    </row>
    <row r="75" spans="1:1014" s="224" customFormat="1" ht="13.5" customHeight="1">
      <c r="A75" s="225">
        <v>67</v>
      </c>
      <c r="B75" s="217"/>
      <c r="C75" s="241" t="s">
        <v>1208</v>
      </c>
      <c r="D75" s="217"/>
      <c r="E75" s="217"/>
      <c r="F75" s="217"/>
      <c r="G75" s="217"/>
      <c r="H75" s="435" t="s">
        <v>1209</v>
      </c>
      <c r="I75" s="436" t="s">
        <v>1210</v>
      </c>
      <c r="J75" s="435" t="s">
        <v>1211</v>
      </c>
      <c r="K75" s="436" t="s">
        <v>1212</v>
      </c>
      <c r="L75" s="435" t="s">
        <v>1213</v>
      </c>
      <c r="M75" s="444" t="s">
        <v>1214</v>
      </c>
      <c r="N75" s="444"/>
      <c r="O75" s="435"/>
      <c r="P75" s="437"/>
      <c r="Q75" s="435" t="s">
        <v>820</v>
      </c>
      <c r="R75" s="435"/>
      <c r="S75" s="435" t="s">
        <v>879</v>
      </c>
      <c r="T75" s="438"/>
      <c r="U75" s="435" t="s">
        <v>932</v>
      </c>
      <c r="V75" s="439" t="s">
        <v>864</v>
      </c>
      <c r="W75" s="439" t="s">
        <v>864</v>
      </c>
      <c r="X75" s="232"/>
      <c r="Y75" s="440"/>
      <c r="Z75" s="435" t="s">
        <v>1131</v>
      </c>
      <c r="AA75" s="441"/>
      <c r="AB75" s="435"/>
      <c r="AC75" s="438">
        <v>1</v>
      </c>
      <c r="AD75" s="438">
        <v>1</v>
      </c>
    </row>
    <row r="76" spans="1:1014" s="244" customFormat="1" ht="13.5" customHeight="1">
      <c r="A76" s="225">
        <v>68</v>
      </c>
      <c r="B76" s="217"/>
      <c r="C76" s="241" t="s">
        <v>1215</v>
      </c>
      <c r="D76" s="217"/>
      <c r="E76" s="221"/>
      <c r="F76" s="222"/>
      <c r="G76" s="222"/>
      <c r="H76" s="435" t="s">
        <v>1216</v>
      </c>
      <c r="I76" s="436" t="s">
        <v>1217</v>
      </c>
      <c r="J76" s="435"/>
      <c r="K76" s="436" t="s">
        <v>1218</v>
      </c>
      <c r="L76" s="435"/>
      <c r="M76" s="435"/>
      <c r="N76" s="435"/>
      <c r="O76" s="435"/>
      <c r="P76" s="437">
        <v>1</v>
      </c>
      <c r="Q76" s="435" t="s">
        <v>820</v>
      </c>
      <c r="R76" s="435"/>
      <c r="S76" s="435" t="s">
        <v>863</v>
      </c>
      <c r="T76" s="438" t="s">
        <v>864</v>
      </c>
      <c r="U76" s="435" t="s">
        <v>1219</v>
      </c>
      <c r="V76" s="439" t="s">
        <v>864</v>
      </c>
      <c r="W76" s="439" t="s">
        <v>864</v>
      </c>
      <c r="X76" s="232"/>
      <c r="Y76" s="440"/>
      <c r="Z76" s="435" t="s">
        <v>968</v>
      </c>
      <c r="AA76" s="441"/>
      <c r="AB76" s="435"/>
      <c r="AC76" s="438">
        <v>1</v>
      </c>
      <c r="AD76" s="438">
        <v>1</v>
      </c>
    </row>
    <row r="77" spans="1:1014" s="224" customFormat="1" ht="13.5" customHeight="1">
      <c r="A77" s="225">
        <v>69</v>
      </c>
      <c r="B77" s="217"/>
      <c r="C77" s="217" t="s">
        <v>1220</v>
      </c>
      <c r="D77" s="217"/>
      <c r="E77" s="217"/>
      <c r="F77" s="217"/>
      <c r="G77" s="217"/>
      <c r="H77" s="435" t="s">
        <v>1221</v>
      </c>
      <c r="I77" s="436" t="s">
        <v>1222</v>
      </c>
      <c r="J77" s="435" t="s">
        <v>1196</v>
      </c>
      <c r="K77" s="436" t="s">
        <v>939</v>
      </c>
      <c r="L77" s="435" t="s">
        <v>1223</v>
      </c>
      <c r="M77" s="435" t="s">
        <v>1224</v>
      </c>
      <c r="N77" s="435"/>
      <c r="O77" s="435"/>
      <c r="P77" s="437">
        <v>1</v>
      </c>
      <c r="Q77" s="435" t="s">
        <v>817</v>
      </c>
      <c r="R77" s="435"/>
      <c r="S77" s="435" t="s">
        <v>863</v>
      </c>
      <c r="T77" s="438"/>
      <c r="U77" s="435"/>
      <c r="V77" s="439" t="s">
        <v>864</v>
      </c>
      <c r="W77" s="439" t="s">
        <v>864</v>
      </c>
      <c r="X77" s="232"/>
      <c r="Y77" s="440"/>
      <c r="Z77" s="435"/>
      <c r="AA77" s="441"/>
      <c r="AB77" s="435"/>
      <c r="AC77" s="438">
        <v>1</v>
      </c>
      <c r="AD77" s="438">
        <v>1</v>
      </c>
    </row>
    <row r="78" spans="1:1014" s="224" customFormat="1" ht="13.5" customHeight="1">
      <c r="A78" s="225">
        <v>70</v>
      </c>
      <c r="B78" s="217"/>
      <c r="C78" s="241" t="s">
        <v>1225</v>
      </c>
      <c r="D78" s="217"/>
      <c r="E78" s="217"/>
      <c r="F78" s="217"/>
      <c r="G78" s="217"/>
      <c r="H78" s="435" t="s">
        <v>1226</v>
      </c>
      <c r="I78" s="436"/>
      <c r="J78" s="435" t="s">
        <v>1227</v>
      </c>
      <c r="K78" s="436"/>
      <c r="L78" s="435"/>
      <c r="M78" s="435"/>
      <c r="N78" s="435"/>
      <c r="O78" s="435"/>
      <c r="P78" s="437"/>
      <c r="Q78" s="435" t="s">
        <v>820</v>
      </c>
      <c r="R78" s="435" t="s">
        <v>864</v>
      </c>
      <c r="S78" s="243" t="s">
        <v>1227</v>
      </c>
      <c r="T78" s="438"/>
      <c r="U78" s="435"/>
      <c r="V78" s="439" t="s">
        <v>864</v>
      </c>
      <c r="W78" s="439" t="s">
        <v>864</v>
      </c>
      <c r="X78" s="232"/>
      <c r="Y78" s="440"/>
      <c r="Z78" s="435"/>
      <c r="AA78" s="441"/>
      <c r="AB78" s="435"/>
      <c r="AC78" s="438"/>
      <c r="AD78" s="438">
        <v>1</v>
      </c>
    </row>
    <row r="79" spans="1:1014" s="224" customFormat="1" ht="13.5" customHeight="1">
      <c r="A79" s="225">
        <v>71</v>
      </c>
      <c r="B79" s="217"/>
      <c r="C79" s="434"/>
      <c r="D79" s="434" t="s">
        <v>1228</v>
      </c>
      <c r="E79" s="219"/>
      <c r="F79" s="434"/>
      <c r="G79" s="434"/>
      <c r="H79" s="435" t="s">
        <v>1229</v>
      </c>
      <c r="I79" s="436"/>
      <c r="J79" s="435" t="s">
        <v>1230</v>
      </c>
      <c r="K79" s="436" t="s">
        <v>1231</v>
      </c>
      <c r="L79" s="435" t="s">
        <v>1232</v>
      </c>
      <c r="M79" s="435" t="s">
        <v>262</v>
      </c>
      <c r="N79" s="435"/>
      <c r="O79" s="435"/>
      <c r="P79" s="437">
        <v>1</v>
      </c>
      <c r="Q79" s="435" t="s">
        <v>817</v>
      </c>
      <c r="R79" s="435" t="s">
        <v>864</v>
      </c>
      <c r="S79" s="243" t="s">
        <v>1233</v>
      </c>
      <c r="T79" s="438"/>
      <c r="U79" s="435"/>
      <c r="V79" s="439" t="s">
        <v>864</v>
      </c>
      <c r="W79" s="439" t="s">
        <v>864</v>
      </c>
      <c r="X79" s="232"/>
      <c r="Y79" s="440"/>
      <c r="Z79" s="435"/>
      <c r="AA79" s="245" t="s">
        <v>1234</v>
      </c>
      <c r="AB79" s="435"/>
      <c r="AC79" s="438"/>
      <c r="AD79" s="438">
        <v>1</v>
      </c>
    </row>
    <row r="80" spans="1:1014" s="224" customFormat="1" ht="13.5" customHeight="1">
      <c r="A80" s="225">
        <v>72</v>
      </c>
      <c r="B80" s="217"/>
      <c r="C80" s="434"/>
      <c r="D80" s="241"/>
      <c r="E80" s="241" t="s">
        <v>1235</v>
      </c>
      <c r="F80" s="241"/>
      <c r="G80" s="241"/>
      <c r="H80" s="435" t="s">
        <v>1236</v>
      </c>
      <c r="I80" s="436" t="s">
        <v>1237</v>
      </c>
      <c r="J80" s="435"/>
      <c r="K80" s="436" t="s">
        <v>999</v>
      </c>
      <c r="L80" s="435"/>
      <c r="M80" s="435"/>
      <c r="N80" s="435"/>
      <c r="O80" s="435"/>
      <c r="P80" s="437"/>
      <c r="Q80" s="435" t="s">
        <v>820</v>
      </c>
      <c r="R80" s="435"/>
      <c r="S80" s="435" t="s">
        <v>863</v>
      </c>
      <c r="T80" s="438" t="s">
        <v>864</v>
      </c>
      <c r="U80" s="435" t="s">
        <v>1238</v>
      </c>
      <c r="V80" s="439" t="s">
        <v>864</v>
      </c>
      <c r="W80" s="439" t="s">
        <v>864</v>
      </c>
      <c r="X80" s="232"/>
      <c r="Y80" s="440"/>
      <c r="Z80" s="397" t="s">
        <v>1239</v>
      </c>
      <c r="AA80" s="441"/>
      <c r="AB80" s="435"/>
      <c r="AC80" s="438"/>
      <c r="AD80" s="438">
        <v>1</v>
      </c>
    </row>
    <row r="81" spans="1:32" ht="12" customHeight="1">
      <c r="A81" s="225">
        <v>73</v>
      </c>
      <c r="C81" s="224"/>
      <c r="D81" s="224"/>
      <c r="E81" s="224" t="s">
        <v>1240</v>
      </c>
      <c r="F81" s="224"/>
      <c r="G81" s="225"/>
      <c r="H81" s="225" t="s">
        <v>1241</v>
      </c>
      <c r="I81" s="276" t="s">
        <v>1242</v>
      </c>
      <c r="J81" s="225"/>
      <c r="K81" s="436" t="s">
        <v>1088</v>
      </c>
      <c r="L81" s="435"/>
      <c r="M81" s="435"/>
      <c r="N81" s="435"/>
      <c r="O81" s="435"/>
      <c r="P81" s="437"/>
      <c r="Q81" s="435" t="s">
        <v>820</v>
      </c>
      <c r="R81" s="435"/>
      <c r="S81" s="435" t="s">
        <v>863</v>
      </c>
      <c r="U81" s="435"/>
      <c r="V81" s="277" t="s">
        <v>864</v>
      </c>
      <c r="W81" s="277" t="s">
        <v>864</v>
      </c>
      <c r="X81" s="232"/>
      <c r="AD81" s="277">
        <v>1</v>
      </c>
    </row>
    <row r="82" spans="1:32" s="224" customFormat="1" ht="13.5" customHeight="1">
      <c r="A82" s="225">
        <v>74</v>
      </c>
      <c r="B82" s="217"/>
      <c r="C82" s="434"/>
      <c r="D82" s="434" t="s">
        <v>1243</v>
      </c>
      <c r="E82" s="219" t="s">
        <v>1244</v>
      </c>
      <c r="F82" s="434"/>
      <c r="G82" s="434"/>
      <c r="H82" s="435" t="s">
        <v>1245</v>
      </c>
      <c r="I82" s="436"/>
      <c r="J82" s="435"/>
      <c r="K82" s="436" t="s">
        <v>1246</v>
      </c>
      <c r="L82" s="435" t="s">
        <v>1247</v>
      </c>
      <c r="M82" s="435" t="s">
        <v>1248</v>
      </c>
      <c r="N82" s="435"/>
      <c r="O82" s="435"/>
      <c r="P82" s="437">
        <v>1</v>
      </c>
      <c r="Q82" s="435" t="s">
        <v>817</v>
      </c>
      <c r="R82" s="435" t="s">
        <v>864</v>
      </c>
      <c r="S82" s="243" t="s">
        <v>1233</v>
      </c>
      <c r="T82" s="438"/>
      <c r="U82" s="435"/>
      <c r="V82" s="439" t="s">
        <v>864</v>
      </c>
      <c r="W82" s="439" t="s">
        <v>864</v>
      </c>
      <c r="X82" s="232"/>
      <c r="Y82" s="440"/>
      <c r="Z82" s="435"/>
      <c r="AA82" s="245" t="s">
        <v>1234</v>
      </c>
      <c r="AB82" s="435"/>
      <c r="AC82" s="438"/>
      <c r="AD82" s="438">
        <v>1</v>
      </c>
    </row>
    <row r="83" spans="1:32" s="224" customFormat="1" ht="13.5" customHeight="1">
      <c r="A83" s="225">
        <v>75</v>
      </c>
      <c r="B83" s="217"/>
      <c r="C83" s="434"/>
      <c r="D83" s="434" t="s">
        <v>1249</v>
      </c>
      <c r="E83" s="434"/>
      <c r="F83" s="434"/>
      <c r="G83" s="434"/>
      <c r="H83" s="435" t="s">
        <v>1250</v>
      </c>
      <c r="I83" s="436" t="s">
        <v>1251</v>
      </c>
      <c r="J83" s="435" t="s">
        <v>1252</v>
      </c>
      <c r="K83" s="436" t="s">
        <v>1253</v>
      </c>
      <c r="L83" s="435"/>
      <c r="M83" s="435"/>
      <c r="N83" s="435"/>
      <c r="O83" s="435"/>
      <c r="P83" s="437"/>
      <c r="Q83" s="435" t="s">
        <v>817</v>
      </c>
      <c r="R83" s="435"/>
      <c r="S83" s="435" t="s">
        <v>863</v>
      </c>
      <c r="T83" s="438" t="s">
        <v>864</v>
      </c>
      <c r="U83" s="435" t="s">
        <v>1191</v>
      </c>
      <c r="V83" s="439" t="s">
        <v>864</v>
      </c>
      <c r="W83" s="439" t="s">
        <v>864</v>
      </c>
      <c r="X83" s="232"/>
      <c r="Y83" s="440"/>
      <c r="Z83" s="435"/>
      <c r="AA83" s="245" t="s">
        <v>1254</v>
      </c>
      <c r="AB83" s="435"/>
      <c r="AC83" s="438"/>
      <c r="AD83" s="438">
        <v>1</v>
      </c>
      <c r="AF83" s="246"/>
    </row>
    <row r="84" spans="1:32" s="224" customFormat="1" ht="13.5" customHeight="1">
      <c r="A84" s="225">
        <v>76</v>
      </c>
      <c r="B84" s="217"/>
      <c r="C84" s="434"/>
      <c r="D84" s="241" t="s">
        <v>1255</v>
      </c>
      <c r="E84" s="241"/>
      <c r="F84" s="241"/>
      <c r="G84" s="241"/>
      <c r="H84" s="435" t="s">
        <v>1256</v>
      </c>
      <c r="I84" s="436" t="s">
        <v>1257</v>
      </c>
      <c r="J84" s="435"/>
      <c r="K84" s="436" t="s">
        <v>999</v>
      </c>
      <c r="L84" s="435"/>
      <c r="M84" s="435"/>
      <c r="N84" s="435"/>
      <c r="O84" s="435"/>
      <c r="P84" s="437"/>
      <c r="Q84" s="435" t="s">
        <v>817</v>
      </c>
      <c r="R84" s="435"/>
      <c r="S84" s="435" t="s">
        <v>863</v>
      </c>
      <c r="T84" s="377"/>
      <c r="U84" s="255"/>
      <c r="V84" s="380" t="s">
        <v>864</v>
      </c>
      <c r="W84" s="439" t="s">
        <v>864</v>
      </c>
      <c r="X84" s="232"/>
      <c r="Y84" s="385" t="s">
        <v>1258</v>
      </c>
      <c r="Z84" s="435" t="s">
        <v>1259</v>
      </c>
      <c r="AA84" s="245" t="s">
        <v>1260</v>
      </c>
      <c r="AB84" s="435"/>
      <c r="AC84" s="438"/>
      <c r="AD84" s="438">
        <v>1</v>
      </c>
      <c r="AF84" s="246"/>
    </row>
    <row r="85" spans="1:32" s="224" customFormat="1" ht="13.5" customHeight="1">
      <c r="A85" s="225">
        <v>77</v>
      </c>
      <c r="B85" s="217"/>
      <c r="C85" s="434"/>
      <c r="D85" s="241" t="s">
        <v>1261</v>
      </c>
      <c r="E85" s="241"/>
      <c r="F85" s="241"/>
      <c r="G85" s="241"/>
      <c r="H85" s="435" t="s">
        <v>1262</v>
      </c>
      <c r="I85" s="436" t="s">
        <v>1263</v>
      </c>
      <c r="J85" s="435"/>
      <c r="K85" s="436" t="s">
        <v>910</v>
      </c>
      <c r="L85" s="435"/>
      <c r="M85" s="435"/>
      <c r="N85" s="435"/>
      <c r="O85" s="435"/>
      <c r="P85" s="437"/>
      <c r="Q85" s="435" t="s">
        <v>817</v>
      </c>
      <c r="R85" s="435"/>
      <c r="S85" s="435" t="s">
        <v>863</v>
      </c>
      <c r="T85" s="377"/>
      <c r="U85" s="255"/>
      <c r="V85" s="380" t="s">
        <v>864</v>
      </c>
      <c r="W85" s="439" t="s">
        <v>864</v>
      </c>
      <c r="X85" s="232"/>
      <c r="Y85" s="392" t="s">
        <v>1264</v>
      </c>
      <c r="Z85" s="435" t="s">
        <v>1259</v>
      </c>
      <c r="AA85" s="441"/>
      <c r="AB85" s="435"/>
      <c r="AC85" s="438"/>
      <c r="AD85" s="438">
        <v>1</v>
      </c>
      <c r="AF85" s="246"/>
    </row>
    <row r="86" spans="1:32" s="224" customFormat="1" ht="13.5" customHeight="1">
      <c r="A86" s="225">
        <v>78</v>
      </c>
      <c r="B86" s="217"/>
      <c r="C86" s="434"/>
      <c r="D86" s="434" t="s">
        <v>1265</v>
      </c>
      <c r="E86" s="434"/>
      <c r="F86" s="434"/>
      <c r="G86" s="434"/>
      <c r="H86" s="435" t="s">
        <v>1266</v>
      </c>
      <c r="I86" s="436" t="s">
        <v>1267</v>
      </c>
      <c r="J86" s="435" t="s">
        <v>939</v>
      </c>
      <c r="K86" s="436" t="s">
        <v>939</v>
      </c>
      <c r="L86" s="435" t="s">
        <v>1268</v>
      </c>
      <c r="M86" s="435" t="s">
        <v>1269</v>
      </c>
      <c r="N86" s="435"/>
      <c r="O86" s="435"/>
      <c r="P86" s="437">
        <v>1</v>
      </c>
      <c r="Q86" s="435" t="s">
        <v>817</v>
      </c>
      <c r="R86" s="435"/>
      <c r="S86" s="435" t="s">
        <v>863</v>
      </c>
      <c r="T86" s="438"/>
      <c r="U86" s="255"/>
      <c r="V86" s="439" t="s">
        <v>864</v>
      </c>
      <c r="W86" s="439" t="s">
        <v>864</v>
      </c>
      <c r="X86" s="232"/>
      <c r="Y86" s="440"/>
      <c r="Z86" s="435"/>
      <c r="AA86" s="441"/>
      <c r="AB86" s="435"/>
      <c r="AC86" s="438"/>
      <c r="AD86" s="438">
        <v>1</v>
      </c>
    </row>
    <row r="87" spans="1:32" s="224" customFormat="1" ht="13.5" customHeight="1">
      <c r="A87" s="225">
        <v>79</v>
      </c>
      <c r="B87" s="217"/>
      <c r="C87" s="434"/>
      <c r="D87" s="241" t="s">
        <v>1270</v>
      </c>
      <c r="E87" s="434"/>
      <c r="F87" s="241"/>
      <c r="G87" s="241"/>
      <c r="H87" s="435"/>
      <c r="I87" s="436"/>
      <c r="J87" s="435" t="s">
        <v>1271</v>
      </c>
      <c r="K87" s="436" t="s">
        <v>1272</v>
      </c>
      <c r="L87" s="435"/>
      <c r="M87" s="435"/>
      <c r="N87" s="435"/>
      <c r="O87" s="435"/>
      <c r="P87" s="437"/>
      <c r="Q87" s="435" t="s">
        <v>817</v>
      </c>
      <c r="R87" s="435" t="s">
        <v>864</v>
      </c>
      <c r="S87" s="435" t="s">
        <v>1272</v>
      </c>
      <c r="T87" s="438"/>
      <c r="U87" s="435"/>
      <c r="V87" s="439" t="s">
        <v>864</v>
      </c>
      <c r="W87" s="439" t="s">
        <v>864</v>
      </c>
      <c r="X87" s="232"/>
      <c r="Y87" s="440"/>
      <c r="Z87" s="435"/>
      <c r="AA87" s="441"/>
      <c r="AB87" s="435"/>
      <c r="AC87" s="438">
        <v>1</v>
      </c>
      <c r="AD87" s="438">
        <v>1</v>
      </c>
    </row>
    <row r="88" spans="1:32" s="224" customFormat="1" ht="13.5" customHeight="1">
      <c r="A88" s="225">
        <v>80</v>
      </c>
      <c r="B88" s="217"/>
      <c r="C88" s="434"/>
      <c r="D88" s="434"/>
      <c r="E88" s="434" t="s">
        <v>1273</v>
      </c>
      <c r="F88" s="434"/>
      <c r="G88" s="434"/>
      <c r="H88" s="435" t="s">
        <v>1274</v>
      </c>
      <c r="I88" s="436" t="s">
        <v>1275</v>
      </c>
      <c r="J88" s="435"/>
      <c r="K88" s="436" t="s">
        <v>1055</v>
      </c>
      <c r="L88" s="435" t="s">
        <v>1276</v>
      </c>
      <c r="M88" s="435" t="s">
        <v>1277</v>
      </c>
      <c r="N88" s="435"/>
      <c r="O88" s="435"/>
      <c r="P88" s="437"/>
      <c r="Q88" s="435" t="s">
        <v>820</v>
      </c>
      <c r="R88" s="435"/>
      <c r="S88" s="435" t="s">
        <v>863</v>
      </c>
      <c r="T88" s="438"/>
      <c r="U88" s="435" t="s">
        <v>1278</v>
      </c>
      <c r="V88" s="439" t="s">
        <v>864</v>
      </c>
      <c r="W88" s="439" t="s">
        <v>864</v>
      </c>
      <c r="X88" s="232"/>
      <c r="Y88" s="440"/>
      <c r="Z88" s="435"/>
      <c r="AA88" s="441"/>
      <c r="AB88" s="435"/>
      <c r="AC88" s="438">
        <v>1</v>
      </c>
      <c r="AD88" s="438">
        <v>1</v>
      </c>
    </row>
    <row r="89" spans="1:32" s="224" customFormat="1" ht="13.5" customHeight="1">
      <c r="A89" s="225">
        <v>81</v>
      </c>
      <c r="B89" s="217"/>
      <c r="C89" s="434"/>
      <c r="D89" s="241"/>
      <c r="E89" s="434" t="s">
        <v>1072</v>
      </c>
      <c r="F89" s="221"/>
      <c r="G89" s="221"/>
      <c r="H89" s="435" t="s">
        <v>1279</v>
      </c>
      <c r="I89" s="435" t="s">
        <v>1102</v>
      </c>
      <c r="J89" s="435"/>
      <c r="K89" s="436" t="s">
        <v>1280</v>
      </c>
      <c r="L89" s="435"/>
      <c r="M89" s="435"/>
      <c r="N89" s="435"/>
      <c r="O89" s="435"/>
      <c r="P89" s="437"/>
      <c r="Q89" s="435" t="s">
        <v>817</v>
      </c>
      <c r="R89" s="435"/>
      <c r="S89" s="435" t="s">
        <v>863</v>
      </c>
      <c r="T89" s="438"/>
      <c r="U89" s="435"/>
      <c r="V89" s="439" t="s">
        <v>864</v>
      </c>
      <c r="W89" s="439" t="s">
        <v>864</v>
      </c>
      <c r="X89" s="232"/>
      <c r="Y89" s="440"/>
      <c r="Z89" s="435"/>
      <c r="AA89" s="441"/>
      <c r="AB89" s="435"/>
      <c r="AC89" s="438">
        <v>1</v>
      </c>
      <c r="AD89" s="438">
        <v>1</v>
      </c>
    </row>
    <row r="90" spans="1:32" s="244" customFormat="1" ht="14.25" customHeight="1">
      <c r="A90" s="225">
        <v>82</v>
      </c>
      <c r="B90" s="217"/>
      <c r="C90" s="221"/>
      <c r="D90" s="221"/>
      <c r="E90" s="434" t="s">
        <v>1281</v>
      </c>
      <c r="F90" s="221"/>
      <c r="G90" s="221"/>
      <c r="H90" s="435" t="s">
        <v>1282</v>
      </c>
      <c r="I90" s="436" t="s">
        <v>1283</v>
      </c>
      <c r="J90" s="435"/>
      <c r="K90" s="436" t="s">
        <v>1284</v>
      </c>
      <c r="L90" s="435"/>
      <c r="M90" s="435"/>
      <c r="N90" s="435"/>
      <c r="O90" s="435"/>
      <c r="P90" s="437"/>
      <c r="Q90" s="435" t="s">
        <v>817</v>
      </c>
      <c r="R90" s="435"/>
      <c r="S90" s="435" t="s">
        <v>863</v>
      </c>
      <c r="T90" s="438"/>
      <c r="U90" s="435"/>
      <c r="V90" s="439" t="s">
        <v>864</v>
      </c>
      <c r="W90" s="439" t="s">
        <v>864</v>
      </c>
      <c r="X90" s="232"/>
      <c r="Y90" s="440"/>
      <c r="Z90" s="435"/>
      <c r="AA90" s="441"/>
      <c r="AB90" s="435"/>
      <c r="AC90" s="438">
        <v>1</v>
      </c>
      <c r="AD90" s="438">
        <v>1</v>
      </c>
    </row>
    <row r="91" spans="1:32" s="224" customFormat="1" ht="13.5" customHeight="1">
      <c r="A91" s="225">
        <v>83</v>
      </c>
      <c r="B91" s="217"/>
      <c r="C91" s="241" t="s">
        <v>1285</v>
      </c>
      <c r="D91" s="217"/>
      <c r="E91" s="217"/>
      <c r="F91" s="217"/>
      <c r="G91" s="217"/>
      <c r="H91" s="435" t="s">
        <v>1286</v>
      </c>
      <c r="I91" s="436"/>
      <c r="J91" s="435" t="s">
        <v>908</v>
      </c>
      <c r="K91" s="436" t="s">
        <v>1287</v>
      </c>
      <c r="L91" s="435"/>
      <c r="M91" s="435"/>
      <c r="N91" s="435"/>
      <c r="O91" s="435"/>
      <c r="P91" s="437"/>
      <c r="Q91" s="435" t="s">
        <v>820</v>
      </c>
      <c r="R91" s="435" t="s">
        <v>864</v>
      </c>
      <c r="S91" s="243" t="s">
        <v>1288</v>
      </c>
      <c r="T91" s="438"/>
      <c r="U91" s="435"/>
      <c r="V91" s="439" t="s">
        <v>864</v>
      </c>
      <c r="W91" s="439" t="s">
        <v>864</v>
      </c>
      <c r="X91" s="232"/>
      <c r="Y91" s="440"/>
      <c r="Z91" s="435"/>
      <c r="AA91" s="441"/>
      <c r="AB91" s="435"/>
      <c r="AC91" s="438">
        <v>1</v>
      </c>
      <c r="AD91" s="438"/>
    </row>
    <row r="92" spans="1:32" s="224" customFormat="1" ht="13.5" customHeight="1">
      <c r="A92" s="225">
        <v>84</v>
      </c>
      <c r="B92" s="217"/>
      <c r="C92" s="241"/>
      <c r="D92" s="241" t="s">
        <v>1289</v>
      </c>
      <c r="E92" s="241"/>
      <c r="F92" s="241"/>
      <c r="G92" s="241"/>
      <c r="H92" s="435" t="s">
        <v>1290</v>
      </c>
      <c r="I92" s="436" t="s">
        <v>1291</v>
      </c>
      <c r="J92" s="435"/>
      <c r="K92" s="436" t="s">
        <v>1292</v>
      </c>
      <c r="L92" s="435"/>
      <c r="M92" s="435"/>
      <c r="N92" s="435"/>
      <c r="O92" s="435"/>
      <c r="P92" s="437"/>
      <c r="Q92" s="435" t="s">
        <v>820</v>
      </c>
      <c r="R92" s="435"/>
      <c r="S92" s="435" t="s">
        <v>863</v>
      </c>
      <c r="T92" s="438"/>
      <c r="U92" s="435"/>
      <c r="V92" s="439" t="s">
        <v>864</v>
      </c>
      <c r="W92" s="439" t="s">
        <v>864</v>
      </c>
      <c r="X92" s="232"/>
      <c r="Y92" s="440"/>
      <c r="Z92" s="435" t="s">
        <v>1293</v>
      </c>
      <c r="AA92" s="441"/>
      <c r="AB92" s="435"/>
      <c r="AC92" s="438">
        <v>1</v>
      </c>
      <c r="AD92" s="438"/>
    </row>
    <row r="93" spans="1:32" s="224" customFormat="1" ht="13.5" customHeight="1">
      <c r="A93" s="225">
        <v>85</v>
      </c>
      <c r="B93" s="217"/>
      <c r="C93" s="434"/>
      <c r="D93" s="241" t="s">
        <v>1294</v>
      </c>
      <c r="E93" s="241"/>
      <c r="F93" s="241"/>
      <c r="G93" s="241"/>
      <c r="H93" s="435" t="s">
        <v>1295</v>
      </c>
      <c r="I93" s="436" t="s">
        <v>1237</v>
      </c>
      <c r="J93" s="435"/>
      <c r="K93" s="436" t="s">
        <v>999</v>
      </c>
      <c r="L93" s="435"/>
      <c r="M93" s="435"/>
      <c r="N93" s="435"/>
      <c r="O93" s="435"/>
      <c r="P93" s="437"/>
      <c r="Q93" s="435" t="s">
        <v>820</v>
      </c>
      <c r="R93" s="435"/>
      <c r="S93" s="435" t="s">
        <v>863</v>
      </c>
      <c r="T93" s="438" t="s">
        <v>864</v>
      </c>
      <c r="U93" s="435" t="s">
        <v>1238</v>
      </c>
      <c r="V93" s="439" t="s">
        <v>864</v>
      </c>
      <c r="W93" s="439" t="s">
        <v>864</v>
      </c>
      <c r="X93" s="232"/>
      <c r="Y93" s="440"/>
      <c r="Z93" s="435"/>
      <c r="AA93" s="441"/>
      <c r="AB93" s="435"/>
      <c r="AC93" s="438">
        <v>1</v>
      </c>
      <c r="AD93" s="438"/>
    </row>
    <row r="94" spans="1:32" ht="17.25" customHeight="1">
      <c r="A94" s="225">
        <v>86</v>
      </c>
      <c r="C94" s="224"/>
      <c r="D94" s="224" t="s">
        <v>1296</v>
      </c>
      <c r="E94" s="224"/>
      <c r="F94" s="224"/>
      <c r="G94" s="225"/>
      <c r="H94" s="225" t="s">
        <v>1297</v>
      </c>
      <c r="I94" s="276" t="s">
        <v>1242</v>
      </c>
      <c r="J94" s="225"/>
      <c r="K94" s="436" t="s">
        <v>1088</v>
      </c>
      <c r="L94" s="435"/>
      <c r="M94" s="435"/>
      <c r="N94" s="435"/>
      <c r="O94" s="435"/>
      <c r="P94" s="437"/>
      <c r="Q94" s="435" t="s">
        <v>820</v>
      </c>
      <c r="R94" s="435"/>
      <c r="S94" s="435" t="s">
        <v>863</v>
      </c>
      <c r="V94" s="277" t="s">
        <v>864</v>
      </c>
      <c r="W94" s="277" t="s">
        <v>864</v>
      </c>
      <c r="X94" s="232"/>
      <c r="AC94" s="175">
        <v>1</v>
      </c>
      <c r="AD94" s="277">
        <v>1</v>
      </c>
    </row>
    <row r="95" spans="1:32" s="224" customFormat="1" ht="13.5" customHeight="1">
      <c r="A95" s="225">
        <v>87</v>
      </c>
      <c r="B95" s="217"/>
      <c r="C95" s="241" t="s">
        <v>1298</v>
      </c>
      <c r="D95" s="217" t="s">
        <v>1299</v>
      </c>
      <c r="E95" s="247"/>
      <c r="F95" s="217"/>
      <c r="G95" s="217"/>
      <c r="H95" s="435" t="s">
        <v>1300</v>
      </c>
      <c r="I95" s="436"/>
      <c r="J95" s="435" t="s">
        <v>1301</v>
      </c>
      <c r="K95" s="436" t="s">
        <v>1035</v>
      </c>
      <c r="L95" s="435" t="s">
        <v>1302</v>
      </c>
      <c r="M95" s="435" t="s">
        <v>1303</v>
      </c>
      <c r="N95" s="435"/>
      <c r="O95" s="435"/>
      <c r="P95" s="437"/>
      <c r="Q95" s="435" t="s">
        <v>820</v>
      </c>
      <c r="R95" s="435" t="s">
        <v>864</v>
      </c>
      <c r="S95" s="243" t="s">
        <v>1035</v>
      </c>
      <c r="T95" s="286"/>
      <c r="U95" s="435"/>
      <c r="V95" s="439" t="s">
        <v>864</v>
      </c>
      <c r="W95" s="439" t="s">
        <v>864</v>
      </c>
      <c r="X95" s="232"/>
      <c r="Y95" s="248"/>
      <c r="Z95" s="435"/>
      <c r="AA95" s="441"/>
      <c r="AB95" s="435"/>
      <c r="AC95" s="438">
        <v>1</v>
      </c>
      <c r="AD95" s="438">
        <v>1</v>
      </c>
    </row>
    <row r="96" spans="1:32" s="224" customFormat="1" ht="13.5" customHeight="1">
      <c r="A96" s="225">
        <v>88</v>
      </c>
      <c r="B96" s="217"/>
      <c r="C96" s="241" t="s">
        <v>1304</v>
      </c>
      <c r="D96" s="217" t="s">
        <v>1305</v>
      </c>
      <c r="E96" s="217"/>
      <c r="F96" s="217"/>
      <c r="G96" s="217"/>
      <c r="H96" s="435" t="s">
        <v>1306</v>
      </c>
      <c r="I96" s="436"/>
      <c r="J96" s="435" t="s">
        <v>960</v>
      </c>
      <c r="K96" s="436" t="s">
        <v>961</v>
      </c>
      <c r="L96" s="435"/>
      <c r="M96" s="435"/>
      <c r="N96" s="435"/>
      <c r="O96" s="435"/>
      <c r="P96" s="437"/>
      <c r="Q96" s="435" t="s">
        <v>820</v>
      </c>
      <c r="R96" s="435" t="s">
        <v>864</v>
      </c>
      <c r="S96" s="243" t="s">
        <v>961</v>
      </c>
      <c r="T96" s="438"/>
      <c r="U96" s="435"/>
      <c r="V96" s="439" t="s">
        <v>864</v>
      </c>
      <c r="W96" s="439" t="s">
        <v>864</v>
      </c>
      <c r="X96" s="232"/>
      <c r="Y96" s="440"/>
      <c r="Z96" s="435"/>
      <c r="AA96" s="441"/>
      <c r="AB96" s="435"/>
      <c r="AC96" s="438">
        <v>1</v>
      </c>
      <c r="AD96" s="438">
        <v>1</v>
      </c>
    </row>
    <row r="97" spans="1:1018" s="224" customFormat="1" ht="13.5" customHeight="1">
      <c r="A97" s="225">
        <v>89</v>
      </c>
      <c r="B97" s="217"/>
      <c r="C97" s="241" t="s">
        <v>1307</v>
      </c>
      <c r="D97" s="217"/>
      <c r="E97" s="217"/>
      <c r="F97" s="217"/>
      <c r="G97" s="217"/>
      <c r="H97" s="435" t="s">
        <v>1308</v>
      </c>
      <c r="I97" s="436"/>
      <c r="J97" s="435" t="s">
        <v>1309</v>
      </c>
      <c r="K97" s="436" t="s">
        <v>1309</v>
      </c>
      <c r="L97" s="435"/>
      <c r="M97" s="435"/>
      <c r="N97" s="435"/>
      <c r="O97" s="435"/>
      <c r="P97" s="437"/>
      <c r="Q97" s="435" t="s">
        <v>820</v>
      </c>
      <c r="R97" s="435" t="s">
        <v>864</v>
      </c>
      <c r="S97" s="243" t="s">
        <v>1309</v>
      </c>
      <c r="T97" s="438"/>
      <c r="U97" s="435"/>
      <c r="V97" s="439" t="s">
        <v>864</v>
      </c>
      <c r="W97" s="439" t="s">
        <v>864</v>
      </c>
      <c r="X97" s="232"/>
      <c r="Y97" s="440"/>
      <c r="Z97" s="435"/>
      <c r="AA97" s="441"/>
      <c r="AB97" s="435"/>
      <c r="AC97" s="438">
        <v>1</v>
      </c>
      <c r="AD97" s="438">
        <v>1</v>
      </c>
    </row>
    <row r="98" spans="1:1018" s="224" customFormat="1" ht="13.5" customHeight="1">
      <c r="A98" s="225">
        <v>90</v>
      </c>
      <c r="B98" s="217"/>
      <c r="C98" s="241"/>
      <c r="D98" s="217" t="s">
        <v>1310</v>
      </c>
      <c r="E98" s="217"/>
      <c r="F98" s="241"/>
      <c r="G98" s="241"/>
      <c r="H98" s="435" t="s">
        <v>1311</v>
      </c>
      <c r="I98" s="436" t="s">
        <v>1312</v>
      </c>
      <c r="J98" s="435" t="s">
        <v>1313</v>
      </c>
      <c r="K98" s="436"/>
      <c r="L98" s="435"/>
      <c r="M98" s="435"/>
      <c r="N98" s="435"/>
      <c r="O98" s="435"/>
      <c r="P98" s="437"/>
      <c r="Q98" s="435" t="s">
        <v>820</v>
      </c>
      <c r="R98" s="435"/>
      <c r="S98" s="435" t="s">
        <v>863</v>
      </c>
      <c r="T98" s="438"/>
      <c r="U98" s="435"/>
      <c r="V98" s="439" t="s">
        <v>864</v>
      </c>
      <c r="W98" s="439" t="s">
        <v>864</v>
      </c>
      <c r="X98" s="232"/>
      <c r="Y98" s="440"/>
      <c r="Z98" s="435" t="s">
        <v>1293</v>
      </c>
      <c r="AA98" s="441"/>
      <c r="AB98" s="435"/>
      <c r="AC98" s="438"/>
      <c r="AD98" s="438">
        <v>1</v>
      </c>
    </row>
    <row r="99" spans="1:1018" s="224" customFormat="1" ht="13.5" customHeight="1">
      <c r="A99" s="225">
        <v>91</v>
      </c>
      <c r="B99" s="217"/>
      <c r="C99" s="241"/>
      <c r="D99" s="217" t="s">
        <v>1314</v>
      </c>
      <c r="E99" s="217"/>
      <c r="F99" s="241"/>
      <c r="G99" s="241"/>
      <c r="H99" s="435" t="s">
        <v>1315</v>
      </c>
      <c r="I99" s="436" t="s">
        <v>1316</v>
      </c>
      <c r="J99" s="435" t="s">
        <v>1317</v>
      </c>
      <c r="K99" s="436"/>
      <c r="L99" s="435"/>
      <c r="M99" s="435"/>
      <c r="N99" s="435"/>
      <c r="O99" s="435"/>
      <c r="P99" s="437"/>
      <c r="Q99" s="435" t="s">
        <v>820</v>
      </c>
      <c r="R99" s="435"/>
      <c r="S99" s="435" t="s">
        <v>863</v>
      </c>
      <c r="T99" s="438"/>
      <c r="U99" s="435"/>
      <c r="V99" s="439" t="s">
        <v>864</v>
      </c>
      <c r="W99" s="439" t="s">
        <v>864</v>
      </c>
      <c r="X99" s="232"/>
      <c r="Y99" s="440"/>
      <c r="Z99" s="435" t="s">
        <v>1318</v>
      </c>
      <c r="AA99" s="441"/>
      <c r="AB99" s="435"/>
      <c r="AC99" s="438"/>
      <c r="AD99" s="438">
        <v>1</v>
      </c>
    </row>
    <row r="100" spans="1:1018" s="224" customFormat="1" ht="13.5" customHeight="1">
      <c r="A100" s="225">
        <v>92</v>
      </c>
      <c r="B100" s="217"/>
      <c r="C100" s="241"/>
      <c r="D100" s="241" t="s">
        <v>1319</v>
      </c>
      <c r="E100" s="241"/>
      <c r="F100" s="241"/>
      <c r="G100" s="241"/>
      <c r="H100" s="435" t="s">
        <v>1320</v>
      </c>
      <c r="I100" s="436" t="s">
        <v>1321</v>
      </c>
      <c r="J100" s="435" t="s">
        <v>1322</v>
      </c>
      <c r="K100" s="436" t="s">
        <v>1323</v>
      </c>
      <c r="L100" s="435"/>
      <c r="M100" s="435"/>
      <c r="N100" s="435"/>
      <c r="O100" s="435"/>
      <c r="P100" s="437"/>
      <c r="Q100" s="435" t="s">
        <v>817</v>
      </c>
      <c r="R100" s="435"/>
      <c r="S100" s="435" t="s">
        <v>863</v>
      </c>
      <c r="T100" s="438"/>
      <c r="U100" s="435"/>
      <c r="V100" s="439" t="s">
        <v>864</v>
      </c>
      <c r="W100" s="439" t="s">
        <v>864</v>
      </c>
      <c r="X100" s="232"/>
      <c r="Y100" s="440"/>
      <c r="Z100" s="435"/>
      <c r="AA100" s="441"/>
      <c r="AB100" s="435"/>
      <c r="AC100" s="438"/>
      <c r="AD100" s="438">
        <v>1</v>
      </c>
    </row>
    <row r="101" spans="1:1018" s="224" customFormat="1" ht="13.5" customHeight="1">
      <c r="A101" s="225">
        <v>93</v>
      </c>
      <c r="B101" s="217"/>
      <c r="C101" s="241"/>
      <c r="D101" s="217" t="s">
        <v>1324</v>
      </c>
      <c r="E101" s="219" t="s">
        <v>1244</v>
      </c>
      <c r="F101" s="217"/>
      <c r="G101" s="217"/>
      <c r="H101" s="435" t="s">
        <v>1325</v>
      </c>
      <c r="I101" s="445"/>
      <c r="J101" s="435" t="s">
        <v>1326</v>
      </c>
      <c r="K101" s="436" t="s">
        <v>1327</v>
      </c>
      <c r="L101" s="435"/>
      <c r="M101" s="435"/>
      <c r="N101" s="435"/>
      <c r="O101" s="435"/>
      <c r="P101" s="437"/>
      <c r="Q101" s="435" t="s">
        <v>817</v>
      </c>
      <c r="R101" s="435" t="s">
        <v>864</v>
      </c>
      <c r="S101" s="243" t="s">
        <v>1233</v>
      </c>
      <c r="T101" s="438"/>
      <c r="U101" s="435"/>
      <c r="V101" s="439" t="s">
        <v>864</v>
      </c>
      <c r="W101" s="439" t="s">
        <v>864</v>
      </c>
      <c r="X101" s="232"/>
      <c r="Y101" s="440"/>
      <c r="Z101" s="435"/>
      <c r="AA101" s="441"/>
      <c r="AB101" s="435"/>
      <c r="AC101" s="438">
        <v>1</v>
      </c>
      <c r="AD101" s="438">
        <v>1</v>
      </c>
    </row>
    <row r="102" spans="1:1018" s="224" customFormat="1" ht="13.5" customHeight="1">
      <c r="A102" s="225">
        <v>94</v>
      </c>
      <c r="B102" s="217"/>
      <c r="C102" s="241"/>
      <c r="D102" s="217" t="s">
        <v>1328</v>
      </c>
      <c r="E102" s="241"/>
      <c r="F102" s="241"/>
      <c r="G102" s="241"/>
      <c r="H102" s="435" t="s">
        <v>1329</v>
      </c>
      <c r="I102" s="436" t="s">
        <v>1330</v>
      </c>
      <c r="J102" s="435" t="s">
        <v>1331</v>
      </c>
      <c r="K102" s="436"/>
      <c r="L102" s="435" t="s">
        <v>1332</v>
      </c>
      <c r="M102" s="435" t="s">
        <v>1333</v>
      </c>
      <c r="N102" s="435"/>
      <c r="O102" s="435"/>
      <c r="P102" s="437"/>
      <c r="Q102" s="435" t="s">
        <v>817</v>
      </c>
      <c r="R102" s="435"/>
      <c r="S102" s="435" t="s">
        <v>863</v>
      </c>
      <c r="T102" s="438"/>
      <c r="U102" s="435"/>
      <c r="V102" s="439" t="s">
        <v>864</v>
      </c>
      <c r="W102" s="439" t="s">
        <v>864</v>
      </c>
      <c r="X102" s="232"/>
      <c r="Y102" s="440"/>
      <c r="Z102" s="435"/>
      <c r="AA102" s="441"/>
      <c r="AB102" s="435"/>
      <c r="AC102" s="438">
        <v>1</v>
      </c>
      <c r="AD102" s="438">
        <v>1</v>
      </c>
    </row>
    <row r="103" spans="1:1018" s="251" customFormat="1" ht="13.5" customHeight="1">
      <c r="A103" s="225">
        <v>95</v>
      </c>
      <c r="B103" s="217"/>
      <c r="C103" s="241" t="s">
        <v>1334</v>
      </c>
      <c r="D103" s="434"/>
      <c r="E103" s="250"/>
      <c r="F103" s="250"/>
      <c r="G103" s="250"/>
      <c r="H103" s="435" t="s">
        <v>1335</v>
      </c>
      <c r="I103" s="436"/>
      <c r="J103" s="435" t="s">
        <v>1336</v>
      </c>
      <c r="K103" s="436" t="s">
        <v>1337</v>
      </c>
      <c r="L103" s="435"/>
      <c r="M103" s="435"/>
      <c r="N103" s="435"/>
      <c r="O103" s="435"/>
      <c r="P103" s="437"/>
      <c r="Q103" s="435" t="s">
        <v>823</v>
      </c>
      <c r="R103" s="435" t="s">
        <v>864</v>
      </c>
      <c r="S103" s="243" t="s">
        <v>1337</v>
      </c>
      <c r="T103" s="286"/>
      <c r="U103" s="435"/>
      <c r="V103" s="439" t="s">
        <v>864</v>
      </c>
      <c r="W103" s="439" t="s">
        <v>864</v>
      </c>
      <c r="X103" s="232"/>
      <c r="Y103" s="248"/>
      <c r="Z103" s="435"/>
      <c r="AA103" s="441"/>
      <c r="AB103" s="435"/>
      <c r="AC103" s="438">
        <v>1</v>
      </c>
      <c r="AD103" s="438">
        <v>1</v>
      </c>
      <c r="AMD103" s="224"/>
    </row>
    <row r="104" spans="1:1018" s="251" customFormat="1" ht="13.5" customHeight="1">
      <c r="A104" s="225">
        <v>96</v>
      </c>
      <c r="B104" s="217"/>
      <c r="C104" s="241"/>
      <c r="D104" s="434" t="s">
        <v>1338</v>
      </c>
      <c r="E104" s="434"/>
      <c r="F104" s="241"/>
      <c r="G104" s="241"/>
      <c r="H104" s="435" t="s">
        <v>1339</v>
      </c>
      <c r="I104" s="436" t="s">
        <v>1340</v>
      </c>
      <c r="J104" s="435" t="s">
        <v>1341</v>
      </c>
      <c r="K104" s="436" t="s">
        <v>1342</v>
      </c>
      <c r="L104" s="435"/>
      <c r="M104" s="435"/>
      <c r="N104" s="435"/>
      <c r="O104" s="435"/>
      <c r="P104" s="437"/>
      <c r="Q104" s="435" t="s">
        <v>817</v>
      </c>
      <c r="R104" s="435"/>
      <c r="S104" s="435" t="s">
        <v>863</v>
      </c>
      <c r="T104" s="438" t="s">
        <v>864</v>
      </c>
      <c r="U104" s="435"/>
      <c r="V104" s="439" t="s">
        <v>864</v>
      </c>
      <c r="W104" s="439" t="s">
        <v>864</v>
      </c>
      <c r="X104" s="232"/>
      <c r="Y104" s="440"/>
      <c r="Z104" s="435" t="s">
        <v>992</v>
      </c>
      <c r="AA104" s="441"/>
      <c r="AB104" s="435"/>
      <c r="AC104" s="438">
        <v>1</v>
      </c>
      <c r="AD104" s="438">
        <v>1</v>
      </c>
      <c r="AMD104" s="224"/>
    </row>
    <row r="105" spans="1:1018" s="251" customFormat="1" ht="13.5" customHeight="1">
      <c r="A105" s="225">
        <v>97</v>
      </c>
      <c r="B105" s="217"/>
      <c r="C105" s="241"/>
      <c r="D105" s="434" t="s">
        <v>1343</v>
      </c>
      <c r="E105" s="434"/>
      <c r="F105" s="241"/>
      <c r="G105" s="241"/>
      <c r="H105" s="435" t="s">
        <v>1344</v>
      </c>
      <c r="I105" s="436" t="s">
        <v>1345</v>
      </c>
      <c r="J105" s="435" t="s">
        <v>1346</v>
      </c>
      <c r="K105" s="436"/>
      <c r="L105" s="435"/>
      <c r="M105" s="435"/>
      <c r="N105" s="435"/>
      <c r="O105" s="435"/>
      <c r="P105" s="437"/>
      <c r="Q105" s="435" t="s">
        <v>817</v>
      </c>
      <c r="R105" s="435"/>
      <c r="S105" s="435" t="s">
        <v>863</v>
      </c>
      <c r="T105" s="438"/>
      <c r="U105" s="435"/>
      <c r="V105" s="439" t="s">
        <v>864</v>
      </c>
      <c r="W105" s="439" t="s">
        <v>864</v>
      </c>
      <c r="X105" s="232"/>
      <c r="Y105" s="440"/>
      <c r="Z105" s="435"/>
      <c r="AA105" s="441"/>
      <c r="AB105" s="435"/>
      <c r="AC105" s="438">
        <v>1</v>
      </c>
      <c r="AD105" s="438">
        <v>1</v>
      </c>
      <c r="AMD105" s="224"/>
    </row>
    <row r="106" spans="1:1018" s="251" customFormat="1" ht="13.5" customHeight="1">
      <c r="A106" s="225">
        <v>98</v>
      </c>
      <c r="B106" s="217"/>
      <c r="C106" s="241"/>
      <c r="D106" s="434" t="s">
        <v>1347</v>
      </c>
      <c r="E106" s="434"/>
      <c r="F106" s="241"/>
      <c r="G106" s="241"/>
      <c r="H106" s="435" t="s">
        <v>1348</v>
      </c>
      <c r="I106" s="436" t="s">
        <v>1349</v>
      </c>
      <c r="J106" s="435" t="s">
        <v>1350</v>
      </c>
      <c r="K106" s="436"/>
      <c r="L106" s="435"/>
      <c r="M106" s="435"/>
      <c r="N106" s="435"/>
      <c r="O106" s="435"/>
      <c r="P106" s="437"/>
      <c r="Q106" s="435" t="s">
        <v>817</v>
      </c>
      <c r="R106" s="435"/>
      <c r="S106" s="435" t="s">
        <v>1351</v>
      </c>
      <c r="T106" s="438"/>
      <c r="U106" s="435"/>
      <c r="V106" s="439" t="s">
        <v>864</v>
      </c>
      <c r="W106" s="439" t="s">
        <v>864</v>
      </c>
      <c r="X106" s="232"/>
      <c r="Y106" s="440"/>
      <c r="Z106" s="435"/>
      <c r="AA106" s="441"/>
      <c r="AB106" s="435"/>
      <c r="AC106" s="438">
        <v>1</v>
      </c>
      <c r="AD106" s="438">
        <v>1</v>
      </c>
      <c r="AMD106" s="224"/>
    </row>
    <row r="107" spans="1:1018" s="251" customFormat="1" ht="13.5" customHeight="1">
      <c r="A107" s="225">
        <v>99</v>
      </c>
      <c r="B107" s="217"/>
      <c r="C107" s="241"/>
      <c r="D107" s="434" t="s">
        <v>875</v>
      </c>
      <c r="E107" s="434"/>
      <c r="F107" s="241"/>
      <c r="G107" s="241"/>
      <c r="H107" s="435" t="s">
        <v>1352</v>
      </c>
      <c r="I107" s="279" t="s">
        <v>1353</v>
      </c>
      <c r="J107" s="435" t="s">
        <v>875</v>
      </c>
      <c r="K107" s="436"/>
      <c r="L107" s="435"/>
      <c r="M107" s="435"/>
      <c r="N107" s="435"/>
      <c r="O107" s="435"/>
      <c r="P107" s="437"/>
      <c r="Q107" s="435" t="s">
        <v>820</v>
      </c>
      <c r="R107" s="435"/>
      <c r="S107" s="435" t="s">
        <v>863</v>
      </c>
      <c r="T107" s="438"/>
      <c r="U107" s="435"/>
      <c r="V107" s="439" t="s">
        <v>864</v>
      </c>
      <c r="W107" s="439" t="s">
        <v>864</v>
      </c>
      <c r="X107" s="232"/>
      <c r="Y107" s="440"/>
      <c r="Z107" s="435"/>
      <c r="AA107" s="441"/>
      <c r="AB107" s="435"/>
      <c r="AC107" s="438">
        <v>1</v>
      </c>
      <c r="AD107" s="438">
        <v>1</v>
      </c>
      <c r="AMD107" s="224"/>
    </row>
    <row r="108" spans="1:1018" s="251" customFormat="1" ht="13.5" customHeight="1">
      <c r="A108" s="225">
        <v>100</v>
      </c>
      <c r="B108" s="217"/>
      <c r="C108" s="241"/>
      <c r="D108" s="434" t="s">
        <v>1354</v>
      </c>
      <c r="E108" s="434"/>
      <c r="F108" s="241"/>
      <c r="G108" s="241"/>
      <c r="H108" s="435" t="s">
        <v>1355</v>
      </c>
      <c r="I108" s="436"/>
      <c r="J108" s="435" t="s">
        <v>1356</v>
      </c>
      <c r="K108" s="436"/>
      <c r="L108" s="435"/>
      <c r="M108" s="435"/>
      <c r="N108" s="435"/>
      <c r="O108" s="435"/>
      <c r="P108" s="437"/>
      <c r="Q108" s="435" t="s">
        <v>817</v>
      </c>
      <c r="R108" s="435"/>
      <c r="S108" s="435" t="s">
        <v>863</v>
      </c>
      <c r="T108" s="438"/>
      <c r="U108" s="435"/>
      <c r="V108" s="439" t="s">
        <v>864</v>
      </c>
      <c r="W108" s="439" t="s">
        <v>864</v>
      </c>
      <c r="X108" s="232"/>
      <c r="Y108" s="440"/>
      <c r="Z108" s="435"/>
      <c r="AA108" s="441"/>
      <c r="AB108" s="435"/>
      <c r="AC108" s="438">
        <v>1</v>
      </c>
      <c r="AD108" s="438">
        <v>1</v>
      </c>
      <c r="AMD108" s="224"/>
    </row>
    <row r="109" spans="1:1018" s="251" customFormat="1" ht="12.95" customHeight="1">
      <c r="A109" s="225">
        <v>101</v>
      </c>
      <c r="B109" s="217"/>
      <c r="C109" s="241"/>
      <c r="D109" s="434" t="s">
        <v>1357</v>
      </c>
      <c r="E109" s="434"/>
      <c r="F109" s="241"/>
      <c r="G109" s="241"/>
      <c r="H109" s="435" t="s">
        <v>1358</v>
      </c>
      <c r="I109" s="436"/>
      <c r="J109" s="435" t="s">
        <v>1359</v>
      </c>
      <c r="K109" s="436"/>
      <c r="L109" s="435"/>
      <c r="M109" s="435"/>
      <c r="N109" s="435"/>
      <c r="O109" s="435"/>
      <c r="P109" s="437"/>
      <c r="Q109" s="435" t="s">
        <v>817</v>
      </c>
      <c r="R109" s="435"/>
      <c r="S109" s="435" t="s">
        <v>863</v>
      </c>
      <c r="T109" s="438"/>
      <c r="U109" s="435"/>
      <c r="V109" s="439" t="s">
        <v>864</v>
      </c>
      <c r="W109" s="439" t="s">
        <v>864</v>
      </c>
      <c r="X109" s="232"/>
      <c r="Y109" s="440"/>
      <c r="Z109" s="435"/>
      <c r="AA109" s="441"/>
      <c r="AB109" s="435"/>
      <c r="AC109" s="438">
        <v>1</v>
      </c>
      <c r="AD109" s="438">
        <v>1</v>
      </c>
      <c r="AMD109" s="224"/>
    </row>
    <row r="110" spans="1:1018" s="224" customFormat="1" ht="13.5" customHeight="1">
      <c r="A110" s="225">
        <v>102</v>
      </c>
      <c r="B110" s="217" t="s">
        <v>1360</v>
      </c>
      <c r="C110" s="216"/>
      <c r="D110" s="241"/>
      <c r="E110" s="241"/>
      <c r="F110" s="241"/>
      <c r="G110" s="241"/>
      <c r="H110" s="435" t="s">
        <v>1361</v>
      </c>
      <c r="I110" s="436" t="s">
        <v>1312</v>
      </c>
      <c r="J110" s="435"/>
      <c r="K110" s="436" t="s">
        <v>1362</v>
      </c>
      <c r="L110" s="435"/>
      <c r="M110" s="435"/>
      <c r="N110" s="435"/>
      <c r="O110" s="435"/>
      <c r="P110" s="437"/>
      <c r="Q110" s="435" t="s">
        <v>820</v>
      </c>
      <c r="R110" s="435"/>
      <c r="S110" s="435" t="s">
        <v>863</v>
      </c>
      <c r="T110" s="438"/>
      <c r="U110" s="442"/>
      <c r="V110" s="439"/>
      <c r="W110" s="439" t="s">
        <v>864</v>
      </c>
      <c r="X110" s="232"/>
      <c r="Y110" s="385" t="s">
        <v>1363</v>
      </c>
      <c r="Z110" s="391" t="s">
        <v>1318</v>
      </c>
      <c r="AA110" s="441"/>
      <c r="AB110" s="435"/>
      <c r="AC110" s="438"/>
      <c r="AD110" s="438">
        <v>1</v>
      </c>
    </row>
    <row r="111" spans="1:1018" s="224" customFormat="1" ht="13.5" customHeight="1">
      <c r="A111" s="225">
        <v>103</v>
      </c>
      <c r="B111" s="217" t="s">
        <v>1364</v>
      </c>
      <c r="C111" s="216"/>
      <c r="D111" s="216"/>
      <c r="E111" s="216"/>
      <c r="F111" s="216"/>
      <c r="G111" s="216"/>
      <c r="H111" s="435" t="s">
        <v>1365</v>
      </c>
      <c r="I111" s="445"/>
      <c r="J111" s="435"/>
      <c r="K111" s="436" t="s">
        <v>1366</v>
      </c>
      <c r="L111" s="435"/>
      <c r="M111" s="435"/>
      <c r="N111" s="435"/>
      <c r="O111" s="435"/>
      <c r="P111" s="437"/>
      <c r="Q111" s="435" t="s">
        <v>823</v>
      </c>
      <c r="R111" s="435" t="s">
        <v>864</v>
      </c>
      <c r="S111" s="384" t="s">
        <v>1366</v>
      </c>
      <c r="T111" s="438"/>
      <c r="U111" s="446"/>
      <c r="V111" s="439"/>
      <c r="W111" s="261" t="s">
        <v>864</v>
      </c>
      <c r="X111" s="232"/>
      <c r="Y111" s="440"/>
      <c r="Z111" s="435"/>
      <c r="AA111" s="441"/>
      <c r="AB111" s="435"/>
      <c r="AC111" s="438"/>
      <c r="AD111" s="438">
        <v>1</v>
      </c>
    </row>
    <row r="112" spans="1:1018" s="224" customFormat="1" ht="13.5" customHeight="1">
      <c r="A112" s="225">
        <v>104</v>
      </c>
      <c r="B112" s="216"/>
      <c r="C112" s="241" t="s">
        <v>1273</v>
      </c>
      <c r="D112" s="241"/>
      <c r="E112" s="241"/>
      <c r="F112" s="241"/>
      <c r="G112" s="241"/>
      <c r="H112" s="435" t="s">
        <v>1367</v>
      </c>
      <c r="I112" s="445"/>
      <c r="J112" s="435"/>
      <c r="K112" s="436" t="s">
        <v>1272</v>
      </c>
      <c r="L112" s="435"/>
      <c r="M112" s="435"/>
      <c r="N112" s="435"/>
      <c r="O112" s="435"/>
      <c r="P112" s="437"/>
      <c r="Q112" s="388" t="s">
        <v>817</v>
      </c>
      <c r="R112" s="435" t="s">
        <v>864</v>
      </c>
      <c r="S112" s="384" t="s">
        <v>1272</v>
      </c>
      <c r="T112" s="438"/>
      <c r="U112" s="438"/>
      <c r="V112" s="439"/>
      <c r="W112" s="261" t="s">
        <v>864</v>
      </c>
      <c r="X112" s="232"/>
      <c r="Y112" s="390" t="s">
        <v>1368</v>
      </c>
      <c r="Z112" s="435"/>
      <c r="AA112" s="441"/>
      <c r="AB112" s="435"/>
      <c r="AC112" s="438"/>
      <c r="AD112" s="438">
        <v>1</v>
      </c>
    </row>
    <row r="113" spans="1:30" s="224" customFormat="1" ht="13.5" customHeight="1">
      <c r="A113" s="225">
        <v>105</v>
      </c>
      <c r="B113" s="216"/>
      <c r="C113" s="241" t="s">
        <v>831</v>
      </c>
      <c r="D113" s="241"/>
      <c r="E113" s="241"/>
      <c r="F113" s="241"/>
      <c r="G113" s="241"/>
      <c r="H113" s="435" t="s">
        <v>1369</v>
      </c>
      <c r="I113" s="445"/>
      <c r="J113" s="435"/>
      <c r="K113" s="436" t="s">
        <v>1187</v>
      </c>
      <c r="L113" s="435"/>
      <c r="M113" s="435"/>
      <c r="N113" s="435"/>
      <c r="O113" s="435"/>
      <c r="P113" s="437"/>
      <c r="Q113" s="435" t="s">
        <v>817</v>
      </c>
      <c r="R113" s="435"/>
      <c r="S113" s="435" t="s">
        <v>863</v>
      </c>
      <c r="T113" s="438"/>
      <c r="U113" s="446"/>
      <c r="V113" s="439"/>
      <c r="W113" s="261" t="s">
        <v>864</v>
      </c>
      <c r="X113" s="232"/>
      <c r="Y113" s="440"/>
      <c r="Z113" s="435"/>
      <c r="AA113" s="441"/>
      <c r="AB113" s="435"/>
      <c r="AC113" s="438"/>
      <c r="AD113" s="438">
        <v>1</v>
      </c>
    </row>
    <row r="114" spans="1:30" s="224" customFormat="1" ht="13.5" customHeight="1">
      <c r="A114" s="225">
        <v>106</v>
      </c>
      <c r="B114" s="217"/>
      <c r="C114" s="241" t="s">
        <v>1370</v>
      </c>
      <c r="D114" s="241"/>
      <c r="E114" s="241"/>
      <c r="F114" s="241"/>
      <c r="G114" s="241"/>
      <c r="H114" s="435" t="s">
        <v>1371</v>
      </c>
      <c r="I114" s="445" t="s">
        <v>1372</v>
      </c>
      <c r="J114" s="435"/>
      <c r="K114" s="436" t="s">
        <v>1323</v>
      </c>
      <c r="L114" s="435"/>
      <c r="M114" s="435"/>
      <c r="N114" s="435"/>
      <c r="O114" s="435"/>
      <c r="P114" s="437"/>
      <c r="Q114" s="435" t="s">
        <v>820</v>
      </c>
      <c r="R114" s="435"/>
      <c r="S114" s="435" t="s">
        <v>863</v>
      </c>
      <c r="T114" s="438"/>
      <c r="U114" s="438"/>
      <c r="V114" s="439"/>
      <c r="W114" s="439" t="s">
        <v>864</v>
      </c>
      <c r="X114" s="232"/>
      <c r="Y114" s="440"/>
      <c r="Z114" s="435"/>
      <c r="AA114" s="441"/>
      <c r="AB114" s="435"/>
      <c r="AC114" s="438"/>
      <c r="AD114" s="438">
        <v>1</v>
      </c>
    </row>
    <row r="115" spans="1:30" s="224" customFormat="1" ht="14.25" customHeight="1">
      <c r="A115" s="225">
        <v>107</v>
      </c>
      <c r="B115" s="217" t="s">
        <v>1373</v>
      </c>
      <c r="C115" s="217"/>
      <c r="D115" s="241"/>
      <c r="E115" s="241"/>
      <c r="F115" s="241"/>
      <c r="G115" s="241"/>
      <c r="H115" s="435" t="s">
        <v>1374</v>
      </c>
      <c r="I115" s="445"/>
      <c r="J115" s="435"/>
      <c r="K115" s="436" t="s">
        <v>1375</v>
      </c>
      <c r="L115" s="435"/>
      <c r="M115" s="435"/>
      <c r="N115" s="435"/>
      <c r="O115" s="435"/>
      <c r="P115" s="437"/>
      <c r="Q115" s="435" t="s">
        <v>823</v>
      </c>
      <c r="R115" s="435" t="s">
        <v>864</v>
      </c>
      <c r="S115" s="384" t="s">
        <v>1375</v>
      </c>
      <c r="T115" s="438"/>
      <c r="U115" s="260"/>
      <c r="V115" s="261" t="s">
        <v>864</v>
      </c>
      <c r="W115" s="261" t="s">
        <v>864</v>
      </c>
      <c r="X115" s="232"/>
      <c r="Y115" s="440"/>
      <c r="Z115" s="435"/>
      <c r="AA115" s="245"/>
      <c r="AB115" s="435"/>
      <c r="AC115" s="438"/>
      <c r="AD115" s="438">
        <v>1</v>
      </c>
    </row>
    <row r="116" spans="1:30" s="224" customFormat="1" ht="13.5" customHeight="1">
      <c r="A116" s="225">
        <v>108</v>
      </c>
      <c r="B116" s="217"/>
      <c r="C116" s="217" t="s">
        <v>1376</v>
      </c>
      <c r="D116" s="241"/>
      <c r="E116" s="241"/>
      <c r="F116" s="241"/>
      <c r="G116" s="241"/>
      <c r="H116" s="435" t="s">
        <v>1377</v>
      </c>
      <c r="I116" s="445"/>
      <c r="J116" s="435"/>
      <c r="K116" s="436" t="s">
        <v>1187</v>
      </c>
      <c r="L116" s="435"/>
      <c r="M116" s="435"/>
      <c r="N116" s="435"/>
      <c r="O116" s="435"/>
      <c r="P116" s="437"/>
      <c r="Q116" s="435" t="s">
        <v>820</v>
      </c>
      <c r="R116" s="435"/>
      <c r="S116" s="436" t="s">
        <v>863</v>
      </c>
      <c r="T116" s="438"/>
      <c r="U116" s="438"/>
      <c r="V116" s="439" t="s">
        <v>864</v>
      </c>
      <c r="W116" s="261" t="s">
        <v>864</v>
      </c>
      <c r="X116" s="232"/>
      <c r="Y116" s="269" t="s">
        <v>1378</v>
      </c>
      <c r="Z116" s="435" t="s">
        <v>1379</v>
      </c>
      <c r="AA116" s="441"/>
      <c r="AB116" s="435"/>
      <c r="AC116" s="438"/>
      <c r="AD116" s="438">
        <v>1</v>
      </c>
    </row>
    <row r="117" spans="1:30" s="224" customFormat="1" ht="13.5" customHeight="1">
      <c r="A117" s="225">
        <v>109</v>
      </c>
      <c r="B117" s="217"/>
      <c r="C117" s="217" t="s">
        <v>1380</v>
      </c>
      <c r="D117" s="241"/>
      <c r="E117" s="241"/>
      <c r="F117" s="241"/>
      <c r="G117" s="241"/>
      <c r="H117" s="435"/>
      <c r="I117" s="445"/>
      <c r="J117" s="435"/>
      <c r="K117" s="436" t="s">
        <v>1381</v>
      </c>
      <c r="L117" s="435"/>
      <c r="M117" s="435"/>
      <c r="N117" s="435"/>
      <c r="O117" s="435"/>
      <c r="P117" s="437"/>
      <c r="Q117" s="435" t="s">
        <v>817</v>
      </c>
      <c r="R117" s="435" t="s">
        <v>864</v>
      </c>
      <c r="S117" s="243" t="s">
        <v>1381</v>
      </c>
      <c r="T117" s="438"/>
      <c r="U117" s="438"/>
      <c r="V117" s="261"/>
      <c r="W117" s="261" t="s">
        <v>864</v>
      </c>
      <c r="X117" s="232"/>
      <c r="Y117" s="440"/>
      <c r="Z117" s="435"/>
      <c r="AA117" s="245"/>
      <c r="AB117" s="435"/>
      <c r="AC117" s="438"/>
      <c r="AD117" s="438">
        <v>1</v>
      </c>
    </row>
    <row r="118" spans="1:30" s="224" customFormat="1" ht="13.5" customHeight="1">
      <c r="A118" s="225">
        <v>110</v>
      </c>
      <c r="B118" s="217"/>
      <c r="C118" s="217"/>
      <c r="D118" s="241" t="s">
        <v>1382</v>
      </c>
      <c r="E118" s="241"/>
      <c r="F118" s="241"/>
      <c r="G118" s="241"/>
      <c r="H118" s="435" t="s">
        <v>1383</v>
      </c>
      <c r="I118" s="445"/>
      <c r="J118" s="435"/>
      <c r="K118" s="436" t="s">
        <v>1384</v>
      </c>
      <c r="L118" s="435"/>
      <c r="M118" s="435"/>
      <c r="N118" s="435"/>
      <c r="O118" s="435"/>
      <c r="P118" s="437"/>
      <c r="Q118" s="435" t="s">
        <v>823</v>
      </c>
      <c r="R118" s="435" t="s">
        <v>864</v>
      </c>
      <c r="S118" s="384" t="s">
        <v>1384</v>
      </c>
      <c r="T118" s="438"/>
      <c r="U118" s="438"/>
      <c r="V118" s="439"/>
      <c r="W118" s="261" t="s">
        <v>864</v>
      </c>
      <c r="X118" s="232"/>
      <c r="Y118" s="440"/>
      <c r="Z118" s="435"/>
      <c r="AA118" s="441"/>
      <c r="AB118" s="435"/>
      <c r="AC118" s="438"/>
      <c r="AD118" s="438">
        <v>1</v>
      </c>
    </row>
    <row r="119" spans="1:30" s="224" customFormat="1" ht="13.5" customHeight="1">
      <c r="A119" s="225">
        <v>111</v>
      </c>
      <c r="B119" s="217"/>
      <c r="C119" s="217"/>
      <c r="D119" s="241"/>
      <c r="E119" s="241" t="s">
        <v>1385</v>
      </c>
      <c r="F119" s="241"/>
      <c r="G119" s="241"/>
      <c r="H119" s="435" t="s">
        <v>1386</v>
      </c>
      <c r="I119" s="445" t="s">
        <v>1387</v>
      </c>
      <c r="J119" s="435"/>
      <c r="K119" s="436" t="s">
        <v>908</v>
      </c>
      <c r="L119" s="435"/>
      <c r="M119" s="435"/>
      <c r="N119" s="435"/>
      <c r="O119" s="435"/>
      <c r="P119" s="437"/>
      <c r="Q119" s="435" t="s">
        <v>820</v>
      </c>
      <c r="R119" s="435"/>
      <c r="S119" s="435" t="s">
        <v>863</v>
      </c>
      <c r="T119" s="438" t="s">
        <v>864</v>
      </c>
      <c r="U119" s="438" t="s">
        <v>1388</v>
      </c>
      <c r="V119" s="261"/>
      <c r="W119" s="261" t="s">
        <v>864</v>
      </c>
      <c r="X119" s="232"/>
      <c r="Y119" s="269" t="s">
        <v>1389</v>
      </c>
      <c r="Z119" s="435" t="s">
        <v>1293</v>
      </c>
      <c r="AA119" s="245"/>
      <c r="AB119" s="435"/>
      <c r="AC119" s="438"/>
      <c r="AD119" s="438">
        <v>1</v>
      </c>
    </row>
    <row r="120" spans="1:30" s="224" customFormat="1" ht="13.5" customHeight="1">
      <c r="A120" s="225">
        <v>112</v>
      </c>
      <c r="B120" s="217"/>
      <c r="C120" s="217"/>
      <c r="D120" s="241"/>
      <c r="E120" s="241" t="s">
        <v>1184</v>
      </c>
      <c r="F120" s="241"/>
      <c r="G120" s="241"/>
      <c r="H120" s="435" t="s">
        <v>1390</v>
      </c>
      <c r="I120" s="445" t="s">
        <v>1330</v>
      </c>
      <c r="J120" s="435"/>
      <c r="K120" s="436" t="s">
        <v>1391</v>
      </c>
      <c r="L120" s="435"/>
      <c r="M120" s="435"/>
      <c r="N120" s="435"/>
      <c r="O120" s="435"/>
      <c r="P120" s="437"/>
      <c r="Q120" s="435" t="s">
        <v>820</v>
      </c>
      <c r="R120" s="435"/>
      <c r="S120" s="435" t="s">
        <v>863</v>
      </c>
      <c r="T120" s="438"/>
      <c r="U120" s="438"/>
      <c r="V120" s="261"/>
      <c r="W120" s="261" t="s">
        <v>864</v>
      </c>
      <c r="X120" s="232"/>
      <c r="Y120" s="440"/>
      <c r="Z120" s="435"/>
      <c r="AA120" s="245"/>
      <c r="AB120" s="435"/>
      <c r="AC120" s="438"/>
      <c r="AD120" s="438">
        <v>1</v>
      </c>
    </row>
    <row r="121" spans="1:30" s="224" customFormat="1" ht="13.5" customHeight="1">
      <c r="A121" s="225">
        <v>113</v>
      </c>
      <c r="B121" s="217"/>
      <c r="C121" s="217"/>
      <c r="D121" s="217" t="s">
        <v>1228</v>
      </c>
      <c r="E121" s="219" t="s">
        <v>1244</v>
      </c>
      <c r="F121" s="241"/>
      <c r="G121" s="241"/>
      <c r="H121" s="435" t="s">
        <v>1392</v>
      </c>
      <c r="I121" s="445"/>
      <c r="J121" s="435"/>
      <c r="K121" s="436" t="s">
        <v>1233</v>
      </c>
      <c r="L121" s="435"/>
      <c r="M121" s="435"/>
      <c r="N121" s="435"/>
      <c r="O121" s="435"/>
      <c r="P121" s="437"/>
      <c r="Q121" s="435" t="s">
        <v>823</v>
      </c>
      <c r="R121" s="435" t="s">
        <v>864</v>
      </c>
      <c r="S121" s="243" t="s">
        <v>1233</v>
      </c>
      <c r="T121" s="438"/>
      <c r="U121" s="438"/>
      <c r="V121" s="261"/>
      <c r="W121" s="261" t="s">
        <v>864</v>
      </c>
      <c r="X121" s="232"/>
      <c r="Y121" s="389" t="s">
        <v>1393</v>
      </c>
      <c r="Z121" s="396" t="s">
        <v>1394</v>
      </c>
      <c r="AA121" s="245" t="s">
        <v>1234</v>
      </c>
      <c r="AB121" s="435"/>
      <c r="AC121" s="438"/>
      <c r="AD121" s="438">
        <v>1</v>
      </c>
    </row>
    <row r="122" spans="1:30" s="224" customFormat="1" ht="13.5" customHeight="1">
      <c r="A122" s="225">
        <v>114</v>
      </c>
      <c r="B122" s="217"/>
      <c r="C122" s="217"/>
      <c r="D122" s="217" t="s">
        <v>1395</v>
      </c>
      <c r="E122" s="241"/>
      <c r="F122" s="241"/>
      <c r="G122" s="241"/>
      <c r="H122" s="435" t="s">
        <v>1396</v>
      </c>
      <c r="I122" s="445"/>
      <c r="J122" s="435"/>
      <c r="K122" s="436" t="s">
        <v>1397</v>
      </c>
      <c r="L122" s="435"/>
      <c r="M122" s="435"/>
      <c r="N122" s="435"/>
      <c r="O122" s="435"/>
      <c r="P122" s="437"/>
      <c r="Q122" s="435" t="s">
        <v>817</v>
      </c>
      <c r="R122" s="435" t="s">
        <v>864</v>
      </c>
      <c r="S122" s="384" t="s">
        <v>1397</v>
      </c>
      <c r="T122" s="438"/>
      <c r="U122" s="438"/>
      <c r="V122" s="261"/>
      <c r="W122" s="261" t="s">
        <v>864</v>
      </c>
      <c r="X122" s="232"/>
      <c r="Y122" s="440"/>
      <c r="Z122" s="435"/>
      <c r="AA122" s="245"/>
      <c r="AB122" s="435"/>
      <c r="AC122" s="438"/>
      <c r="AD122" s="438">
        <v>1</v>
      </c>
    </row>
    <row r="123" spans="1:30" s="224" customFormat="1" ht="13.5" customHeight="1">
      <c r="A123" s="225">
        <v>115</v>
      </c>
      <c r="B123" s="217"/>
      <c r="C123" s="217"/>
      <c r="D123" s="217"/>
      <c r="E123" s="217" t="s">
        <v>1049</v>
      </c>
      <c r="F123" s="219" t="s">
        <v>1398</v>
      </c>
      <c r="G123" s="241"/>
      <c r="H123" s="435"/>
      <c r="I123" s="445"/>
      <c r="J123" s="435"/>
      <c r="K123" s="436" t="s">
        <v>1050</v>
      </c>
      <c r="L123" s="435"/>
      <c r="M123" s="435"/>
      <c r="N123" s="435"/>
      <c r="O123" s="435"/>
      <c r="P123" s="437"/>
      <c r="Q123" s="435" t="s">
        <v>817</v>
      </c>
      <c r="R123" s="435" t="s">
        <v>864</v>
      </c>
      <c r="S123" s="243" t="s">
        <v>1050</v>
      </c>
      <c r="T123" s="438"/>
      <c r="U123" s="438"/>
      <c r="V123" s="261"/>
      <c r="W123" s="261" t="s">
        <v>864</v>
      </c>
      <c r="X123" s="232"/>
      <c r="Y123" s="440"/>
      <c r="Z123" s="435"/>
      <c r="AA123" s="245"/>
      <c r="AB123" s="435"/>
      <c r="AC123" s="438"/>
      <c r="AD123" s="438">
        <v>1</v>
      </c>
    </row>
    <row r="124" spans="1:30" s="224" customFormat="1" ht="13.5" customHeight="1">
      <c r="A124" s="225">
        <v>116</v>
      </c>
      <c r="B124" s="217"/>
      <c r="C124" s="217"/>
      <c r="D124" s="217"/>
      <c r="E124" s="217" t="s">
        <v>1074</v>
      </c>
      <c r="F124" s="219" t="s">
        <v>1399</v>
      </c>
      <c r="G124" s="241"/>
      <c r="H124" s="435"/>
      <c r="I124" s="445"/>
      <c r="J124" s="435"/>
      <c r="K124" s="436" t="s">
        <v>1075</v>
      </c>
      <c r="L124" s="435"/>
      <c r="M124" s="435"/>
      <c r="N124" s="435"/>
      <c r="O124" s="435"/>
      <c r="P124" s="437"/>
      <c r="Q124" s="435" t="s">
        <v>817</v>
      </c>
      <c r="R124" s="435" t="s">
        <v>864</v>
      </c>
      <c r="S124" s="243" t="s">
        <v>1075</v>
      </c>
      <c r="T124" s="438"/>
      <c r="U124" s="438"/>
      <c r="V124" s="261"/>
      <c r="W124" s="261" t="s">
        <v>864</v>
      </c>
      <c r="X124" s="232"/>
      <c r="Y124" s="440"/>
      <c r="Z124" s="435"/>
      <c r="AA124" s="245"/>
      <c r="AB124" s="435"/>
      <c r="AC124" s="438"/>
      <c r="AD124" s="438">
        <v>1</v>
      </c>
    </row>
    <row r="125" spans="1:30" s="224" customFormat="1" ht="13.5" customHeight="1">
      <c r="A125" s="225">
        <v>117</v>
      </c>
      <c r="B125" s="217"/>
      <c r="C125" s="217"/>
      <c r="D125" s="217" t="s">
        <v>1400</v>
      </c>
      <c r="E125" s="241"/>
      <c r="F125" s="241"/>
      <c r="G125" s="241"/>
      <c r="H125" s="435"/>
      <c r="I125" s="445"/>
      <c r="J125" s="435"/>
      <c r="K125" s="436" t="s">
        <v>1401</v>
      </c>
      <c r="L125" s="435"/>
      <c r="M125" s="435"/>
      <c r="N125" s="435"/>
      <c r="O125" s="435"/>
      <c r="P125" s="437"/>
      <c r="Q125" s="435" t="s">
        <v>817</v>
      </c>
      <c r="R125" s="435" t="s">
        <v>864</v>
      </c>
      <c r="S125" s="384" t="s">
        <v>1401</v>
      </c>
      <c r="T125" s="438"/>
      <c r="U125" s="438"/>
      <c r="V125" s="261"/>
      <c r="W125" s="261" t="s">
        <v>864</v>
      </c>
      <c r="X125" s="232"/>
      <c r="Y125" s="440"/>
      <c r="Z125" s="440" t="s">
        <v>1402</v>
      </c>
      <c r="AA125" s="245"/>
      <c r="AB125" s="435"/>
      <c r="AC125" s="438"/>
      <c r="AD125" s="438">
        <v>1</v>
      </c>
    </row>
    <row r="126" spans="1:30" s="224" customFormat="1" ht="13.5" customHeight="1">
      <c r="A126" s="225">
        <v>118</v>
      </c>
      <c r="B126" s="217"/>
      <c r="C126" s="217"/>
      <c r="D126" s="217"/>
      <c r="E126" s="241" t="s">
        <v>1273</v>
      </c>
      <c r="F126" s="241"/>
      <c r="G126" s="241"/>
      <c r="H126" s="435" t="s">
        <v>1403</v>
      </c>
      <c r="I126" s="445"/>
      <c r="J126" s="435"/>
      <c r="K126" s="436" t="s">
        <v>1272</v>
      </c>
      <c r="L126" s="435"/>
      <c r="M126" s="435"/>
      <c r="N126" s="435"/>
      <c r="O126" s="435"/>
      <c r="P126" s="437"/>
      <c r="Q126" s="435" t="s">
        <v>820</v>
      </c>
      <c r="R126" s="435" t="s">
        <v>864</v>
      </c>
      <c r="S126" s="243" t="s">
        <v>1272</v>
      </c>
      <c r="T126" s="438"/>
      <c r="U126" s="438"/>
      <c r="V126" s="261"/>
      <c r="W126" s="261" t="s">
        <v>864</v>
      </c>
      <c r="X126" s="232"/>
      <c r="Y126" s="440"/>
      <c r="Z126" s="435"/>
      <c r="AA126" s="245"/>
      <c r="AB126" s="435"/>
      <c r="AC126" s="438"/>
      <c r="AD126" s="438">
        <v>1</v>
      </c>
    </row>
    <row r="127" spans="1:30" s="224" customFormat="1" ht="13.5" customHeight="1">
      <c r="A127" s="225">
        <v>119</v>
      </c>
      <c r="B127" s="217"/>
      <c r="C127" s="217"/>
      <c r="D127" s="217"/>
      <c r="E127" s="241" t="s">
        <v>1184</v>
      </c>
      <c r="F127" s="241"/>
      <c r="G127" s="241"/>
      <c r="H127" s="435" t="s">
        <v>1404</v>
      </c>
      <c r="I127" s="445">
        <v>10000668540</v>
      </c>
      <c r="J127" s="435"/>
      <c r="K127" s="436" t="s">
        <v>1187</v>
      </c>
      <c r="L127" s="435"/>
      <c r="M127" s="435"/>
      <c r="N127" s="435"/>
      <c r="O127" s="435"/>
      <c r="P127" s="437"/>
      <c r="Q127" s="435" t="s">
        <v>817</v>
      </c>
      <c r="R127" s="435"/>
      <c r="S127" s="435" t="s">
        <v>863</v>
      </c>
      <c r="T127" s="438"/>
      <c r="U127" s="377"/>
      <c r="V127" s="261"/>
      <c r="W127" s="261" t="s">
        <v>864</v>
      </c>
      <c r="X127" s="232"/>
      <c r="Y127" s="385" t="s">
        <v>1405</v>
      </c>
      <c r="Z127" s="435" t="s">
        <v>1406</v>
      </c>
      <c r="AA127" s="245"/>
      <c r="AB127" s="435"/>
      <c r="AC127" s="438"/>
      <c r="AD127" s="438">
        <v>1</v>
      </c>
    </row>
    <row r="128" spans="1:30" s="224" customFormat="1" ht="13.5" customHeight="1">
      <c r="A128" s="225">
        <v>120</v>
      </c>
      <c r="B128" s="217"/>
      <c r="C128" s="217"/>
      <c r="D128" s="241"/>
      <c r="E128" s="241" t="s">
        <v>1407</v>
      </c>
      <c r="F128" s="219" t="s">
        <v>1408</v>
      </c>
      <c r="G128" s="241"/>
      <c r="H128" s="435"/>
      <c r="I128" s="445"/>
      <c r="J128" s="435"/>
      <c r="K128" s="436" t="s">
        <v>1397</v>
      </c>
      <c r="L128" s="435"/>
      <c r="M128" s="435"/>
      <c r="N128" s="435"/>
      <c r="O128" s="435"/>
      <c r="P128" s="437"/>
      <c r="Q128" s="435" t="s">
        <v>817</v>
      </c>
      <c r="R128" s="435" t="s">
        <v>864</v>
      </c>
      <c r="S128" s="384" t="s">
        <v>1397</v>
      </c>
      <c r="T128" s="438"/>
      <c r="U128" s="438"/>
      <c r="V128" s="439"/>
      <c r="W128" s="439" t="s">
        <v>864</v>
      </c>
      <c r="X128" s="232"/>
      <c r="Y128" s="440"/>
      <c r="Z128" s="435"/>
      <c r="AA128" s="441"/>
      <c r="AB128" s="435"/>
      <c r="AC128" s="438"/>
      <c r="AD128" s="438">
        <v>1</v>
      </c>
    </row>
    <row r="129" spans="1:30" s="224" customFormat="1" ht="13.5" customHeight="1">
      <c r="A129" s="225">
        <v>121</v>
      </c>
      <c r="B129" s="217"/>
      <c r="C129" s="217"/>
      <c r="D129" s="217"/>
      <c r="E129" s="217" t="s">
        <v>1409</v>
      </c>
      <c r="F129" s="219" t="s">
        <v>1244</v>
      </c>
      <c r="G129" s="241"/>
      <c r="H129" s="435" t="s">
        <v>1392</v>
      </c>
      <c r="I129" s="445"/>
      <c r="J129" s="435"/>
      <c r="K129" s="436" t="s">
        <v>1233</v>
      </c>
      <c r="L129" s="435"/>
      <c r="M129" s="435"/>
      <c r="N129" s="435"/>
      <c r="O129" s="435"/>
      <c r="P129" s="437"/>
      <c r="Q129" s="435" t="s">
        <v>823</v>
      </c>
      <c r="R129" s="435" t="s">
        <v>864</v>
      </c>
      <c r="S129" s="243" t="s">
        <v>1233</v>
      </c>
      <c r="T129" s="438"/>
      <c r="U129" s="260"/>
      <c r="V129" s="261"/>
      <c r="W129" s="261" t="s">
        <v>864</v>
      </c>
      <c r="X129" s="232"/>
      <c r="Y129" s="440"/>
      <c r="Z129" s="435"/>
      <c r="AA129" s="245" t="s">
        <v>1234</v>
      </c>
      <c r="AB129" s="435"/>
      <c r="AC129" s="438"/>
      <c r="AD129" s="438">
        <v>1</v>
      </c>
    </row>
    <row r="130" spans="1:30" s="224" customFormat="1" ht="13.5" customHeight="1">
      <c r="A130" s="225">
        <v>122</v>
      </c>
      <c r="B130" s="217"/>
      <c r="C130" s="217" t="s">
        <v>1410</v>
      </c>
      <c r="D130" s="241"/>
      <c r="E130" s="241"/>
      <c r="F130" s="241"/>
      <c r="G130" s="241"/>
      <c r="H130" s="435" t="s">
        <v>1411</v>
      </c>
      <c r="I130" s="445"/>
      <c r="J130" s="435"/>
      <c r="K130" s="436" t="s">
        <v>1412</v>
      </c>
      <c r="L130" s="435"/>
      <c r="M130" s="435"/>
      <c r="N130" s="435"/>
      <c r="O130" s="435"/>
      <c r="P130" s="437"/>
      <c r="Q130" s="435" t="s">
        <v>817</v>
      </c>
      <c r="R130" s="435" t="s">
        <v>864</v>
      </c>
      <c r="S130" s="243" t="s">
        <v>1413</v>
      </c>
      <c r="T130" s="438"/>
      <c r="U130" s="438"/>
      <c r="V130" s="261" t="s">
        <v>864</v>
      </c>
      <c r="W130" s="261" t="s">
        <v>864</v>
      </c>
      <c r="X130" s="232"/>
      <c r="Y130" s="440"/>
      <c r="Z130" s="435"/>
      <c r="AA130" s="245"/>
      <c r="AB130" s="435"/>
      <c r="AC130" s="438"/>
      <c r="AD130" s="438">
        <v>1</v>
      </c>
    </row>
    <row r="131" spans="1:30" s="224" customFormat="1" ht="13.5" customHeight="1">
      <c r="A131" s="225">
        <v>123</v>
      </c>
      <c r="B131" s="217"/>
      <c r="C131" s="217"/>
      <c r="D131" s="217" t="s">
        <v>1414</v>
      </c>
      <c r="E131" s="241"/>
      <c r="F131" s="241"/>
      <c r="G131" s="241"/>
      <c r="H131" s="435" t="s">
        <v>1415</v>
      </c>
      <c r="I131" s="445"/>
      <c r="J131" s="435"/>
      <c r="K131" s="436" t="s">
        <v>1416</v>
      </c>
      <c r="L131" s="435"/>
      <c r="M131" s="435"/>
      <c r="N131" s="435"/>
      <c r="O131" s="435"/>
      <c r="P131" s="437"/>
      <c r="Q131" s="435" t="s">
        <v>817</v>
      </c>
      <c r="R131" s="435" t="s">
        <v>864</v>
      </c>
      <c r="S131" s="243" t="s">
        <v>1417</v>
      </c>
      <c r="T131" s="438"/>
      <c r="U131" s="260"/>
      <c r="V131" s="261"/>
      <c r="W131" s="261" t="s">
        <v>864</v>
      </c>
      <c r="X131" s="232"/>
      <c r="Y131" s="440"/>
      <c r="Z131" s="435"/>
      <c r="AA131" s="245"/>
      <c r="AB131" s="435"/>
      <c r="AC131" s="438"/>
      <c r="AD131" s="438">
        <v>1</v>
      </c>
    </row>
    <row r="132" spans="1:30" s="224" customFormat="1" ht="13.5" customHeight="1">
      <c r="A132" s="225">
        <v>124</v>
      </c>
      <c r="B132" s="217"/>
      <c r="C132" s="217"/>
      <c r="D132" s="217"/>
      <c r="E132" s="241" t="s">
        <v>1418</v>
      </c>
      <c r="F132" s="241"/>
      <c r="G132" s="241"/>
      <c r="H132" s="435" t="s">
        <v>1415</v>
      </c>
      <c r="I132" s="445"/>
      <c r="J132" s="435"/>
      <c r="K132" s="436" t="s">
        <v>888</v>
      </c>
      <c r="L132" s="435"/>
      <c r="M132" s="435"/>
      <c r="N132" s="435"/>
      <c r="O132" s="435"/>
      <c r="P132" s="437"/>
      <c r="Q132" s="435" t="s">
        <v>817</v>
      </c>
      <c r="R132" s="435"/>
      <c r="S132" s="435" t="s">
        <v>863</v>
      </c>
      <c r="T132" s="438" t="s">
        <v>864</v>
      </c>
      <c r="U132" s="261" t="s">
        <v>1419</v>
      </c>
      <c r="V132" s="439"/>
      <c r="W132" s="261" t="s">
        <v>864</v>
      </c>
      <c r="X132" s="232"/>
      <c r="Y132" s="269" t="s">
        <v>1420</v>
      </c>
      <c r="Z132" s="391" t="s">
        <v>1421</v>
      </c>
      <c r="AA132" s="245"/>
      <c r="AB132" s="435"/>
      <c r="AC132" s="438"/>
      <c r="AD132" s="438">
        <v>1</v>
      </c>
    </row>
    <row r="133" spans="1:30" s="224" customFormat="1" ht="13.5" customHeight="1">
      <c r="A133" s="225">
        <v>125</v>
      </c>
      <c r="B133" s="217"/>
      <c r="C133" s="217"/>
      <c r="D133" s="217"/>
      <c r="E133" s="241" t="s">
        <v>1422</v>
      </c>
      <c r="F133" s="241"/>
      <c r="G133" s="241"/>
      <c r="H133" s="435" t="s">
        <v>1423</v>
      </c>
      <c r="I133" s="445"/>
      <c r="J133" s="435"/>
      <c r="K133" s="436" t="s">
        <v>1424</v>
      </c>
      <c r="L133" s="435"/>
      <c r="M133" s="435"/>
      <c r="N133" s="435"/>
      <c r="O133" s="435"/>
      <c r="P133" s="437"/>
      <c r="Q133" s="435" t="s">
        <v>817</v>
      </c>
      <c r="R133" s="435"/>
      <c r="S133" s="435" t="s">
        <v>863</v>
      </c>
      <c r="T133" s="438" t="s">
        <v>864</v>
      </c>
      <c r="U133" s="261" t="s">
        <v>1425</v>
      </c>
      <c r="V133" s="439"/>
      <c r="W133" s="261" t="s">
        <v>864</v>
      </c>
      <c r="X133" s="232"/>
      <c r="Y133" s="269" t="s">
        <v>1426</v>
      </c>
      <c r="Z133" s="435"/>
      <c r="AA133" s="245"/>
      <c r="AB133" s="435"/>
      <c r="AC133" s="438"/>
      <c r="AD133" s="438">
        <v>1</v>
      </c>
    </row>
    <row r="134" spans="1:30" s="224" customFormat="1" ht="13.5" customHeight="1">
      <c r="A134" s="225">
        <v>126</v>
      </c>
      <c r="B134" s="217"/>
      <c r="C134" s="217"/>
      <c r="D134" s="217" t="s">
        <v>1427</v>
      </c>
      <c r="E134" s="241"/>
      <c r="F134" s="241"/>
      <c r="G134" s="241"/>
      <c r="H134" s="435" t="s">
        <v>1428</v>
      </c>
      <c r="I134" s="445"/>
      <c r="J134" s="435"/>
      <c r="K134" s="436" t="s">
        <v>1060</v>
      </c>
      <c r="L134" s="435"/>
      <c r="M134" s="435"/>
      <c r="N134" s="435"/>
      <c r="O134" s="435"/>
      <c r="P134" s="437"/>
      <c r="Q134" s="435" t="s">
        <v>817</v>
      </c>
      <c r="R134" s="435" t="s">
        <v>864</v>
      </c>
      <c r="S134" s="384" t="s">
        <v>1429</v>
      </c>
      <c r="T134" s="438"/>
      <c r="U134" s="438"/>
      <c r="V134" s="261"/>
      <c r="W134" s="261" t="s">
        <v>864</v>
      </c>
      <c r="X134" s="232"/>
      <c r="Y134" s="440"/>
      <c r="Z134" s="435"/>
      <c r="AA134" s="245"/>
      <c r="AB134" s="435"/>
      <c r="AC134" s="438"/>
      <c r="AD134" s="438">
        <v>1</v>
      </c>
    </row>
    <row r="135" spans="1:30" s="224" customFormat="1" ht="13.5" customHeight="1">
      <c r="A135" s="225">
        <v>127</v>
      </c>
      <c r="B135" s="217"/>
      <c r="C135" s="217"/>
      <c r="D135" s="217"/>
      <c r="E135" s="241" t="s">
        <v>1430</v>
      </c>
      <c r="F135" s="241"/>
      <c r="G135" s="241"/>
      <c r="H135" s="435" t="s">
        <v>1428</v>
      </c>
      <c r="I135" s="445" t="s">
        <v>1431</v>
      </c>
      <c r="J135" s="435"/>
      <c r="K135" s="436" t="s">
        <v>1391</v>
      </c>
      <c r="L135" s="435"/>
      <c r="M135" s="435"/>
      <c r="N135" s="435"/>
      <c r="O135" s="435"/>
      <c r="P135" s="437"/>
      <c r="Q135" s="435" t="s">
        <v>817</v>
      </c>
      <c r="R135" s="435"/>
      <c r="S135" s="435" t="s">
        <v>863</v>
      </c>
      <c r="T135" s="438"/>
      <c r="U135" s="438"/>
      <c r="V135" s="261"/>
      <c r="W135" s="261" t="s">
        <v>864</v>
      </c>
      <c r="X135" s="232"/>
      <c r="Y135" s="385" t="s">
        <v>1432</v>
      </c>
      <c r="Z135" s="435"/>
      <c r="AA135" s="245"/>
      <c r="AB135" s="435"/>
      <c r="AC135" s="438"/>
      <c r="AD135" s="438">
        <v>1</v>
      </c>
    </row>
    <row r="136" spans="1:30" s="224" customFormat="1" ht="13.5" customHeight="1">
      <c r="A136" s="225">
        <v>128</v>
      </c>
      <c r="B136" s="217"/>
      <c r="C136" s="217"/>
      <c r="D136" s="217"/>
      <c r="E136" s="241" t="s">
        <v>1433</v>
      </c>
      <c r="F136" s="241"/>
      <c r="G136" s="241"/>
      <c r="H136" s="435" t="s">
        <v>1434</v>
      </c>
      <c r="I136" s="445" t="s">
        <v>1435</v>
      </c>
      <c r="J136" s="435"/>
      <c r="K136" s="436" t="s">
        <v>1436</v>
      </c>
      <c r="L136" s="435"/>
      <c r="M136" s="435"/>
      <c r="N136" s="435"/>
      <c r="O136" s="435"/>
      <c r="P136" s="437"/>
      <c r="Q136" s="435" t="s">
        <v>817</v>
      </c>
      <c r="R136" s="435"/>
      <c r="S136" s="435" t="s">
        <v>863</v>
      </c>
      <c r="T136" s="438" t="s">
        <v>864</v>
      </c>
      <c r="U136" s="438"/>
      <c r="V136" s="261"/>
      <c r="W136" s="261" t="s">
        <v>864</v>
      </c>
      <c r="X136" s="232"/>
      <c r="Y136" s="385" t="s">
        <v>1437</v>
      </c>
      <c r="Z136" s="435"/>
      <c r="AA136" s="245"/>
      <c r="AB136" s="435"/>
      <c r="AC136" s="438"/>
      <c r="AD136" s="438">
        <v>1</v>
      </c>
    </row>
    <row r="137" spans="1:30" s="224" customFormat="1" ht="13.5" customHeight="1">
      <c r="A137" s="225">
        <v>129</v>
      </c>
      <c r="B137" s="217"/>
      <c r="C137" s="217"/>
      <c r="D137" s="217" t="s">
        <v>1438</v>
      </c>
      <c r="E137" s="241"/>
      <c r="F137" s="241"/>
      <c r="G137" s="241"/>
      <c r="H137" s="435" t="s">
        <v>1439</v>
      </c>
      <c r="I137" s="445"/>
      <c r="J137" s="435"/>
      <c r="K137" s="436" t="s">
        <v>1440</v>
      </c>
      <c r="L137" s="435"/>
      <c r="M137" s="435"/>
      <c r="N137" s="435"/>
      <c r="O137" s="435"/>
      <c r="P137" s="437"/>
      <c r="Q137" s="435" t="s">
        <v>817</v>
      </c>
      <c r="R137" s="435" t="s">
        <v>864</v>
      </c>
      <c r="S137" s="243" t="s">
        <v>1441</v>
      </c>
      <c r="T137" s="438"/>
      <c r="U137" s="260"/>
      <c r="V137" s="261" t="s">
        <v>864</v>
      </c>
      <c r="W137" s="261" t="s">
        <v>864</v>
      </c>
      <c r="X137" s="232"/>
      <c r="Y137" s="440"/>
      <c r="Z137" s="435"/>
      <c r="AA137" s="245"/>
      <c r="AB137" s="435"/>
      <c r="AC137" s="438"/>
      <c r="AD137" s="438">
        <v>1</v>
      </c>
    </row>
    <row r="138" spans="1:30" s="224" customFormat="1" ht="13.5" customHeight="1">
      <c r="A138" s="225">
        <v>130</v>
      </c>
      <c r="B138" s="217"/>
      <c r="C138" s="217"/>
      <c r="D138" s="217"/>
      <c r="E138" s="241" t="s">
        <v>1442</v>
      </c>
      <c r="F138" s="241"/>
      <c r="G138" s="241"/>
      <c r="H138" s="435" t="s">
        <v>1443</v>
      </c>
      <c r="I138" s="445" t="s">
        <v>1102</v>
      </c>
      <c r="J138" s="435"/>
      <c r="K138" s="436" t="s">
        <v>1444</v>
      </c>
      <c r="L138" s="435"/>
      <c r="M138" s="435"/>
      <c r="N138" s="435"/>
      <c r="O138" s="435"/>
      <c r="P138" s="437"/>
      <c r="Q138" s="435" t="s">
        <v>817</v>
      </c>
      <c r="R138" s="435"/>
      <c r="S138" s="435" t="s">
        <v>863</v>
      </c>
      <c r="T138" s="438"/>
      <c r="U138" s="438"/>
      <c r="V138" s="261"/>
      <c r="W138" s="261" t="s">
        <v>864</v>
      </c>
      <c r="X138" s="232"/>
      <c r="Y138" s="440"/>
      <c r="Z138" s="435"/>
      <c r="AA138" s="245"/>
      <c r="AB138" s="435"/>
      <c r="AC138" s="438"/>
      <c r="AD138" s="438">
        <v>1</v>
      </c>
    </row>
    <row r="139" spans="1:30" s="224" customFormat="1" ht="13.5" customHeight="1">
      <c r="A139" s="225">
        <v>131</v>
      </c>
      <c r="B139" s="217"/>
      <c r="C139" s="217"/>
      <c r="D139" s="217"/>
      <c r="E139" s="241" t="s">
        <v>1445</v>
      </c>
      <c r="F139" s="241"/>
      <c r="G139" s="241"/>
      <c r="H139" s="435" t="s">
        <v>1446</v>
      </c>
      <c r="I139" s="445"/>
      <c r="J139" s="435"/>
      <c r="K139" s="436" t="s">
        <v>1447</v>
      </c>
      <c r="L139" s="435"/>
      <c r="M139" s="435"/>
      <c r="N139" s="435"/>
      <c r="O139" s="435"/>
      <c r="P139" s="437"/>
      <c r="Q139" s="435" t="s">
        <v>817</v>
      </c>
      <c r="R139" s="435"/>
      <c r="S139" s="435" t="s">
        <v>863</v>
      </c>
      <c r="T139" s="438"/>
      <c r="U139" s="438"/>
      <c r="V139" s="261"/>
      <c r="W139" s="261" t="s">
        <v>864</v>
      </c>
      <c r="X139" s="232"/>
      <c r="Y139" s="440"/>
      <c r="Z139" s="435"/>
      <c r="AA139" s="245"/>
      <c r="AB139" s="435"/>
      <c r="AC139" s="438"/>
      <c r="AD139" s="438">
        <v>1</v>
      </c>
    </row>
    <row r="140" spans="1:30" s="224" customFormat="1" ht="13.5" customHeight="1">
      <c r="A140" s="225">
        <v>132</v>
      </c>
      <c r="B140" s="217"/>
      <c r="C140" s="217"/>
      <c r="D140" s="217"/>
      <c r="E140" s="241" t="s">
        <v>1448</v>
      </c>
      <c r="F140" s="241"/>
      <c r="G140" s="241"/>
      <c r="H140" s="435" t="s">
        <v>1449</v>
      </c>
      <c r="I140" s="445"/>
      <c r="J140" s="435"/>
      <c r="K140" s="436" t="s">
        <v>1450</v>
      </c>
      <c r="L140" s="435"/>
      <c r="M140" s="435"/>
      <c r="N140" s="435"/>
      <c r="O140" s="435"/>
      <c r="P140" s="437"/>
      <c r="Q140" s="435" t="s">
        <v>817</v>
      </c>
      <c r="R140" s="435"/>
      <c r="S140" s="435" t="s">
        <v>863</v>
      </c>
      <c r="T140" s="438"/>
      <c r="U140" s="438"/>
      <c r="V140" s="261"/>
      <c r="W140" s="261" t="s">
        <v>864</v>
      </c>
      <c r="X140" s="232"/>
      <c r="Y140" s="440"/>
      <c r="Z140" s="435"/>
      <c r="AA140" s="245"/>
      <c r="AB140" s="435"/>
      <c r="AC140" s="438"/>
      <c r="AD140" s="438">
        <v>1</v>
      </c>
    </row>
    <row r="141" spans="1:30" s="224" customFormat="1" ht="13.5" customHeight="1">
      <c r="A141" s="225">
        <v>133</v>
      </c>
      <c r="B141" s="217"/>
      <c r="C141" s="217"/>
      <c r="D141" s="217"/>
      <c r="E141" s="241" t="s">
        <v>1451</v>
      </c>
      <c r="F141" s="241"/>
      <c r="G141" s="241"/>
      <c r="H141" s="435" t="s">
        <v>1452</v>
      </c>
      <c r="I141" s="445"/>
      <c r="J141" s="435"/>
      <c r="K141" s="436" t="s">
        <v>1453</v>
      </c>
      <c r="L141" s="435"/>
      <c r="M141" s="435"/>
      <c r="N141" s="435"/>
      <c r="O141" s="435"/>
      <c r="P141" s="437"/>
      <c r="Q141" s="435" t="s">
        <v>817</v>
      </c>
      <c r="R141" s="435"/>
      <c r="S141" s="435" t="s">
        <v>1454</v>
      </c>
      <c r="T141" s="438"/>
      <c r="U141" s="260"/>
      <c r="V141" s="261" t="s">
        <v>864</v>
      </c>
      <c r="W141" s="261" t="s">
        <v>864</v>
      </c>
      <c r="X141" s="232"/>
      <c r="Y141" s="440"/>
      <c r="Z141" s="435"/>
      <c r="AA141" s="245"/>
      <c r="AB141" s="435"/>
      <c r="AC141" s="438"/>
      <c r="AD141" s="438">
        <v>1</v>
      </c>
    </row>
    <row r="142" spans="1:30" s="224" customFormat="1" ht="13.5" customHeight="1">
      <c r="A142" s="225">
        <v>134</v>
      </c>
      <c r="B142" s="217"/>
      <c r="C142" s="217"/>
      <c r="D142" s="217"/>
      <c r="E142" s="241" t="s">
        <v>1455</v>
      </c>
      <c r="F142" s="241"/>
      <c r="G142" s="241"/>
      <c r="H142" s="435" t="s">
        <v>1456</v>
      </c>
      <c r="I142" s="445" t="s">
        <v>698</v>
      </c>
      <c r="J142" s="435"/>
      <c r="K142" s="436" t="s">
        <v>1457</v>
      </c>
      <c r="L142" s="435"/>
      <c r="M142" s="435"/>
      <c r="N142" s="435"/>
      <c r="O142" s="435"/>
      <c r="P142" s="437"/>
      <c r="Q142" s="435" t="s">
        <v>817</v>
      </c>
      <c r="R142" s="435"/>
      <c r="S142" s="435" t="s">
        <v>863</v>
      </c>
      <c r="T142" s="438" t="s">
        <v>864</v>
      </c>
      <c r="U142" s="438" t="s">
        <v>1458</v>
      </c>
      <c r="V142" s="261" t="s">
        <v>864</v>
      </c>
      <c r="W142" s="261" t="s">
        <v>864</v>
      </c>
      <c r="X142" s="232"/>
      <c r="Y142" s="392" t="s">
        <v>1459</v>
      </c>
      <c r="Z142" s="435"/>
      <c r="AA142" s="245"/>
      <c r="AB142" s="435"/>
      <c r="AC142" s="438"/>
      <c r="AD142" s="438">
        <v>1</v>
      </c>
    </row>
    <row r="143" spans="1:30" s="224" customFormat="1" ht="13.5" customHeight="1">
      <c r="A143" s="225">
        <v>135</v>
      </c>
      <c r="B143" s="217"/>
      <c r="C143" s="217"/>
      <c r="D143" s="217"/>
      <c r="E143" s="241" t="s">
        <v>1460</v>
      </c>
      <c r="F143" s="241"/>
      <c r="G143" s="241"/>
      <c r="H143" s="435" t="s">
        <v>1461</v>
      </c>
      <c r="I143" s="445"/>
      <c r="J143" s="435"/>
      <c r="K143" s="436" t="s">
        <v>1462</v>
      </c>
      <c r="L143" s="435"/>
      <c r="M143" s="435"/>
      <c r="N143" s="435"/>
      <c r="O143" s="435"/>
      <c r="P143" s="437"/>
      <c r="Q143" s="435" t="s">
        <v>817</v>
      </c>
      <c r="R143" s="435"/>
      <c r="S143" s="435" t="s">
        <v>1060</v>
      </c>
      <c r="T143" s="438"/>
      <c r="U143" s="386"/>
      <c r="V143" s="261"/>
      <c r="W143" s="261" t="s">
        <v>864</v>
      </c>
      <c r="X143" s="232"/>
      <c r="Y143" s="385" t="s">
        <v>1463</v>
      </c>
      <c r="Z143" s="435" t="s">
        <v>1464</v>
      </c>
      <c r="AA143" s="245"/>
      <c r="AB143" s="435"/>
      <c r="AC143" s="438"/>
      <c r="AD143" s="438">
        <v>1</v>
      </c>
    </row>
    <row r="144" spans="1:30" s="224" customFormat="1" ht="13.5" customHeight="1">
      <c r="A144" s="225">
        <v>136</v>
      </c>
      <c r="B144" s="217"/>
      <c r="C144" s="217"/>
      <c r="D144" s="217" t="s">
        <v>1465</v>
      </c>
      <c r="E144" s="241" t="s">
        <v>1466</v>
      </c>
      <c r="F144" s="241"/>
      <c r="G144" s="241"/>
      <c r="H144" s="435" t="s">
        <v>1467</v>
      </c>
      <c r="I144" s="445"/>
      <c r="J144" s="435"/>
      <c r="K144" s="436" t="s">
        <v>1468</v>
      </c>
      <c r="L144" s="435"/>
      <c r="M144" s="435"/>
      <c r="N144" s="435"/>
      <c r="O144" s="435"/>
      <c r="P144" s="437"/>
      <c r="Q144" s="435" t="s">
        <v>817</v>
      </c>
      <c r="R144" s="435" t="s">
        <v>864</v>
      </c>
      <c r="S144" s="243" t="s">
        <v>1272</v>
      </c>
      <c r="T144" s="438"/>
      <c r="U144" s="438"/>
      <c r="V144" s="261" t="s">
        <v>864</v>
      </c>
      <c r="W144" s="261" t="s">
        <v>864</v>
      </c>
      <c r="X144" s="232"/>
      <c r="Y144" s="440"/>
      <c r="Z144" s="435"/>
      <c r="AA144" s="245"/>
      <c r="AB144" s="435"/>
      <c r="AC144" s="438"/>
      <c r="AD144" s="438">
        <v>1</v>
      </c>
    </row>
    <row r="145" spans="1:30" s="224" customFormat="1" ht="13.5" customHeight="1">
      <c r="A145" s="225">
        <v>137</v>
      </c>
      <c r="B145" s="217"/>
      <c r="C145" s="219" t="s">
        <v>986</v>
      </c>
      <c r="D145" s="241" t="s">
        <v>978</v>
      </c>
      <c r="E145" s="241"/>
      <c r="F145" s="241"/>
      <c r="G145" s="241"/>
      <c r="H145" s="435" t="s">
        <v>1469</v>
      </c>
      <c r="I145" s="436"/>
      <c r="J145" s="435"/>
      <c r="K145" s="435" t="s">
        <v>988</v>
      </c>
      <c r="L145" s="435"/>
      <c r="M145" s="435"/>
      <c r="N145" s="435"/>
      <c r="O145" s="435"/>
      <c r="P145" s="437"/>
      <c r="Q145" s="435" t="s">
        <v>817</v>
      </c>
      <c r="R145" s="435" t="s">
        <v>864</v>
      </c>
      <c r="S145" s="243" t="s">
        <v>967</v>
      </c>
      <c r="T145" s="438"/>
      <c r="U145" s="435"/>
      <c r="V145" s="439"/>
      <c r="W145" s="261" t="s">
        <v>864</v>
      </c>
      <c r="X145" s="232"/>
      <c r="Y145" s="392" t="s">
        <v>1470</v>
      </c>
      <c r="Z145" s="435" t="s">
        <v>968</v>
      </c>
      <c r="AA145" s="441"/>
      <c r="AB145" s="435"/>
      <c r="AC145" s="438"/>
      <c r="AD145" s="438">
        <v>1</v>
      </c>
    </row>
    <row r="146" spans="1:30" s="158" customFormat="1" ht="12.75" customHeight="1">
      <c r="A146" s="225">
        <v>138</v>
      </c>
      <c r="B146" s="217"/>
      <c r="C146" s="219" t="s">
        <v>1471</v>
      </c>
      <c r="D146" s="241"/>
      <c r="E146" s="241"/>
      <c r="F146" s="241"/>
      <c r="G146" s="241"/>
      <c r="H146" s="265"/>
      <c r="I146" s="266"/>
      <c r="J146" s="265"/>
      <c r="K146" s="436" t="s">
        <v>1088</v>
      </c>
      <c r="L146" s="435"/>
      <c r="M146" s="435"/>
      <c r="N146" s="435"/>
      <c r="O146" s="435"/>
      <c r="P146" s="437"/>
      <c r="Q146" s="435" t="s">
        <v>817</v>
      </c>
      <c r="R146" s="435" t="s">
        <v>864</v>
      </c>
      <c r="S146" s="384" t="s">
        <v>1472</v>
      </c>
      <c r="T146" s="271"/>
      <c r="U146" s="265"/>
      <c r="V146" s="267"/>
      <c r="W146" s="261" t="s">
        <v>864</v>
      </c>
      <c r="X146" s="232"/>
      <c r="Y146" s="385" t="s">
        <v>1473</v>
      </c>
      <c r="Z146" s="265"/>
      <c r="AA146" s="270" t="s">
        <v>1474</v>
      </c>
      <c r="AB146" s="265"/>
      <c r="AC146" s="438"/>
      <c r="AD146" s="438">
        <v>1</v>
      </c>
    </row>
    <row r="147" spans="1:30" s="224" customFormat="1" ht="13.5" customHeight="1">
      <c r="A147" s="225">
        <v>139</v>
      </c>
      <c r="B147" s="217"/>
      <c r="C147" s="219"/>
      <c r="D147" s="241" t="s">
        <v>1475</v>
      </c>
      <c r="E147" s="241"/>
      <c r="F147" s="241"/>
      <c r="G147" s="241"/>
      <c r="H147" s="435" t="s">
        <v>1476</v>
      </c>
      <c r="I147" s="436">
        <v>31</v>
      </c>
      <c r="J147" s="435"/>
      <c r="K147" s="436" t="s">
        <v>1477</v>
      </c>
      <c r="L147" s="435"/>
      <c r="M147" s="435"/>
      <c r="N147" s="435"/>
      <c r="O147" s="435"/>
      <c r="P147" s="437"/>
      <c r="Q147" s="435" t="s">
        <v>817</v>
      </c>
      <c r="R147" s="435"/>
      <c r="S147" s="435" t="s">
        <v>1351</v>
      </c>
      <c r="T147" s="438"/>
      <c r="U147" s="435"/>
      <c r="V147" s="439"/>
      <c r="W147" s="261" t="s">
        <v>864</v>
      </c>
      <c r="X147" s="232"/>
      <c r="Y147" s="440"/>
      <c r="Z147" s="435"/>
      <c r="AA147" s="441"/>
      <c r="AB147" s="435"/>
      <c r="AC147" s="438"/>
      <c r="AD147" s="438">
        <v>1</v>
      </c>
    </row>
    <row r="148" spans="1:30" s="224" customFormat="1" ht="13.5" customHeight="1">
      <c r="A148" s="225">
        <v>140</v>
      </c>
      <c r="B148" s="217"/>
      <c r="C148" s="219"/>
      <c r="D148" s="241" t="s">
        <v>1478</v>
      </c>
      <c r="E148" s="241"/>
      <c r="F148" s="241"/>
      <c r="G148" s="241"/>
      <c r="H148" s="435" t="s">
        <v>1479</v>
      </c>
      <c r="I148" s="436">
        <v>109</v>
      </c>
      <c r="J148" s="435"/>
      <c r="K148" s="436" t="s">
        <v>1150</v>
      </c>
      <c r="L148" s="435"/>
      <c r="M148" s="435"/>
      <c r="N148" s="435"/>
      <c r="O148" s="435"/>
      <c r="P148" s="437"/>
      <c r="Q148" s="435" t="s">
        <v>817</v>
      </c>
      <c r="R148" s="435"/>
      <c r="S148" s="435" t="s">
        <v>1351</v>
      </c>
      <c r="T148" s="438"/>
      <c r="U148" s="435"/>
      <c r="V148" s="439"/>
      <c r="W148" s="261" t="s">
        <v>864</v>
      </c>
      <c r="X148" s="232"/>
      <c r="Y148" s="440"/>
      <c r="Z148" s="435"/>
      <c r="AA148" s="441"/>
      <c r="AB148" s="435"/>
      <c r="AC148" s="438"/>
      <c r="AD148" s="438">
        <v>1</v>
      </c>
    </row>
    <row r="149" spans="1:30" s="224" customFormat="1" ht="12.75" customHeight="1">
      <c r="A149" s="225">
        <v>141</v>
      </c>
      <c r="B149" s="217"/>
      <c r="C149" s="219"/>
      <c r="D149" s="241" t="s">
        <v>1480</v>
      </c>
      <c r="E149" s="241"/>
      <c r="F149" s="241"/>
      <c r="G149" s="241"/>
      <c r="H149" s="435" t="s">
        <v>1481</v>
      </c>
      <c r="I149" s="436" t="s">
        <v>1482</v>
      </c>
      <c r="J149" s="435"/>
      <c r="K149" s="436" t="s">
        <v>1483</v>
      </c>
      <c r="L149" s="435"/>
      <c r="M149" s="435"/>
      <c r="N149" s="435"/>
      <c r="O149" s="435"/>
      <c r="P149" s="437"/>
      <c r="Q149" s="435" t="s">
        <v>817</v>
      </c>
      <c r="R149" s="435"/>
      <c r="S149" s="442" t="s">
        <v>863</v>
      </c>
      <c r="T149" s="285"/>
      <c r="U149" s="435" t="s">
        <v>1484</v>
      </c>
      <c r="V149" s="439"/>
      <c r="W149" s="261" t="s">
        <v>864</v>
      </c>
      <c r="X149" s="232"/>
      <c r="Y149" s="385" t="s">
        <v>1485</v>
      </c>
      <c r="Z149" s="435"/>
      <c r="AA149" s="441"/>
      <c r="AB149" s="435"/>
      <c r="AC149" s="438"/>
      <c r="AD149" s="438">
        <v>1</v>
      </c>
    </row>
    <row r="150" spans="1:30" s="224" customFormat="1" ht="13.5" customHeight="1">
      <c r="A150" s="225">
        <v>142</v>
      </c>
      <c r="B150" s="217"/>
      <c r="C150" s="239"/>
      <c r="D150" s="241" t="s">
        <v>1486</v>
      </c>
      <c r="E150" s="241"/>
      <c r="F150" s="241"/>
      <c r="G150" s="241"/>
      <c r="H150" s="435"/>
      <c r="I150" s="436" t="s">
        <v>1487</v>
      </c>
      <c r="J150" s="435"/>
      <c r="K150" s="436" t="s">
        <v>1488</v>
      </c>
      <c r="L150" s="435"/>
      <c r="M150" s="435"/>
      <c r="N150" s="435"/>
      <c r="O150" s="435"/>
      <c r="P150" s="437"/>
      <c r="Q150" s="435" t="s">
        <v>817</v>
      </c>
      <c r="R150" s="435"/>
      <c r="S150" s="435" t="s">
        <v>863</v>
      </c>
      <c r="T150" s="438" t="s">
        <v>864</v>
      </c>
      <c r="U150" s="255"/>
      <c r="V150" s="439"/>
      <c r="W150" s="261" t="s">
        <v>864</v>
      </c>
      <c r="X150" s="232"/>
      <c r="Y150" s="392" t="s">
        <v>1489</v>
      </c>
      <c r="Z150" s="435"/>
      <c r="AA150" s="441"/>
      <c r="AB150" s="435"/>
      <c r="AC150" s="438"/>
      <c r="AD150" s="438">
        <v>1</v>
      </c>
    </row>
    <row r="151" spans="1:30" s="224" customFormat="1" ht="13.5" customHeight="1">
      <c r="A151" s="225">
        <v>143</v>
      </c>
      <c r="B151" s="217"/>
      <c r="C151" s="219" t="s">
        <v>1490</v>
      </c>
      <c r="D151" s="241"/>
      <c r="E151" s="241"/>
      <c r="F151" s="241"/>
      <c r="G151" s="241"/>
      <c r="H151" s="435"/>
      <c r="I151" s="436"/>
      <c r="J151" s="435"/>
      <c r="K151" s="436" t="s">
        <v>1491</v>
      </c>
      <c r="L151" s="435"/>
      <c r="M151" s="435"/>
      <c r="N151" s="435"/>
      <c r="O151" s="435"/>
      <c r="P151" s="437"/>
      <c r="Q151" s="435" t="s">
        <v>817</v>
      </c>
      <c r="R151" s="435" t="s">
        <v>864</v>
      </c>
      <c r="S151" s="384" t="s">
        <v>1491</v>
      </c>
      <c r="T151" s="438"/>
      <c r="U151" s="435"/>
      <c r="V151" s="439"/>
      <c r="W151" s="261" t="s">
        <v>864</v>
      </c>
      <c r="X151" s="232"/>
      <c r="Y151" s="440"/>
      <c r="Z151" s="435"/>
      <c r="AA151" s="441"/>
      <c r="AB151" s="435"/>
      <c r="AC151" s="438"/>
      <c r="AD151" s="438">
        <v>1</v>
      </c>
    </row>
    <row r="152" spans="1:30" s="224" customFormat="1" ht="13.5" customHeight="1">
      <c r="A152" s="225">
        <v>144</v>
      </c>
      <c r="B152" s="217"/>
      <c r="C152" s="219"/>
      <c r="D152" s="241" t="s">
        <v>1492</v>
      </c>
      <c r="E152" s="241" t="s">
        <v>978</v>
      </c>
      <c r="F152" s="241"/>
      <c r="G152" s="241"/>
      <c r="H152" s="435" t="s">
        <v>1493</v>
      </c>
      <c r="I152" s="436"/>
      <c r="J152" s="435"/>
      <c r="K152" s="436" t="s">
        <v>1494</v>
      </c>
      <c r="L152" s="435"/>
      <c r="M152" s="435"/>
      <c r="N152" s="435"/>
      <c r="O152" s="435"/>
      <c r="P152" s="437"/>
      <c r="Q152" s="435" t="s">
        <v>817</v>
      </c>
      <c r="R152" s="435" t="s">
        <v>864</v>
      </c>
      <c r="S152" s="384" t="s">
        <v>967</v>
      </c>
      <c r="T152" s="438" t="s">
        <v>864</v>
      </c>
      <c r="U152" s="435"/>
      <c r="V152" s="439"/>
      <c r="W152" s="261" t="s">
        <v>864</v>
      </c>
      <c r="X152" s="232"/>
      <c r="Y152" s="440" t="s">
        <v>1495</v>
      </c>
      <c r="Z152" s="435"/>
      <c r="AA152" s="441"/>
      <c r="AB152" s="435"/>
      <c r="AC152" s="438"/>
      <c r="AD152" s="438">
        <v>1</v>
      </c>
    </row>
    <row r="153" spans="1:30" s="224" customFormat="1" ht="14.25" customHeight="1">
      <c r="A153" s="225">
        <v>145</v>
      </c>
      <c r="B153" s="217"/>
      <c r="C153" s="219"/>
      <c r="D153" s="241" t="s">
        <v>1496</v>
      </c>
      <c r="E153" s="241" t="s">
        <v>978</v>
      </c>
      <c r="F153" s="241"/>
      <c r="G153" s="241"/>
      <c r="H153" s="435" t="s">
        <v>1497</v>
      </c>
      <c r="I153" s="436"/>
      <c r="J153" s="435"/>
      <c r="K153" s="436" t="s">
        <v>1498</v>
      </c>
      <c r="L153" s="435"/>
      <c r="M153" s="435"/>
      <c r="N153" s="435"/>
      <c r="O153" s="435"/>
      <c r="P153" s="437"/>
      <c r="Q153" s="435" t="s">
        <v>823</v>
      </c>
      <c r="R153" s="435" t="s">
        <v>864</v>
      </c>
      <c r="S153" s="384" t="s">
        <v>967</v>
      </c>
      <c r="T153" s="271" t="s">
        <v>864</v>
      </c>
      <c r="U153" s="255"/>
      <c r="V153" s="439"/>
      <c r="W153" s="261" t="s">
        <v>864</v>
      </c>
      <c r="X153" s="232"/>
      <c r="Y153" s="440" t="s">
        <v>1495</v>
      </c>
      <c r="Z153" s="435"/>
      <c r="AA153" s="441"/>
      <c r="AB153" s="435"/>
      <c r="AC153" s="438"/>
      <c r="AD153" s="438">
        <v>1</v>
      </c>
    </row>
    <row r="154" spans="1:30" s="224" customFormat="1" ht="13.5" customHeight="1">
      <c r="A154" s="225">
        <v>146</v>
      </c>
      <c r="B154" s="217"/>
      <c r="C154" s="219" t="s">
        <v>1499</v>
      </c>
      <c r="D154" s="241" t="s">
        <v>978</v>
      </c>
      <c r="E154" s="241"/>
      <c r="F154" s="241"/>
      <c r="G154" s="241"/>
      <c r="H154" s="435" t="s">
        <v>1500</v>
      </c>
      <c r="I154" s="436"/>
      <c r="J154" s="435"/>
      <c r="K154" s="436" t="s">
        <v>1501</v>
      </c>
      <c r="L154" s="435"/>
      <c r="M154" s="435"/>
      <c r="N154" s="435"/>
      <c r="O154" s="435"/>
      <c r="P154" s="437"/>
      <c r="Q154" s="435" t="s">
        <v>817</v>
      </c>
      <c r="R154" s="435" t="s">
        <v>864</v>
      </c>
      <c r="S154" s="384" t="s">
        <v>967</v>
      </c>
      <c r="T154" s="271" t="s">
        <v>864</v>
      </c>
      <c r="U154" s="435"/>
      <c r="V154" s="439"/>
      <c r="W154" s="439" t="s">
        <v>864</v>
      </c>
      <c r="X154" s="232"/>
      <c r="Y154" s="440" t="s">
        <v>1495</v>
      </c>
      <c r="Z154" s="435"/>
      <c r="AA154" s="441"/>
      <c r="AB154" s="435"/>
      <c r="AC154" s="438"/>
      <c r="AD154" s="438">
        <v>1</v>
      </c>
    </row>
    <row r="155" spans="1:30" s="224" customFormat="1" ht="13.5" customHeight="1">
      <c r="A155" s="225">
        <v>147</v>
      </c>
      <c r="B155" s="217"/>
      <c r="C155" s="219" t="s">
        <v>1502</v>
      </c>
      <c r="D155" s="241"/>
      <c r="E155" s="241"/>
      <c r="F155" s="241"/>
      <c r="G155" s="241"/>
      <c r="H155" s="435" t="s">
        <v>1503</v>
      </c>
      <c r="I155" s="436"/>
      <c r="J155" s="435"/>
      <c r="K155" s="436" t="s">
        <v>1504</v>
      </c>
      <c r="L155" s="435"/>
      <c r="M155" s="435"/>
      <c r="N155" s="435"/>
      <c r="O155" s="435"/>
      <c r="P155" s="437"/>
      <c r="Q155" s="447" t="s">
        <v>823</v>
      </c>
      <c r="R155" s="435" t="s">
        <v>864</v>
      </c>
      <c r="S155" s="384" t="s">
        <v>1504</v>
      </c>
      <c r="T155" s="438"/>
      <c r="U155" s="435"/>
      <c r="V155" s="439"/>
      <c r="W155" s="261" t="s">
        <v>864</v>
      </c>
      <c r="X155" s="232"/>
      <c r="Y155" s="440" t="s">
        <v>1505</v>
      </c>
      <c r="Z155" s="435"/>
      <c r="AA155" s="441"/>
      <c r="AB155" s="435"/>
      <c r="AC155" s="438"/>
      <c r="AD155" s="438">
        <v>1</v>
      </c>
    </row>
    <row r="156" spans="1:30" s="224" customFormat="1" ht="13.5" customHeight="1">
      <c r="A156" s="225">
        <v>148</v>
      </c>
      <c r="B156" s="217"/>
      <c r="C156" s="219"/>
      <c r="D156" s="241" t="s">
        <v>1506</v>
      </c>
      <c r="E156" s="219" t="s">
        <v>1507</v>
      </c>
      <c r="F156" s="241"/>
      <c r="G156" s="241"/>
      <c r="H156" s="435" t="s">
        <v>1508</v>
      </c>
      <c r="I156" s="436"/>
      <c r="J156" s="435"/>
      <c r="K156" s="436" t="s">
        <v>1366</v>
      </c>
      <c r="L156" s="435"/>
      <c r="M156" s="435"/>
      <c r="N156" s="435"/>
      <c r="O156" s="435"/>
      <c r="P156" s="437"/>
      <c r="Q156" s="435" t="s">
        <v>817</v>
      </c>
      <c r="R156" s="435" t="s">
        <v>864</v>
      </c>
      <c r="S156" s="384" t="s">
        <v>1366</v>
      </c>
      <c r="T156" s="438"/>
      <c r="U156" s="435"/>
      <c r="V156" s="439"/>
      <c r="W156" s="261" t="s">
        <v>864</v>
      </c>
      <c r="X156" s="232"/>
      <c r="Y156" s="440"/>
      <c r="Z156" s="435"/>
      <c r="AA156" s="441"/>
      <c r="AB156" s="435"/>
      <c r="AC156" s="438"/>
      <c r="AD156" s="438">
        <v>1</v>
      </c>
    </row>
    <row r="157" spans="1:30" s="224" customFormat="1" ht="13.5" customHeight="1">
      <c r="A157" s="225">
        <v>149</v>
      </c>
      <c r="B157" s="217"/>
      <c r="C157" s="219"/>
      <c r="D157" s="239" t="s">
        <v>1509</v>
      </c>
      <c r="E157" s="241"/>
      <c r="F157" s="241"/>
      <c r="G157" s="241"/>
      <c r="H157" s="435" t="s">
        <v>1510</v>
      </c>
      <c r="I157" s="436" t="s">
        <v>930</v>
      </c>
      <c r="J157" s="435"/>
      <c r="K157" s="436" t="s">
        <v>931</v>
      </c>
      <c r="L157" s="435"/>
      <c r="M157" s="435"/>
      <c r="N157" s="435"/>
      <c r="O157" s="435"/>
      <c r="P157" s="437"/>
      <c r="Q157" s="435" t="s">
        <v>820</v>
      </c>
      <c r="R157" s="435"/>
      <c r="S157" s="435" t="s">
        <v>879</v>
      </c>
      <c r="T157" s="438"/>
      <c r="U157" s="435" t="s">
        <v>932</v>
      </c>
      <c r="V157" s="439"/>
      <c r="W157" s="439" t="s">
        <v>864</v>
      </c>
      <c r="X157" s="232"/>
      <c r="Y157" s="440"/>
      <c r="Z157" s="435"/>
      <c r="AA157" s="441"/>
      <c r="AB157" s="435"/>
      <c r="AC157" s="438"/>
      <c r="AD157" s="438">
        <v>1</v>
      </c>
    </row>
    <row r="158" spans="1:30" s="224" customFormat="1" ht="13.5" customHeight="1">
      <c r="A158" s="225">
        <v>150</v>
      </c>
      <c r="B158" s="217"/>
      <c r="C158" s="219"/>
      <c r="D158" s="241" t="s">
        <v>1511</v>
      </c>
      <c r="E158" s="241"/>
      <c r="F158" s="241"/>
      <c r="G158" s="241"/>
      <c r="H158" s="435" t="s">
        <v>1512</v>
      </c>
      <c r="I158" s="436"/>
      <c r="J158" s="435"/>
      <c r="K158" s="436" t="s">
        <v>939</v>
      </c>
      <c r="L158" s="435"/>
      <c r="M158" s="435"/>
      <c r="N158" s="435"/>
      <c r="O158" s="435"/>
      <c r="P158" s="437"/>
      <c r="Q158" s="435" t="s">
        <v>820</v>
      </c>
      <c r="R158" s="435"/>
      <c r="S158" s="435" t="s">
        <v>863</v>
      </c>
      <c r="T158" s="438"/>
      <c r="U158" s="435"/>
      <c r="V158" s="439"/>
      <c r="W158" s="261" t="s">
        <v>864</v>
      </c>
      <c r="X158" s="232"/>
      <c r="Y158" s="440"/>
      <c r="Z158" s="435"/>
      <c r="AA158" s="441"/>
      <c r="AB158" s="435"/>
      <c r="AC158" s="438"/>
      <c r="AD158" s="438">
        <v>1</v>
      </c>
    </row>
    <row r="159" spans="1:30" s="224" customFormat="1" ht="13.5" customHeight="1">
      <c r="A159" s="225">
        <v>151</v>
      </c>
      <c r="B159" s="217"/>
      <c r="C159" s="219"/>
      <c r="D159" s="241" t="s">
        <v>1513</v>
      </c>
      <c r="E159" s="241"/>
      <c r="F159" s="241"/>
      <c r="G159" s="241"/>
      <c r="H159" s="435" t="s">
        <v>1514</v>
      </c>
      <c r="I159" s="436"/>
      <c r="J159" s="435"/>
      <c r="K159" s="436" t="s">
        <v>1515</v>
      </c>
      <c r="L159" s="435"/>
      <c r="M159" s="435"/>
      <c r="N159" s="435"/>
      <c r="O159" s="435"/>
      <c r="P159" s="437"/>
      <c r="Q159" s="435" t="s">
        <v>817</v>
      </c>
      <c r="R159" s="435"/>
      <c r="S159" s="435" t="s">
        <v>863</v>
      </c>
      <c r="T159" s="438"/>
      <c r="U159" s="435"/>
      <c r="V159" s="439"/>
      <c r="W159" s="261" t="s">
        <v>864</v>
      </c>
      <c r="X159" s="232"/>
      <c r="Y159" s="440"/>
      <c r="Z159" s="435"/>
      <c r="AA159" s="441"/>
      <c r="AB159" s="435"/>
      <c r="AC159" s="438"/>
      <c r="AD159" s="438">
        <v>1</v>
      </c>
    </row>
    <row r="160" spans="1:30" s="224" customFormat="1" ht="13.5" customHeight="1">
      <c r="A160" s="225">
        <v>152</v>
      </c>
      <c r="B160" s="217"/>
      <c r="C160" s="219"/>
      <c r="D160" s="241" t="s">
        <v>1516</v>
      </c>
      <c r="E160" s="241"/>
      <c r="F160" s="241"/>
      <c r="G160" s="241"/>
      <c r="H160" s="435" t="s">
        <v>1517</v>
      </c>
      <c r="I160" s="436"/>
      <c r="J160" s="435"/>
      <c r="K160" s="436" t="s">
        <v>1518</v>
      </c>
      <c r="L160" s="435"/>
      <c r="M160" s="435"/>
      <c r="N160" s="435"/>
      <c r="O160" s="435"/>
      <c r="P160" s="437"/>
      <c r="Q160" s="435" t="s">
        <v>817</v>
      </c>
      <c r="R160" s="435"/>
      <c r="S160" s="435" t="s">
        <v>863</v>
      </c>
      <c r="T160" s="438"/>
      <c r="U160" s="435"/>
      <c r="V160" s="439"/>
      <c r="W160" s="261" t="s">
        <v>864</v>
      </c>
      <c r="X160" s="232"/>
      <c r="Y160" s="440"/>
      <c r="Z160" s="435"/>
      <c r="AA160" s="441"/>
      <c r="AB160" s="435"/>
      <c r="AC160" s="438"/>
      <c r="AD160" s="438">
        <v>1</v>
      </c>
    </row>
    <row r="161" spans="1:30" s="224" customFormat="1" ht="13.5" customHeight="1">
      <c r="A161" s="225">
        <v>153</v>
      </c>
      <c r="B161" s="217"/>
      <c r="C161" s="219"/>
      <c r="D161" s="241" t="s">
        <v>1519</v>
      </c>
      <c r="E161" s="241"/>
      <c r="F161" s="241"/>
      <c r="G161" s="241"/>
      <c r="H161" s="435" t="s">
        <v>1520</v>
      </c>
      <c r="I161" s="436"/>
      <c r="J161" s="435"/>
      <c r="K161" s="436" t="s">
        <v>1521</v>
      </c>
      <c r="L161" s="435"/>
      <c r="M161" s="435"/>
      <c r="N161" s="435"/>
      <c r="O161" s="435"/>
      <c r="P161" s="437"/>
      <c r="Q161" s="435" t="s">
        <v>817</v>
      </c>
      <c r="R161" s="435"/>
      <c r="S161" s="435" t="s">
        <v>863</v>
      </c>
      <c r="T161" s="438"/>
      <c r="U161" s="435"/>
      <c r="V161" s="439"/>
      <c r="W161" s="261" t="s">
        <v>864</v>
      </c>
      <c r="X161" s="232"/>
      <c r="Y161" s="440"/>
      <c r="Z161" s="435"/>
      <c r="AA161" s="441"/>
      <c r="AB161" s="435"/>
      <c r="AC161" s="438"/>
      <c r="AD161" s="438">
        <v>1</v>
      </c>
    </row>
    <row r="162" spans="1:30" s="224" customFormat="1" ht="13.5" customHeight="1">
      <c r="A162" s="225">
        <v>154</v>
      </c>
      <c r="B162" s="217" t="s">
        <v>1522</v>
      </c>
      <c r="C162" s="219"/>
      <c r="D162" s="241"/>
      <c r="E162" s="241"/>
      <c r="F162" s="241"/>
      <c r="G162" s="241"/>
      <c r="H162" s="435" t="s">
        <v>1523</v>
      </c>
      <c r="I162" s="436"/>
      <c r="J162" s="435"/>
      <c r="K162" s="436" t="s">
        <v>1524</v>
      </c>
      <c r="L162" s="435"/>
      <c r="M162" s="435"/>
      <c r="N162" s="435"/>
      <c r="O162" s="435"/>
      <c r="P162" s="437"/>
      <c r="Q162" s="435" t="s">
        <v>823</v>
      </c>
      <c r="R162" s="435" t="s">
        <v>864</v>
      </c>
      <c r="S162" s="384" t="s">
        <v>1524</v>
      </c>
      <c r="T162" s="438"/>
      <c r="U162" s="435"/>
      <c r="V162" s="439" t="s">
        <v>864</v>
      </c>
      <c r="W162" s="261" t="s">
        <v>864</v>
      </c>
      <c r="X162" s="232"/>
      <c r="Y162" s="269" t="s">
        <v>1525</v>
      </c>
      <c r="Z162" s="265" t="s">
        <v>1526</v>
      </c>
      <c r="AA162" s="441"/>
      <c r="AB162" s="435"/>
      <c r="AC162" s="438"/>
      <c r="AD162" s="438">
        <v>1</v>
      </c>
    </row>
    <row r="163" spans="1:30" s="224" customFormat="1" ht="13.5" customHeight="1">
      <c r="A163" s="225">
        <v>155</v>
      </c>
      <c r="B163" s="217"/>
      <c r="C163" s="217" t="s">
        <v>1376</v>
      </c>
      <c r="D163" s="217" t="s">
        <v>1527</v>
      </c>
      <c r="E163" s="241"/>
      <c r="F163" s="241"/>
      <c r="G163" s="241"/>
      <c r="H163" s="435" t="s">
        <v>1528</v>
      </c>
      <c r="I163" s="436"/>
      <c r="J163" s="435"/>
      <c r="K163" s="436" t="s">
        <v>1529</v>
      </c>
      <c r="L163" s="435"/>
      <c r="M163" s="435"/>
      <c r="N163" s="435"/>
      <c r="O163" s="435"/>
      <c r="P163" s="437"/>
      <c r="Q163" s="435" t="s">
        <v>817</v>
      </c>
      <c r="R163" s="435"/>
      <c r="S163" s="435" t="s">
        <v>863</v>
      </c>
      <c r="T163" s="438"/>
      <c r="U163" s="435"/>
      <c r="V163" s="439" t="s">
        <v>864</v>
      </c>
      <c r="W163" s="261" t="s">
        <v>864</v>
      </c>
      <c r="X163" s="232"/>
      <c r="Y163" s="440"/>
      <c r="Z163" s="265"/>
      <c r="AA163" s="441"/>
      <c r="AB163" s="435"/>
      <c r="AC163" s="438"/>
      <c r="AD163" s="438">
        <v>1</v>
      </c>
    </row>
    <row r="164" spans="1:30" s="158" customFormat="1" ht="12.75" customHeight="1">
      <c r="A164" s="225">
        <v>156</v>
      </c>
      <c r="B164" s="217"/>
      <c r="C164" s="219" t="s">
        <v>1530</v>
      </c>
      <c r="D164" s="241"/>
      <c r="E164" s="241"/>
      <c r="F164" s="241"/>
      <c r="G164" s="241"/>
      <c r="H164" s="272" t="s">
        <v>1531</v>
      </c>
      <c r="I164" s="266"/>
      <c r="J164" s="265"/>
      <c r="K164" s="436" t="s">
        <v>1532</v>
      </c>
      <c r="L164" s="435"/>
      <c r="M164" s="435"/>
      <c r="N164" s="435"/>
      <c r="O164" s="435"/>
      <c r="P164" s="437"/>
      <c r="Q164" s="447" t="s">
        <v>823</v>
      </c>
      <c r="R164" s="435" t="s">
        <v>864</v>
      </c>
      <c r="S164" s="243" t="s">
        <v>1532</v>
      </c>
      <c r="T164" s="271"/>
      <c r="U164" s="265"/>
      <c r="V164" s="267" t="s">
        <v>864</v>
      </c>
      <c r="W164" s="261" t="s">
        <v>864</v>
      </c>
      <c r="X164" s="232"/>
      <c r="Y164" s="269"/>
      <c r="Z164" s="265"/>
      <c r="AA164" s="263"/>
      <c r="AB164" s="265"/>
      <c r="AC164" s="438"/>
      <c r="AD164" s="438">
        <v>1</v>
      </c>
    </row>
    <row r="165" spans="1:30" s="158" customFormat="1" ht="12.75" customHeight="1">
      <c r="A165" s="225">
        <v>157</v>
      </c>
      <c r="B165" s="217"/>
      <c r="C165" s="219"/>
      <c r="D165" s="241" t="s">
        <v>1533</v>
      </c>
      <c r="E165" s="241"/>
      <c r="F165" s="241"/>
      <c r="G165" s="241"/>
      <c r="H165" s="435" t="s">
        <v>1534</v>
      </c>
      <c r="I165" s="436" t="s">
        <v>930</v>
      </c>
      <c r="J165" s="435"/>
      <c r="K165" s="436" t="s">
        <v>931</v>
      </c>
      <c r="L165" s="435"/>
      <c r="M165" s="435"/>
      <c r="N165" s="435"/>
      <c r="O165" s="435"/>
      <c r="P165" s="437"/>
      <c r="Q165" s="435" t="s">
        <v>820</v>
      </c>
      <c r="R165" s="435"/>
      <c r="S165" s="435" t="s">
        <v>879</v>
      </c>
      <c r="T165" s="438"/>
      <c r="U165" s="435"/>
      <c r="V165" s="439" t="s">
        <v>864</v>
      </c>
      <c r="W165" s="439" t="s">
        <v>864</v>
      </c>
      <c r="X165" s="232"/>
      <c r="Y165" s="440"/>
      <c r="Z165" s="265"/>
      <c r="AA165" s="441"/>
      <c r="AB165" s="435"/>
      <c r="AC165" s="438"/>
      <c r="AD165" s="438">
        <v>1</v>
      </c>
    </row>
    <row r="166" spans="1:30" s="158" customFormat="1" ht="12.75" customHeight="1">
      <c r="A166" s="225">
        <v>158</v>
      </c>
      <c r="B166" s="217"/>
      <c r="C166" s="219"/>
      <c r="D166" s="241" t="s">
        <v>1535</v>
      </c>
      <c r="E166" s="241"/>
      <c r="F166" s="241"/>
      <c r="G166" s="241"/>
      <c r="H166" s="448" t="s">
        <v>1536</v>
      </c>
      <c r="I166" s="436" t="s">
        <v>1537</v>
      </c>
      <c r="J166" s="435"/>
      <c r="K166" s="436" t="s">
        <v>999</v>
      </c>
      <c r="L166" s="435"/>
      <c r="M166" s="435"/>
      <c r="N166" s="435"/>
      <c r="O166" s="435"/>
      <c r="P166" s="437"/>
      <c r="Q166" s="447" t="s">
        <v>817</v>
      </c>
      <c r="R166" s="435"/>
      <c r="S166" s="435" t="s">
        <v>863</v>
      </c>
      <c r="T166" s="377" t="s">
        <v>864</v>
      </c>
      <c r="U166" s="377"/>
      <c r="V166" s="439" t="s">
        <v>864</v>
      </c>
      <c r="W166" s="261" t="s">
        <v>864</v>
      </c>
      <c r="X166" s="232"/>
      <c r="Y166" s="392" t="s">
        <v>1538</v>
      </c>
      <c r="Z166" s="396" t="s">
        <v>1539</v>
      </c>
      <c r="AA166" s="441" t="s">
        <v>1540</v>
      </c>
      <c r="AB166" s="435"/>
      <c r="AC166" s="438"/>
      <c r="AD166" s="438">
        <v>1</v>
      </c>
    </row>
    <row r="167" spans="1:30" s="158" customFormat="1" ht="12.75" customHeight="1">
      <c r="A167" s="225">
        <v>159</v>
      </c>
      <c r="B167" s="217"/>
      <c r="C167" s="219"/>
      <c r="D167" s="241" t="s">
        <v>1541</v>
      </c>
      <c r="E167" s="241"/>
      <c r="F167" s="241"/>
      <c r="G167" s="241"/>
      <c r="H167" s="269" t="s">
        <v>1542</v>
      </c>
      <c r="I167" s="266"/>
      <c r="J167" s="265"/>
      <c r="K167" s="436" t="s">
        <v>1543</v>
      </c>
      <c r="L167" s="435"/>
      <c r="M167" s="435"/>
      <c r="N167" s="435"/>
      <c r="O167" s="435"/>
      <c r="P167" s="437"/>
      <c r="Q167" s="435" t="s">
        <v>817</v>
      </c>
      <c r="R167" s="435"/>
      <c r="S167" s="435" t="s">
        <v>863</v>
      </c>
      <c r="T167" s="377" t="s">
        <v>864</v>
      </c>
      <c r="U167" s="377"/>
      <c r="V167" s="267" t="s">
        <v>864</v>
      </c>
      <c r="W167" s="261" t="s">
        <v>864</v>
      </c>
      <c r="X167" s="232"/>
      <c r="Y167" s="393" t="s">
        <v>1544</v>
      </c>
      <c r="Z167" s="396" t="s">
        <v>1539</v>
      </c>
      <c r="AA167" s="270" t="s">
        <v>1545</v>
      </c>
      <c r="AB167" s="265"/>
      <c r="AC167" s="438"/>
      <c r="AD167" s="438">
        <v>1</v>
      </c>
    </row>
    <row r="168" spans="1:30" s="158" customFormat="1" ht="12.75" customHeight="1">
      <c r="A168" s="225">
        <v>160</v>
      </c>
      <c r="B168" s="217"/>
      <c r="C168" s="219"/>
      <c r="D168" s="241" t="s">
        <v>1546</v>
      </c>
      <c r="E168" s="241"/>
      <c r="F168" s="241"/>
      <c r="G168" s="241"/>
      <c r="H168" s="272" t="s">
        <v>1547</v>
      </c>
      <c r="I168" s="266" t="s">
        <v>1548</v>
      </c>
      <c r="J168" s="265"/>
      <c r="K168" s="436" t="s">
        <v>1549</v>
      </c>
      <c r="L168" s="435"/>
      <c r="M168" s="435"/>
      <c r="N168" s="435"/>
      <c r="O168" s="435"/>
      <c r="P168" s="437"/>
      <c r="Q168" s="447" t="s">
        <v>823</v>
      </c>
      <c r="R168" s="435"/>
      <c r="S168" s="435" t="s">
        <v>863</v>
      </c>
      <c r="T168" s="377"/>
      <c r="U168" s="377"/>
      <c r="V168" s="267" t="s">
        <v>864</v>
      </c>
      <c r="W168" s="261" t="s">
        <v>864</v>
      </c>
      <c r="X168" s="232"/>
      <c r="Y168" s="394" t="s">
        <v>1544</v>
      </c>
      <c r="Z168" s="396" t="s">
        <v>1550</v>
      </c>
      <c r="AA168" s="263"/>
      <c r="AB168" s="265"/>
      <c r="AC168" s="438"/>
      <c r="AD168" s="438">
        <v>1</v>
      </c>
    </row>
    <row r="169" spans="1:30" s="158" customFormat="1" ht="12.75" customHeight="1">
      <c r="A169" s="225">
        <v>161</v>
      </c>
      <c r="B169" s="217"/>
      <c r="C169" s="219"/>
      <c r="D169" s="241" t="s">
        <v>1551</v>
      </c>
      <c r="E169" s="241"/>
      <c r="F169" s="241"/>
      <c r="G169" s="241"/>
      <c r="H169" s="272" t="s">
        <v>1552</v>
      </c>
      <c r="I169" s="266" t="s">
        <v>1553</v>
      </c>
      <c r="J169" s="265"/>
      <c r="K169" s="436" t="s">
        <v>1554</v>
      </c>
      <c r="L169" s="435"/>
      <c r="M169" s="435"/>
      <c r="N169" s="435"/>
      <c r="O169" s="435"/>
      <c r="P169" s="437"/>
      <c r="Q169" s="435" t="s">
        <v>817</v>
      </c>
      <c r="R169" s="435"/>
      <c r="S169" s="435" t="s">
        <v>863</v>
      </c>
      <c r="T169" s="271"/>
      <c r="U169" s="382"/>
      <c r="V169" s="267" t="s">
        <v>864</v>
      </c>
      <c r="W169" s="261" t="s">
        <v>864</v>
      </c>
      <c r="X169" s="232"/>
      <c r="Y169" s="395" t="s">
        <v>1555</v>
      </c>
      <c r="Z169" s="396" t="s">
        <v>1539</v>
      </c>
      <c r="AA169" s="270"/>
      <c r="AB169" s="265"/>
      <c r="AC169" s="438"/>
      <c r="AD169" s="438">
        <v>1</v>
      </c>
    </row>
    <row r="170" spans="1:30" s="158" customFormat="1" ht="12.75" customHeight="1">
      <c r="A170" s="225">
        <v>162</v>
      </c>
      <c r="B170" s="217"/>
      <c r="C170" s="219"/>
      <c r="D170" s="241" t="s">
        <v>1556</v>
      </c>
      <c r="E170" s="241"/>
      <c r="F170" s="241"/>
      <c r="G170" s="241"/>
      <c r="H170" s="272"/>
      <c r="I170" s="266"/>
      <c r="J170" s="265"/>
      <c r="K170" s="436" t="s">
        <v>1557</v>
      </c>
      <c r="L170" s="435"/>
      <c r="M170" s="435"/>
      <c r="N170" s="435"/>
      <c r="O170" s="435"/>
      <c r="P170" s="437"/>
      <c r="Q170" s="447" t="s">
        <v>817</v>
      </c>
      <c r="R170" s="435" t="s">
        <v>864</v>
      </c>
      <c r="S170" s="384" t="s">
        <v>1557</v>
      </c>
      <c r="T170" s="271"/>
      <c r="U170" s="265"/>
      <c r="V170" s="267" t="s">
        <v>864</v>
      </c>
      <c r="W170" s="261" t="s">
        <v>864</v>
      </c>
      <c r="X170" s="232"/>
      <c r="Y170" s="269" t="s">
        <v>1558</v>
      </c>
      <c r="Z170" s="265"/>
      <c r="AA170" s="263"/>
      <c r="AB170" s="265"/>
      <c r="AC170" s="438"/>
      <c r="AD170" s="438">
        <v>1</v>
      </c>
    </row>
    <row r="171" spans="1:30" s="224" customFormat="1" ht="13.5" customHeight="1">
      <c r="A171" s="225">
        <v>163</v>
      </c>
      <c r="B171" s="217"/>
      <c r="C171" s="219"/>
      <c r="D171" s="241"/>
      <c r="E171" s="241" t="s">
        <v>1559</v>
      </c>
      <c r="F171" s="241"/>
      <c r="G171" s="241"/>
      <c r="H171" s="435" t="s">
        <v>1560</v>
      </c>
      <c r="I171" s="436"/>
      <c r="J171" s="435"/>
      <c r="K171" s="436" t="s">
        <v>1561</v>
      </c>
      <c r="L171" s="435"/>
      <c r="M171" s="435"/>
      <c r="N171" s="435"/>
      <c r="O171" s="435"/>
      <c r="P171" s="437"/>
      <c r="Q171" s="435" t="s">
        <v>817</v>
      </c>
      <c r="R171" s="435"/>
      <c r="S171" s="435" t="s">
        <v>863</v>
      </c>
      <c r="T171" s="438"/>
      <c r="U171" s="435"/>
      <c r="V171" s="439" t="s">
        <v>864</v>
      </c>
      <c r="W171" s="261" t="s">
        <v>864</v>
      </c>
      <c r="X171" s="232"/>
      <c r="Y171" s="385"/>
      <c r="Z171" s="435"/>
      <c r="AA171" s="441"/>
      <c r="AB171" s="435"/>
      <c r="AC171" s="438"/>
      <c r="AD171" s="438">
        <v>1</v>
      </c>
    </row>
    <row r="172" spans="1:30" s="224" customFormat="1" ht="13.5" customHeight="1">
      <c r="A172" s="225">
        <v>164</v>
      </c>
      <c r="B172" s="217"/>
      <c r="C172" s="219"/>
      <c r="D172" s="241"/>
      <c r="E172" s="241" t="s">
        <v>1562</v>
      </c>
      <c r="F172" s="241"/>
      <c r="G172" s="241"/>
      <c r="H172" s="435" t="s">
        <v>1563</v>
      </c>
      <c r="I172" s="436"/>
      <c r="J172" s="435"/>
      <c r="K172" s="436" t="s">
        <v>1564</v>
      </c>
      <c r="L172" s="435"/>
      <c r="M172" s="435"/>
      <c r="N172" s="435"/>
      <c r="O172" s="435"/>
      <c r="P172" s="437"/>
      <c r="Q172" s="435" t="s">
        <v>817</v>
      </c>
      <c r="R172" s="435"/>
      <c r="S172" s="435" t="s">
        <v>863</v>
      </c>
      <c r="T172" s="438"/>
      <c r="U172" s="435"/>
      <c r="V172" s="439" t="s">
        <v>864</v>
      </c>
      <c r="W172" s="261" t="s">
        <v>864</v>
      </c>
      <c r="X172" s="232"/>
      <c r="Y172" s="385" t="s">
        <v>1565</v>
      </c>
      <c r="Z172" s="435"/>
      <c r="AA172" s="441"/>
      <c r="AB172" s="435"/>
      <c r="AC172" s="438"/>
      <c r="AD172" s="438">
        <v>1</v>
      </c>
    </row>
    <row r="173" spans="1:30" s="224" customFormat="1" ht="13.5" customHeight="1">
      <c r="A173" s="225">
        <v>165</v>
      </c>
      <c r="B173" s="217"/>
      <c r="C173" s="219"/>
      <c r="D173" s="219"/>
      <c r="E173" s="241" t="s">
        <v>1566</v>
      </c>
      <c r="F173" s="241"/>
      <c r="G173" s="241"/>
      <c r="H173" s="435" t="s">
        <v>1567</v>
      </c>
      <c r="I173" s="436"/>
      <c r="J173" s="435"/>
      <c r="K173" s="436" t="s">
        <v>1568</v>
      </c>
      <c r="L173" s="435"/>
      <c r="M173" s="435"/>
      <c r="N173" s="435"/>
      <c r="O173" s="435"/>
      <c r="P173" s="437"/>
      <c r="Q173" s="435" t="s">
        <v>817</v>
      </c>
      <c r="R173" s="435"/>
      <c r="S173" s="435" t="s">
        <v>863</v>
      </c>
      <c r="T173" s="438"/>
      <c r="U173" s="435"/>
      <c r="V173" s="439" t="s">
        <v>864</v>
      </c>
      <c r="W173" s="261" t="s">
        <v>864</v>
      </c>
      <c r="X173" s="232"/>
      <c r="Y173" s="385" t="s">
        <v>1565</v>
      </c>
      <c r="Z173" s="435"/>
      <c r="AA173" s="441"/>
      <c r="AB173" s="435"/>
      <c r="AC173" s="438"/>
      <c r="AD173" s="438">
        <v>1</v>
      </c>
    </row>
    <row r="174" spans="1:30" s="224" customFormat="1" ht="13.5" customHeight="1">
      <c r="A174" s="225">
        <v>166</v>
      </c>
      <c r="B174" s="217"/>
      <c r="C174" s="219"/>
      <c r="D174" s="241"/>
      <c r="E174" s="241" t="s">
        <v>178</v>
      </c>
      <c r="F174" s="241"/>
      <c r="G174" s="241"/>
      <c r="H174" s="435" t="s">
        <v>1569</v>
      </c>
      <c r="I174" s="436"/>
      <c r="J174" s="435"/>
      <c r="K174" s="436" t="s">
        <v>1570</v>
      </c>
      <c r="L174" s="435"/>
      <c r="M174" s="435"/>
      <c r="N174" s="435"/>
      <c r="O174" s="435"/>
      <c r="P174" s="437"/>
      <c r="Q174" s="435" t="s">
        <v>817</v>
      </c>
      <c r="R174" s="435"/>
      <c r="S174" s="435" t="s">
        <v>863</v>
      </c>
      <c r="T174" s="438"/>
      <c r="U174" s="435"/>
      <c r="V174" s="439" t="s">
        <v>864</v>
      </c>
      <c r="W174" s="261" t="s">
        <v>864</v>
      </c>
      <c r="X174" s="232"/>
      <c r="Y174" s="440"/>
      <c r="Z174" s="435"/>
      <c r="AA174" s="441"/>
      <c r="AB174" s="435"/>
      <c r="AC174" s="438"/>
      <c r="AD174" s="438">
        <v>1</v>
      </c>
    </row>
    <row r="175" spans="1:30" s="224" customFormat="1" ht="13.5" customHeight="1">
      <c r="A175" s="225">
        <v>167</v>
      </c>
      <c r="B175" s="217"/>
      <c r="C175" s="239"/>
      <c r="D175" s="241"/>
      <c r="E175" s="241" t="s">
        <v>1571</v>
      </c>
      <c r="F175" s="241"/>
      <c r="G175" s="241"/>
      <c r="H175" s="435"/>
      <c r="I175" s="436"/>
      <c r="J175" s="435"/>
      <c r="K175" s="436" t="s">
        <v>939</v>
      </c>
      <c r="L175" s="435"/>
      <c r="M175" s="435"/>
      <c r="N175" s="435"/>
      <c r="O175" s="435"/>
      <c r="P175" s="437"/>
      <c r="Q175" s="435" t="s">
        <v>817</v>
      </c>
      <c r="R175" s="435"/>
      <c r="S175" s="435" t="s">
        <v>863</v>
      </c>
      <c r="T175" s="438"/>
      <c r="U175" s="435"/>
      <c r="V175" s="439" t="s">
        <v>864</v>
      </c>
      <c r="W175" s="261" t="s">
        <v>864</v>
      </c>
      <c r="X175" s="232"/>
      <c r="Y175" s="440"/>
      <c r="Z175" s="435"/>
      <c r="AA175" s="441"/>
      <c r="AB175" s="435"/>
      <c r="AC175" s="438"/>
      <c r="AD175" s="438">
        <v>1</v>
      </c>
    </row>
    <row r="176" spans="1:30" s="224" customFormat="1" ht="14.25" customHeight="1">
      <c r="A176" s="225">
        <v>168</v>
      </c>
      <c r="B176" s="217" t="s">
        <v>1572</v>
      </c>
      <c r="C176" s="217" t="s">
        <v>1573</v>
      </c>
      <c r="D176" s="273"/>
      <c r="E176" s="217"/>
      <c r="F176" s="217"/>
      <c r="G176" s="217"/>
      <c r="H176" s="435" t="s">
        <v>1574</v>
      </c>
      <c r="I176" s="436"/>
      <c r="J176" s="435" t="s">
        <v>1575</v>
      </c>
      <c r="K176" s="436" t="s">
        <v>1576</v>
      </c>
      <c r="L176" s="435"/>
      <c r="M176" s="435"/>
      <c r="N176" s="435"/>
      <c r="O176" s="435"/>
      <c r="P176" s="437">
        <v>1</v>
      </c>
      <c r="Q176" s="435" t="s">
        <v>823</v>
      </c>
      <c r="R176" s="435" t="s">
        <v>864</v>
      </c>
      <c r="S176" s="243" t="s">
        <v>1203</v>
      </c>
      <c r="T176" s="284"/>
      <c r="U176" s="435"/>
      <c r="V176" s="439" t="s">
        <v>864</v>
      </c>
      <c r="W176" s="439" t="s">
        <v>864</v>
      </c>
      <c r="X176" s="232"/>
      <c r="Y176" s="440"/>
      <c r="Z176" s="435"/>
      <c r="AA176" s="441"/>
      <c r="AB176" s="435"/>
      <c r="AC176" s="438"/>
      <c r="AD176" s="438">
        <v>1</v>
      </c>
    </row>
    <row r="177" spans="1:1017" s="249" customFormat="1" ht="12.95" customHeight="1">
      <c r="A177" s="225">
        <v>169</v>
      </c>
      <c r="B177" s="217" t="s">
        <v>1577</v>
      </c>
      <c r="C177" s="221"/>
      <c r="D177" s="241"/>
      <c r="E177" s="241"/>
      <c r="F177" s="241"/>
      <c r="G177" s="241"/>
      <c r="H177" s="435"/>
      <c r="I177" s="436"/>
      <c r="J177" s="435"/>
      <c r="K177" s="435" t="s">
        <v>1578</v>
      </c>
      <c r="L177" s="435"/>
      <c r="M177" s="435"/>
      <c r="N177" s="435"/>
      <c r="O177" s="435"/>
      <c r="P177" s="437"/>
      <c r="Q177" s="435" t="s">
        <v>817</v>
      </c>
      <c r="R177" s="435" t="s">
        <v>864</v>
      </c>
      <c r="S177" s="435" t="s">
        <v>1578</v>
      </c>
      <c r="T177" s="438"/>
      <c r="U177" s="435"/>
      <c r="V177" s="439" t="s">
        <v>864</v>
      </c>
      <c r="W177" s="439" t="s">
        <v>864</v>
      </c>
      <c r="X177" s="232"/>
      <c r="Y177" s="440"/>
      <c r="Z177" s="435"/>
      <c r="AA177" s="441"/>
      <c r="AB177" s="435"/>
      <c r="AC177" s="438">
        <v>1</v>
      </c>
      <c r="AD177" s="438">
        <v>1</v>
      </c>
    </row>
    <row r="178" spans="1:1017" s="249" customFormat="1" ht="12.95" customHeight="1">
      <c r="A178" s="225">
        <v>170</v>
      </c>
      <c r="B178" s="217"/>
      <c r="C178" s="221" t="s">
        <v>1579</v>
      </c>
      <c r="D178" s="221"/>
      <c r="E178" s="241"/>
      <c r="F178" s="241"/>
      <c r="G178" s="241"/>
      <c r="H178" s="435" t="s">
        <v>1580</v>
      </c>
      <c r="I178" s="436"/>
      <c r="J178" s="435"/>
      <c r="K178" s="436" t="s">
        <v>1581</v>
      </c>
      <c r="L178" s="435"/>
      <c r="M178" s="435"/>
      <c r="N178" s="435"/>
      <c r="O178" s="435"/>
      <c r="P178" s="437"/>
      <c r="Q178" s="435" t="s">
        <v>1582</v>
      </c>
      <c r="R178" s="435" t="s">
        <v>864</v>
      </c>
      <c r="S178" s="243" t="s">
        <v>1581</v>
      </c>
      <c r="T178" s="438"/>
      <c r="U178" s="435"/>
      <c r="V178" s="439" t="s">
        <v>864</v>
      </c>
      <c r="W178" s="439" t="s">
        <v>864</v>
      </c>
      <c r="X178" s="232"/>
      <c r="Y178" s="440"/>
      <c r="Z178" s="435"/>
      <c r="AA178" s="441"/>
      <c r="AB178" s="435"/>
      <c r="AC178" s="438">
        <v>1</v>
      </c>
      <c r="AD178" s="438">
        <v>1</v>
      </c>
    </row>
    <row r="179" spans="1:1017" s="249" customFormat="1" ht="12.95" customHeight="1">
      <c r="A179" s="225">
        <v>171</v>
      </c>
      <c r="B179" s="217"/>
      <c r="C179" s="221"/>
      <c r="D179" s="241" t="s">
        <v>1583</v>
      </c>
      <c r="E179" s="221"/>
      <c r="F179" s="241"/>
      <c r="G179" s="241"/>
      <c r="H179" s="435" t="s">
        <v>1584</v>
      </c>
      <c r="I179" s="436" t="s">
        <v>1585</v>
      </c>
      <c r="J179" s="435"/>
      <c r="K179" s="436" t="s">
        <v>1586</v>
      </c>
      <c r="L179" s="435"/>
      <c r="M179" s="435"/>
      <c r="N179" s="435"/>
      <c r="O179" s="435"/>
      <c r="P179" s="437"/>
      <c r="Q179" s="435" t="s">
        <v>820</v>
      </c>
      <c r="R179" s="435"/>
      <c r="S179" s="435" t="s">
        <v>863</v>
      </c>
      <c r="T179" s="438"/>
      <c r="U179" s="435"/>
      <c r="V179" s="439" t="s">
        <v>864</v>
      </c>
      <c r="W179" s="439" t="s">
        <v>864</v>
      </c>
      <c r="X179" s="232"/>
      <c r="Y179" s="440"/>
      <c r="Z179" s="435"/>
      <c r="AA179" s="441"/>
      <c r="AB179" s="435"/>
      <c r="AC179" s="438">
        <v>1</v>
      </c>
      <c r="AD179" s="438">
        <v>1</v>
      </c>
    </row>
    <row r="180" spans="1:1017" s="249" customFormat="1" ht="12.95" customHeight="1">
      <c r="A180" s="225">
        <v>172</v>
      </c>
      <c r="B180" s="217"/>
      <c r="C180" s="221"/>
      <c r="D180" s="241" t="s">
        <v>972</v>
      </c>
      <c r="E180" s="221"/>
      <c r="F180" s="241"/>
      <c r="G180" s="241"/>
      <c r="H180" s="435" t="s">
        <v>1587</v>
      </c>
      <c r="I180" s="436" t="s">
        <v>399</v>
      </c>
      <c r="J180" s="435"/>
      <c r="K180" s="436" t="s">
        <v>975</v>
      </c>
      <c r="L180" s="435"/>
      <c r="M180" s="435"/>
      <c r="N180" s="435"/>
      <c r="O180" s="435"/>
      <c r="P180" s="437"/>
      <c r="Q180" s="435" t="s">
        <v>817</v>
      </c>
      <c r="R180" s="435"/>
      <c r="S180" s="435" t="s">
        <v>863</v>
      </c>
      <c r="T180" s="438"/>
      <c r="U180" s="435"/>
      <c r="V180" s="439" t="s">
        <v>864</v>
      </c>
      <c r="W180" s="439" t="s">
        <v>864</v>
      </c>
      <c r="X180" s="232"/>
      <c r="Y180" s="440"/>
      <c r="Z180" s="435"/>
      <c r="AA180" s="441"/>
      <c r="AB180" s="435"/>
      <c r="AC180" s="438">
        <v>1</v>
      </c>
      <c r="AD180" s="438">
        <v>1</v>
      </c>
    </row>
    <row r="181" spans="1:1017" s="249" customFormat="1" ht="12.95" customHeight="1">
      <c r="A181" s="225">
        <v>173</v>
      </c>
      <c r="B181" s="217"/>
      <c r="C181" s="221"/>
      <c r="D181" s="241" t="s">
        <v>1588</v>
      </c>
      <c r="E181" s="221"/>
      <c r="F181" s="241"/>
      <c r="G181" s="241"/>
      <c r="H181" s="435" t="s">
        <v>1589</v>
      </c>
      <c r="I181" s="436" t="s">
        <v>1590</v>
      </c>
      <c r="J181" s="435"/>
      <c r="K181" s="436" t="s">
        <v>1391</v>
      </c>
      <c r="L181" s="435"/>
      <c r="M181" s="435"/>
      <c r="N181" s="435"/>
      <c r="O181" s="435"/>
      <c r="P181" s="437"/>
      <c r="Q181" s="435" t="s">
        <v>820</v>
      </c>
      <c r="R181" s="435"/>
      <c r="S181" s="435" t="s">
        <v>863</v>
      </c>
      <c r="T181" s="438"/>
      <c r="U181" s="435"/>
      <c r="V181" s="439" t="s">
        <v>864</v>
      </c>
      <c r="W181" s="439" t="s">
        <v>864</v>
      </c>
      <c r="X181" s="232"/>
      <c r="Y181" s="440"/>
      <c r="Z181" s="435"/>
      <c r="AA181" s="441"/>
      <c r="AB181" s="435"/>
      <c r="AC181" s="438">
        <v>1</v>
      </c>
      <c r="AD181" s="438">
        <v>1</v>
      </c>
    </row>
    <row r="182" spans="1:1017" s="249" customFormat="1" ht="12.95" customHeight="1">
      <c r="A182" s="225">
        <v>174</v>
      </c>
      <c r="B182" s="217"/>
      <c r="C182" s="264"/>
      <c r="D182" s="221" t="s">
        <v>1591</v>
      </c>
      <c r="E182" s="221"/>
      <c r="F182" s="241"/>
      <c r="G182" s="241"/>
      <c r="H182" s="435" t="s">
        <v>1592</v>
      </c>
      <c r="I182" s="436" t="s">
        <v>1593</v>
      </c>
      <c r="J182" s="435"/>
      <c r="K182" s="436" t="s">
        <v>939</v>
      </c>
      <c r="L182" s="435"/>
      <c r="M182" s="435"/>
      <c r="N182" s="435"/>
      <c r="O182" s="435"/>
      <c r="P182" s="437"/>
      <c r="Q182" s="435" t="s">
        <v>817</v>
      </c>
      <c r="R182" s="435"/>
      <c r="S182" s="435" t="s">
        <v>863</v>
      </c>
      <c r="T182" s="438"/>
      <c r="U182" s="435"/>
      <c r="V182" s="439" t="s">
        <v>864</v>
      </c>
      <c r="W182" s="439" t="s">
        <v>864</v>
      </c>
      <c r="X182" s="232"/>
      <c r="Y182" s="440"/>
      <c r="Z182" s="435"/>
      <c r="AA182" s="441"/>
      <c r="AB182" s="435"/>
      <c r="AC182" s="438">
        <v>1</v>
      </c>
      <c r="AD182" s="438">
        <v>1</v>
      </c>
    </row>
    <row r="183" spans="1:1017" s="249" customFormat="1" ht="12.95" customHeight="1">
      <c r="A183" s="225">
        <v>175</v>
      </c>
      <c r="B183" s="217" t="s">
        <v>1594</v>
      </c>
      <c r="C183" s="264"/>
      <c r="D183" s="241"/>
      <c r="E183" s="241"/>
      <c r="F183" s="241"/>
      <c r="G183" s="241"/>
      <c r="H183" s="435" t="s">
        <v>1595</v>
      </c>
      <c r="I183" s="436"/>
      <c r="J183" s="435"/>
      <c r="K183" s="436" t="s">
        <v>939</v>
      </c>
      <c r="L183" s="435"/>
      <c r="M183" s="435"/>
      <c r="N183" s="435"/>
      <c r="O183" s="435"/>
      <c r="P183" s="437"/>
      <c r="Q183" s="435" t="s">
        <v>817</v>
      </c>
      <c r="R183" s="435"/>
      <c r="S183" s="435" t="s">
        <v>863</v>
      </c>
      <c r="T183" s="438"/>
      <c r="U183" s="435"/>
      <c r="V183" s="438" t="s">
        <v>864</v>
      </c>
      <c r="W183" s="438" t="s">
        <v>864</v>
      </c>
      <c r="X183" s="232"/>
      <c r="Y183" s="440"/>
      <c r="Z183" s="435"/>
      <c r="AA183" s="435"/>
      <c r="AB183" s="435"/>
      <c r="AC183" s="438"/>
      <c r="AD183" s="438">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444" priority="320">
      <formula>OR($AD185="X",$AB185="X")</formula>
    </cfRule>
    <cfRule type="expression" dxfId="443" priority="321">
      <formula>AND($AD185=1,$AB185=1)</formula>
    </cfRule>
    <cfRule type="expression" dxfId="442" priority="322">
      <formula>$AD185=1</formula>
    </cfRule>
    <cfRule type="expression" dxfId="441" priority="323">
      <formula>$AB185=1</formula>
    </cfRule>
  </conditionalFormatting>
  <conditionalFormatting sqref="A9:G9 A10:A183 B95:G118 E118:G122 B119:C129 F123:G124 E125:G129 E131:G144 B145:G171 B172:C173 E172:G173 B174:G183 B26:G80 B82:G93">
    <cfRule type="expression" dxfId="440" priority="704">
      <formula>$AC9=1</formula>
    </cfRule>
  </conditionalFormatting>
  <conditionalFormatting sqref="A9:G9 A10:A183 E118:G122 B119:C129 F123:G124 E125:G129 E131:G144 B145:G171 B172:C173 E172:G173 B174:G183">
    <cfRule type="expression" dxfId="439" priority="703">
      <formula>$AD9=1</formula>
    </cfRule>
  </conditionalFormatting>
  <conditionalFormatting sqref="A9:G9 A10:A183 E118:G122 B119:C129 F123:G124 E125:G129 E131:G144 B145:G171 B174:G183 B172:C173 E172:G173">
    <cfRule type="expression" dxfId="438" priority="702">
      <formula>AND($AD9=1,$AC9=1)</formula>
    </cfRule>
  </conditionalFormatting>
  <conditionalFormatting sqref="A9:G9 B10:G122 A10:A183 B123:D124 F123:G124 B125:G129 B131:G171 B172:C173 E172:G173 B174:G183">
    <cfRule type="expression" dxfId="437" priority="705">
      <formula>AND(NOT(ISBLANK($W9)),ISBLANK($AC9),ISBLANK($AD9))</formula>
    </cfRule>
  </conditionalFormatting>
  <conditionalFormatting sqref="B111:B114">
    <cfRule type="expression" dxfId="436" priority="182">
      <formula>AND($R111="X",#REF!&lt;&gt;"")</formula>
    </cfRule>
  </conditionalFormatting>
  <conditionalFormatting sqref="B130:C144 B145:G171 B174:G183 E130:G130 B172:C173 E172:G173">
    <cfRule type="expression" dxfId="435" priority="49">
      <formula>OR($AD130="X",$AC130="X")</formula>
    </cfRule>
  </conditionalFormatting>
  <conditionalFormatting sqref="B10:G25 D119:D128 E129">
    <cfRule type="expression" dxfId="434" priority="161">
      <formula>OR($AD10="X",$AC10="X")</formula>
    </cfRule>
    <cfRule type="expression" dxfId="433" priority="162">
      <formula>AND($AD10=1,$AC10=1)</formula>
    </cfRule>
    <cfRule type="expression" dxfId="432" priority="163">
      <formula>$AD10=1</formula>
    </cfRule>
    <cfRule type="expression" dxfId="431" priority="164">
      <formula>$AC10=1</formula>
    </cfRule>
  </conditionalFormatting>
  <conditionalFormatting sqref="B26:G118 E118:G122 E125:G129 A9:G9 F123:G124 E131:G144 B119:C129 A10:A183">
    <cfRule type="expression" dxfId="430" priority="701">
      <formula>OR($AD9="X",$AC9="X")</formula>
    </cfRule>
  </conditionalFormatting>
  <conditionalFormatting sqref="B26:G118">
    <cfRule type="expression" dxfId="429" priority="179">
      <formula>AND($AD26=1,$AC26=1)</formula>
    </cfRule>
    <cfRule type="expression" dxfId="428" priority="180">
      <formula>$AD26=1</formula>
    </cfRule>
  </conditionalFormatting>
  <conditionalFormatting sqref="B130:G130">
    <cfRule type="expression" dxfId="427" priority="57">
      <formula>AND(NOT(ISBLANK($W130)),ISBLANK($AC130),ISBLANK($AD130))</formula>
    </cfRule>
  </conditionalFormatting>
  <conditionalFormatting sqref="C130">
    <cfRule type="expression" dxfId="426" priority="36">
      <formula>OR($AD130="X",$AC130="X")</formula>
    </cfRule>
    <cfRule type="expression" dxfId="425" priority="37">
      <formula>AND($AD130=1,$AC130=1)</formula>
    </cfRule>
    <cfRule type="expression" dxfId="424" priority="38">
      <formula>$AD130=1</formula>
    </cfRule>
    <cfRule type="expression" dxfId="423" priority="39">
      <formula>$AC130=1</formula>
    </cfRule>
  </conditionalFormatting>
  <conditionalFormatting sqref="C145:C183 D129:E129 C9:C110 C115:C129 D121:D128">
    <cfRule type="expression" dxfId="422" priority="157">
      <formula>AND($R9="X",$B9&lt;&gt;"")</formula>
    </cfRule>
  </conditionalFormatting>
  <conditionalFormatting sqref="C163">
    <cfRule type="expression" dxfId="421" priority="103">
      <formula>OR($AD163="X",$AC163="X")</formula>
    </cfRule>
    <cfRule type="expression" dxfId="420" priority="104">
      <formula>AND($AD163=1,$AC163=1)</formula>
    </cfRule>
    <cfRule type="expression" dxfId="419" priority="105">
      <formula>$AD163=1</formula>
    </cfRule>
  </conditionalFormatting>
  <conditionalFormatting sqref="C112:D114">
    <cfRule type="expression" dxfId="418" priority="183">
      <formula>AND($R112="X",OR(#REF!&lt;&gt;"",$B112&lt;&gt;""))</formula>
    </cfRule>
  </conditionalFormatting>
  <conditionalFormatting sqref="C130:D144">
    <cfRule type="expression" dxfId="417" priority="44">
      <formula>AND($R130="X",$B130&lt;&gt;"")</formula>
    </cfRule>
  </conditionalFormatting>
  <conditionalFormatting sqref="C111:G111">
    <cfRule type="expression" dxfId="416" priority="167">
      <formula>AND($R111="X",$B111&lt;&gt;"")</formula>
    </cfRule>
  </conditionalFormatting>
  <conditionalFormatting sqref="D24:D25">
    <cfRule type="expression" dxfId="415" priority="58">
      <formula>AND($R24="X",$B24&lt;&gt;"")</formula>
    </cfRule>
  </conditionalFormatting>
  <conditionalFormatting sqref="D112">
    <cfRule type="expression" dxfId="414" priority="27">
      <formula>AND($R112="X",OR($B112&lt;&gt;"",$C112&lt;&gt;""))</formula>
    </cfRule>
  </conditionalFormatting>
  <conditionalFormatting sqref="D115:D118 D151:D171 D174:D183 C176">
    <cfRule type="expression" dxfId="413" priority="190">
      <formula>AND($R115="X",OR($B115&lt;&gt;"",$C115&lt;&gt;""))</formula>
    </cfRule>
  </conditionalFormatting>
  <conditionalFormatting sqref="D119:D120">
    <cfRule type="expression" dxfId="412" priority="134">
      <formula>AND($R119="X",OR(#REF!&lt;&gt;"",$B119&lt;&gt;""))</formula>
    </cfRule>
  </conditionalFormatting>
  <conditionalFormatting sqref="D129">
    <cfRule type="expression" dxfId="411" priority="95">
      <formula>OR($AD129="X",$AC129="X")</formula>
    </cfRule>
    <cfRule type="expression" dxfId="410" priority="96">
      <formula>AND($AD129=1,$AC129=1)</formula>
    </cfRule>
    <cfRule type="expression" dxfId="409" priority="97">
      <formula>$AD129=1</formula>
    </cfRule>
  </conditionalFormatting>
  <conditionalFormatting sqref="D129:D144">
    <cfRule type="expression" dxfId="408" priority="48">
      <formula>$AC129=1</formula>
    </cfRule>
  </conditionalFormatting>
  <conditionalFormatting sqref="D130">
    <cfRule type="expression" dxfId="407" priority="31">
      <formula>OR($AD130="X",$AC130="X")</formula>
    </cfRule>
    <cfRule type="expression" dxfId="406" priority="32">
      <formula>AND($R130="X",OR($B130&lt;&gt;"",$C130&lt;&gt;"",$D130&lt;&gt;""))</formula>
    </cfRule>
    <cfRule type="expression" dxfId="405" priority="33">
      <formula>AND($AD130=1,$AC130=1)</formula>
    </cfRule>
    <cfRule type="expression" dxfId="404" priority="34">
      <formula>$AD130=1</formula>
    </cfRule>
    <cfRule type="expression" dxfId="403" priority="35">
      <formula>$AC130=1</formula>
    </cfRule>
  </conditionalFormatting>
  <conditionalFormatting sqref="D130:D144">
    <cfRule type="expression" dxfId="402" priority="45">
      <formula>OR($AD130="X",$AC130="X")</formula>
    </cfRule>
    <cfRule type="expression" dxfId="401" priority="46">
      <formula>AND($AD130=1,$AC130=1)</formula>
    </cfRule>
    <cfRule type="expression" dxfId="400" priority="47">
      <formula>$AD130=1</formula>
    </cfRule>
  </conditionalFormatting>
  <conditionalFormatting sqref="D145:D149 D9:D110 E118:E120">
    <cfRule type="expression" dxfId="399" priority="152">
      <formula>AND($R9="X",OR($B9&lt;&gt;"",$C9&lt;&gt;""))</formula>
    </cfRule>
  </conditionalFormatting>
  <conditionalFormatting sqref="D150">
    <cfRule type="expression" dxfId="398" priority="718">
      <formula>AND($R150="X",OR($B150&lt;&gt;"",#REF!&lt;&gt;""))</formula>
    </cfRule>
  </conditionalFormatting>
  <conditionalFormatting sqref="D154">
    <cfRule type="expression" dxfId="397" priority="79">
      <formula>$AC154=1</formula>
    </cfRule>
    <cfRule type="expression" dxfId="396" priority="80">
      <formula>AND($R154="X",OR($B154&lt;&gt;"",$C154&lt;&gt;"",$D154&lt;&gt;"",$E154&lt;&gt;""))</formula>
    </cfRule>
    <cfRule type="expression" dxfId="395" priority="81">
      <formula>AND($AD154=1,$AC154=1)</formula>
    </cfRule>
    <cfRule type="expression" dxfId="394" priority="82">
      <formula>$AD154=1</formula>
    </cfRule>
    <cfRule type="expression" dxfId="393" priority="83">
      <formula>AND($R154="X",OR($B154&lt;&gt;"",$C154&lt;&gt;"",$D154&lt;&gt;""))</formula>
    </cfRule>
    <cfRule type="expression" dxfId="392" priority="85">
      <formula>$AC154=1</formula>
    </cfRule>
    <cfRule type="expression" dxfId="391" priority="86">
      <formula>AND($R154="X",OR($B154&lt;&gt;"",$C154&lt;&gt;"",$D154&lt;&gt;"",$E154&lt;&gt;""))</formula>
    </cfRule>
    <cfRule type="expression" dxfId="390" priority="87">
      <formula>AND($AD154=1,$AC154=1)</formula>
    </cfRule>
    <cfRule type="expression" dxfId="389" priority="88">
      <formula>$AD154=1</formula>
    </cfRule>
    <cfRule type="expression" dxfId="388" priority="89">
      <formula>AND($R154="X",OR($B154&lt;&gt;"",$C154&lt;&gt;"",$D154&lt;&gt;""))</formula>
    </cfRule>
  </conditionalFormatting>
  <conditionalFormatting sqref="D157">
    <cfRule type="expression" dxfId="387" priority="25">
      <formula>OR($AD157="X",$AC157="X")</formula>
    </cfRule>
  </conditionalFormatting>
  <conditionalFormatting sqref="D163">
    <cfRule type="expression" dxfId="386" priority="99">
      <formula>AND($R163="X",$B163&lt;&gt;"")</formula>
    </cfRule>
    <cfRule type="expression" dxfId="385" priority="100">
      <formula>OR($AD163="X",$AC163="X")</formula>
    </cfRule>
    <cfRule type="expression" dxfId="384" priority="101">
      <formula>AND($AD163=1,$AC163=1)</formula>
    </cfRule>
    <cfRule type="expression" dxfId="383" priority="102">
      <formula>$AD163=1</formula>
    </cfRule>
  </conditionalFormatting>
  <conditionalFormatting sqref="D172">
    <cfRule type="expression" dxfId="382" priority="762">
      <formula>$AC173=1</formula>
    </cfRule>
    <cfRule type="expression" dxfId="381" priority="765">
      <formula>AND($AD173=1,$AC173=1)</formula>
    </cfRule>
    <cfRule type="expression" dxfId="380" priority="766">
      <formula>$AD173=1</formula>
    </cfRule>
    <cfRule type="expression" dxfId="379" priority="768">
      <formula>AND(NOT(ISBLANK($W173)),ISBLANK($AC173),ISBLANK($AD173))</formula>
    </cfRule>
    <cfRule type="expression" dxfId="378" priority="770">
      <formula>OR($AD173="X",$AC173="X")</formula>
    </cfRule>
    <cfRule type="expression" dxfId="377" priority="773">
      <formula>AND($R173="X",OR($B173&lt;&gt;"",$C173&lt;&gt;""))</formula>
    </cfRule>
  </conditionalFormatting>
  <conditionalFormatting sqref="D173">
    <cfRule type="expression" dxfId="376" priority="1">
      <formula>OR($AD173="X",$AC173="X")</formula>
    </cfRule>
    <cfRule type="expression" dxfId="375" priority="2">
      <formula>AND($R173="X",$B173&lt;&gt;"")</formula>
    </cfRule>
    <cfRule type="expression" dxfId="374" priority="3">
      <formula>AND($AD173=1,$AC173=1)</formula>
    </cfRule>
    <cfRule type="expression" dxfId="373" priority="4">
      <formula>$AD173=1</formula>
    </cfRule>
    <cfRule type="expression" dxfId="372" priority="5">
      <formula>$AC173=1</formula>
    </cfRule>
    <cfRule type="expression" dxfId="371" priority="6">
      <formula>AND(NOT(ISBLANK($W173)),ISBLANK($AC173),ISBLANK($AD173))</formula>
    </cfRule>
  </conditionalFormatting>
  <conditionalFormatting sqref="E79">
    <cfRule type="expression" dxfId="370" priority="67">
      <formula>AND($R79="X",OR($B79&lt;&gt;"",$C79&lt;&gt;"",$D79&lt;&gt;"",$E79&lt;&gt;""))</formula>
    </cfRule>
    <cfRule type="expression" dxfId="369" priority="68">
      <formula>AND($AD79=1,$AC79=1)</formula>
    </cfRule>
    <cfRule type="expression" dxfId="368" priority="69">
      <formula>$AD79=1</formula>
    </cfRule>
    <cfRule type="expression" dxfId="367" priority="70">
      <formula>AND($R79="X",OR($B79&lt;&gt;"",$C79&lt;&gt;"",$E79&lt;&gt;"",#REF!&lt;&gt;""))</formula>
    </cfRule>
  </conditionalFormatting>
  <conditionalFormatting sqref="E82">
    <cfRule type="expression" dxfId="366" priority="61">
      <formula>AND($R82="X",OR($B82&lt;&gt;"",$C82&lt;&gt;"",$D82&lt;&gt;"",$E82&lt;&gt;""))</formula>
    </cfRule>
    <cfRule type="expression" dxfId="365" priority="62">
      <formula>AND($AD82=1,$AC82=1)</formula>
    </cfRule>
    <cfRule type="expression" dxfId="364" priority="63">
      <formula>$AD82=1</formula>
    </cfRule>
    <cfRule type="expression" dxfId="363" priority="64">
      <formula>$AC82=1</formula>
    </cfRule>
    <cfRule type="expression" dxfId="362" priority="65">
      <formula>AND($R82="X",OR($B82&lt;&gt;"",$C82&lt;&gt;"",$E82&lt;&gt;"",#REF!&lt;&gt;""))</formula>
    </cfRule>
    <cfRule type="expression" dxfId="361" priority="66">
      <formula>$AC82=1</formula>
    </cfRule>
  </conditionalFormatting>
  <conditionalFormatting sqref="E101">
    <cfRule type="expression" dxfId="360" priority="71">
      <formula>AND($R101="X",OR($B101&lt;&gt;"",$C101&lt;&gt;"",$D101&lt;&gt;"",$E101&lt;&gt;""))</formula>
    </cfRule>
    <cfRule type="expression" dxfId="359" priority="72">
      <formula>AND($AD101=1,$AC101=1)</formula>
    </cfRule>
    <cfRule type="expression" dxfId="358" priority="73">
      <formula>$AD101=1</formula>
    </cfRule>
    <cfRule type="expression" dxfId="357" priority="74">
      <formula>$AC101=1</formula>
    </cfRule>
    <cfRule type="expression" dxfId="356" priority="75">
      <formula>AND($R101="X",OR($B101&lt;&gt;"",$C101&lt;&gt;"",$E101&lt;&gt;"",#REF!&lt;&gt;""))</formula>
    </cfRule>
  </conditionalFormatting>
  <conditionalFormatting sqref="E112 E145:E149 E151:E171 E174:E183">
    <cfRule type="expression" dxfId="355" priority="28">
      <formula>AND($R112="X",OR($B112&lt;&gt;"",$C112&lt;&gt;"",$D112&lt;&gt;""))</formula>
    </cfRule>
  </conditionalFormatting>
  <conditionalFormatting sqref="E112:E114">
    <cfRule type="expression" dxfId="354" priority="184">
      <formula>AND($R112="X",OR(#REF!&lt;&gt;"",$B112&lt;&gt;"",$C112&lt;&gt;""))</formula>
    </cfRule>
  </conditionalFormatting>
  <conditionalFormatting sqref="E115:E118">
    <cfRule type="expression" dxfId="353" priority="202">
      <formula>AND($R115="X",OR($B115&lt;&gt;"",$C115&lt;&gt;"",$D115&lt;&gt;""))</formula>
    </cfRule>
  </conditionalFormatting>
  <conditionalFormatting sqref="E121">
    <cfRule type="expression" dxfId="352" priority="76">
      <formula>AND($R121="X",OR($B121&lt;&gt;"",$C121&lt;&gt;"",$D121&lt;&gt;"",$E121&lt;&gt;""))</formula>
    </cfRule>
    <cfRule type="expression" dxfId="351" priority="77">
      <formula>AND($R121="X",OR($B121&lt;&gt;"",$C121&lt;&gt;"",$E121&lt;&gt;"",#REF!&lt;&gt;""))</formula>
    </cfRule>
    <cfRule type="expression" dxfId="350" priority="78">
      <formula>$AC121=1</formula>
    </cfRule>
  </conditionalFormatting>
  <conditionalFormatting sqref="E121:E122 E9:E110 F123:F124 E125:E128">
    <cfRule type="expression" dxfId="349" priority="158">
      <formula>AND($R9="X",OR($B9&lt;&gt;"",$C9&lt;&gt;"",$D9&lt;&gt;""))</formula>
    </cfRule>
  </conditionalFormatting>
  <conditionalFormatting sqref="E123:E124">
    <cfRule type="expression" dxfId="348" priority="7">
      <formula>AND($R123="X",$B123&lt;&gt;"")</formula>
    </cfRule>
    <cfRule type="expression" dxfId="347" priority="8">
      <formula>AND($AD123=1,$AC123=1)</formula>
    </cfRule>
    <cfRule type="expression" dxfId="346" priority="9">
      <formula>$AD123=1</formula>
    </cfRule>
    <cfRule type="expression" dxfId="345" priority="10">
      <formula>OR($AD123="X",$AC123="X")</formula>
    </cfRule>
    <cfRule type="expression" dxfId="344" priority="11">
      <formula>$AC123=1</formula>
    </cfRule>
    <cfRule type="expression" dxfId="343" priority="12">
      <formula>AND(NOT(ISBLANK($W123)),ISBLANK($AC123),ISBLANK($AD123))</formula>
    </cfRule>
  </conditionalFormatting>
  <conditionalFormatting sqref="E130:E144">
    <cfRule type="expression" dxfId="342" priority="50">
      <formula>AND($R130="X",OR($B130&lt;&gt;"",$C130&lt;&gt;"",$D130&lt;&gt;""))</formula>
    </cfRule>
  </conditionalFormatting>
  <conditionalFormatting sqref="E150">
    <cfRule type="expression" dxfId="341" priority="736">
      <formula>AND($R150="X",OR($B150&lt;&gt;"",#REF!&lt;&gt;"",$D150&lt;&gt;""))</formula>
    </cfRule>
  </conditionalFormatting>
  <conditionalFormatting sqref="E153">
    <cfRule type="expression" dxfId="340" priority="90">
      <formula>$AC153=1</formula>
    </cfRule>
    <cfRule type="expression" dxfId="339" priority="91">
      <formula>AND($R153="X",OR($B153&lt;&gt;"",$C153&lt;&gt;"",$D153&lt;&gt;"",$E153&lt;&gt;""))</formula>
    </cfRule>
    <cfRule type="expression" dxfId="338" priority="92">
      <formula>AND($AD153=1,$AC153=1)</formula>
    </cfRule>
    <cfRule type="expression" dxfId="337" priority="93">
      <formula>$AD153=1</formula>
    </cfRule>
  </conditionalFormatting>
  <conditionalFormatting sqref="E156:E157">
    <cfRule type="expression" dxfId="336" priority="106">
      <formula>OR($AD156="X",$AC156="X")</formula>
    </cfRule>
    <cfRule type="expression" dxfId="335" priority="107">
      <formula>AND($AD156=1,$AC156=1)</formula>
    </cfRule>
    <cfRule type="expression" dxfId="334" priority="108">
      <formula>$AD156=1</formula>
    </cfRule>
    <cfRule type="expression" dxfId="333" priority="109">
      <formula>$AC156=1</formula>
    </cfRule>
    <cfRule type="expression" dxfId="332" priority="110">
      <formula>AND($R156="X",#REF!&lt;&gt;"")</formula>
    </cfRule>
  </conditionalFormatting>
  <conditionalFormatting sqref="E172">
    <cfRule type="expression" dxfId="331" priority="776">
      <formula>AND($R172="X",OR($B172&lt;&gt;"",$C172&lt;&gt;"",#REF!&lt;&gt;""))</formula>
    </cfRule>
  </conditionalFormatting>
  <conditionalFormatting sqref="E173">
    <cfRule type="expression" dxfId="330" priority="775">
      <formula>AND($R173="X",OR($B173&lt;&gt;"",$C173&lt;&gt;"",$D172&lt;&gt;""))</formula>
    </cfRule>
  </conditionalFormatting>
  <conditionalFormatting sqref="E130:G130 B130:C144">
    <cfRule type="expression" dxfId="329" priority="54">
      <formula>AND($AD130=1,$AC130=1)</formula>
    </cfRule>
    <cfRule type="expression" dxfId="328" priority="55">
      <formula>$AD130=1</formula>
    </cfRule>
    <cfRule type="expression" dxfId="327" priority="56">
      <formula>$AC130=1</formula>
    </cfRule>
  </conditionalFormatting>
  <conditionalFormatting sqref="F1:F2">
    <cfRule type="dataBar" priority="3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71 F174:F183">
    <cfRule type="expression" dxfId="326" priority="29">
      <formula>AND($R112="X",OR($B112&lt;&gt;"",$C112&lt;&gt;"",$D112&lt;&gt;"",$E112&lt;&gt;""))</formula>
    </cfRule>
  </conditionalFormatting>
  <conditionalFormatting sqref="F112:F114">
    <cfRule type="expression" dxfId="325" priority="185">
      <formula>AND($R112="X",OR(#REF!&lt;&gt;"",$B112&lt;&gt;"",$C112&lt;&gt;"",$E112&lt;&gt;""))</formula>
    </cfRule>
  </conditionalFormatting>
  <conditionalFormatting sqref="F115:F118">
    <cfRule type="expression" dxfId="324" priority="203">
      <formula>AND($R115="X",OR($B115&lt;&gt;"",$C115&lt;&gt;"",$D115&lt;&gt;"",$E115&lt;&gt;""))</formula>
    </cfRule>
  </conditionalFormatting>
  <conditionalFormatting sqref="F118:F120 F129:G129">
    <cfRule type="expression" dxfId="323" priority="188">
      <formula>AND($R118="X",OR($B118&lt;&gt;"",$C118&lt;&gt;"",$E118&lt;&gt;"",#REF!&lt;&gt;""))</formula>
    </cfRule>
  </conditionalFormatting>
  <conditionalFormatting sqref="F121:F149 F9:F110">
    <cfRule type="expression" dxfId="322" priority="159">
      <formula>AND($R9="X",OR($B9&lt;&gt;"",$C9&lt;&gt;"",$D9&lt;&gt;"",$E9&lt;&gt;""))</formula>
    </cfRule>
  </conditionalFormatting>
  <conditionalFormatting sqref="F128">
    <cfRule type="expression" dxfId="321" priority="60">
      <formula>AND($R128="X",OR($B128&lt;&gt;"",$C128&lt;&gt;"",$E128&lt;&gt;"",#REF!&lt;&gt;""))</formula>
    </cfRule>
  </conditionalFormatting>
  <conditionalFormatting sqref="F150">
    <cfRule type="expression" dxfId="320" priority="737">
      <formula>AND($R150="X",OR($B150&lt;&gt;"",#REF!&lt;&gt;"",$D150&lt;&gt;"",$E150&lt;&gt;""))</formula>
    </cfRule>
  </conditionalFormatting>
  <conditionalFormatting sqref="F172">
    <cfRule type="expression" dxfId="319" priority="779">
      <formula>AND($R172="X",OR($B172&lt;&gt;"",$C172&lt;&gt;"",#REF!&lt;&gt;"",$E172&lt;&gt;""))</formula>
    </cfRule>
  </conditionalFormatting>
  <conditionalFormatting sqref="F173">
    <cfRule type="expression" dxfId="318" priority="778">
      <formula>AND($R173="X",OR($B173&lt;&gt;"",$C173&lt;&gt;"",$D172&lt;&gt;"",$E173&lt;&gt;""))</formula>
    </cfRule>
  </conditionalFormatting>
  <conditionalFormatting sqref="G9:G110 G121:G128">
    <cfRule type="expression" dxfId="317" priority="160">
      <formula>AND($R9="X",OR($B9&lt;&gt;"",$C9&lt;&gt;"",$D9&lt;&gt;"",$E9&lt;&gt;"",$F9&lt;&gt;""))</formula>
    </cfRule>
  </conditionalFormatting>
  <conditionalFormatting sqref="G112 G151:G171 G174:G183">
    <cfRule type="expression" dxfId="316" priority="30">
      <formula>AND($R112="X",OR($B112&lt;&gt;"",$C112&lt;&gt;"",$D112&lt;&gt;"",$E112&lt;&gt;"",$F112&lt;&gt;""))</formula>
    </cfRule>
  </conditionalFormatting>
  <conditionalFormatting sqref="G112:G114">
    <cfRule type="expression" dxfId="315" priority="186">
      <formula>AND($R112="X",OR(#REF!&lt;&gt;"",$B112&lt;&gt;"",$C112&lt;&gt;"",$E112&lt;&gt;"",$F112&lt;&gt;""))</formula>
    </cfRule>
  </conditionalFormatting>
  <conditionalFormatting sqref="G115:G118">
    <cfRule type="expression" dxfId="314" priority="204">
      <formula>AND($R115="X",OR($B115&lt;&gt;"",$C115&lt;&gt;"",$D115&lt;&gt;"",$E115&lt;&gt;"",$F115&lt;&gt;""))</formula>
    </cfRule>
  </conditionalFormatting>
  <conditionalFormatting sqref="G118:G120">
    <cfRule type="expression" dxfId="313" priority="189">
      <formula>AND($R118="X",OR($B118&lt;&gt;"",$C118&lt;&gt;"",$E118&lt;&gt;"",#REF!&lt;&gt;"",$F118&lt;&gt;""))</formula>
    </cfRule>
  </conditionalFormatting>
  <conditionalFormatting sqref="G129">
    <cfRule type="expression" dxfId="312" priority="98">
      <formula>AND($R129="X",OR($B129&lt;&gt;"",$C129&lt;&gt;"",$D129&lt;&gt;"",$E129&lt;&gt;""))</formula>
    </cfRule>
    <cfRule type="expression" dxfId="311" priority="760">
      <formula>AND($R129="X",OR($B129&lt;&gt;"",$C129&lt;&gt;"",$E129&lt;&gt;"",#REF!&lt;&gt;"",$F129&lt;&gt;""))</formula>
    </cfRule>
  </conditionalFormatting>
  <conditionalFormatting sqref="G130:G149">
    <cfRule type="expression" dxfId="310" priority="52">
      <formula>AND($R130="X",OR($B130&lt;&gt;"",$C130&lt;&gt;"",$D130&lt;&gt;"",$E130&lt;&gt;"",$F130&lt;&gt;""))</formula>
    </cfRule>
  </conditionalFormatting>
  <conditionalFormatting sqref="G150">
    <cfRule type="expression" dxfId="309" priority="738">
      <formula>AND($R150="X",OR($B150&lt;&gt;"",#REF!&lt;&gt;"",$D150&lt;&gt;"",$E150&lt;&gt;"",$F150&lt;&gt;""))</formula>
    </cfRule>
  </conditionalFormatting>
  <conditionalFormatting sqref="G172">
    <cfRule type="expression" dxfId="308" priority="782">
      <formula>AND($R172="X",OR($B172&lt;&gt;"",$C172&lt;&gt;"",#REF!&lt;&gt;"",$E172&lt;&gt;"",$F172&lt;&gt;""))</formula>
    </cfRule>
  </conditionalFormatting>
  <conditionalFormatting sqref="G173">
    <cfRule type="expression" dxfId="307" priority="781">
      <formula>AND($R173="X",OR($B173&lt;&gt;"",$C173&lt;&gt;"",$D172&lt;&gt;"",$E173&lt;&gt;"",$F173&lt;&gt;""))</formula>
    </cfRule>
  </conditionalFormatting>
  <conditionalFormatting sqref="H185:H186 H206:H1046">
    <cfRule type="expression" dxfId="306" priority="319">
      <formula>$Q185="X"</formula>
    </cfRule>
  </conditionalFormatting>
  <conditionalFormatting sqref="I11:I183">
    <cfRule type="expression" dxfId="305" priority="156">
      <formula>$R11="X"</formula>
    </cfRule>
  </conditionalFormatting>
  <conditionalFormatting sqref="Q9:Q183">
    <cfRule type="cellIs" dxfId="304" priority="40" operator="equal">
      <formula>"1..1"</formula>
    </cfRule>
    <cfRule type="cellIs" dxfId="303" priority="41" operator="equal">
      <formula>"0..n"</formula>
    </cfRule>
    <cfRule type="cellIs" dxfId="302" priority="42"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9"/>
  <sheetViews>
    <sheetView workbookViewId="0">
      <pane xSplit="5" ySplit="3" topLeftCell="J4" activePane="bottomRight" state="frozen"/>
      <selection pane="bottomRight" activeCell="L19" sqref="L19"/>
      <selection pane="bottomLeft"/>
      <selection pane="topRight"/>
    </sheetView>
  </sheetViews>
  <sheetFormatPr defaultColWidth="9" defaultRowHeight="14.25" customHeight="1"/>
  <cols>
    <col min="1" max="1" width="4.125" customWidth="1"/>
    <col min="2" max="2" width="21.875" customWidth="1"/>
    <col min="3" max="3" width="40" customWidth="1"/>
    <col min="4" max="4" width="30.375" customWidth="1"/>
    <col min="5" max="5" width="33.25" bestFit="1" customWidth="1"/>
    <col min="6"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c r="B1" s="96"/>
      <c r="C1" s="275"/>
      <c r="D1" s="128"/>
      <c r="E1" s="128"/>
      <c r="F1" s="128"/>
      <c r="G1" s="96"/>
      <c r="H1" s="96"/>
      <c r="I1" s="96"/>
      <c r="J1" s="275"/>
      <c r="K1" s="96"/>
      <c r="L1" s="275"/>
    </row>
    <row r="2" spans="1:12" ht="14.25" customHeight="1">
      <c r="A2" s="96"/>
      <c r="B2" s="96" t="s">
        <v>1596</v>
      </c>
      <c r="C2" s="96" t="s">
        <v>1596</v>
      </c>
      <c r="D2" s="96" t="s">
        <v>1596</v>
      </c>
      <c r="E2" s="96"/>
      <c r="F2" s="96"/>
      <c r="G2" s="96"/>
      <c r="H2" s="96"/>
      <c r="I2" s="96"/>
      <c r="J2" s="96"/>
      <c r="K2" s="96"/>
      <c r="L2" s="96"/>
    </row>
    <row r="3" spans="1:12" ht="14.25" customHeight="1">
      <c r="A3" s="309" t="s">
        <v>831</v>
      </c>
      <c r="B3" s="310" t="s">
        <v>832</v>
      </c>
      <c r="C3" s="310" t="s">
        <v>833</v>
      </c>
      <c r="D3" s="310" t="s">
        <v>834</v>
      </c>
      <c r="E3" s="310"/>
      <c r="F3" s="310"/>
      <c r="G3" s="311" t="s">
        <v>9</v>
      </c>
      <c r="H3" s="311" t="s">
        <v>1597</v>
      </c>
      <c r="I3" s="311" t="s">
        <v>1598</v>
      </c>
      <c r="J3" s="311" t="s">
        <v>838</v>
      </c>
      <c r="K3" s="311" t="s">
        <v>1599</v>
      </c>
      <c r="L3" s="312" t="s">
        <v>1600</v>
      </c>
    </row>
    <row r="4" spans="1:12" ht="14.25" customHeight="1">
      <c r="A4" s="403">
        <v>1</v>
      </c>
      <c r="B4" s="404" t="s">
        <v>1601</v>
      </c>
      <c r="C4" s="404"/>
      <c r="D4" s="404"/>
      <c r="E4" s="404"/>
      <c r="F4" s="404"/>
      <c r="G4" s="320"/>
      <c r="H4" s="320" t="s">
        <v>864</v>
      </c>
      <c r="I4" s="320" t="s">
        <v>864</v>
      </c>
      <c r="J4" s="320"/>
      <c r="K4" s="402"/>
      <c r="L4" s="320"/>
    </row>
    <row r="5" spans="1:12" ht="14.25" customHeight="1">
      <c r="A5" s="419">
        <v>2</v>
      </c>
      <c r="B5" s="419"/>
      <c r="C5" s="419" t="s">
        <v>1602</v>
      </c>
      <c r="D5" s="419"/>
      <c r="E5" s="419"/>
      <c r="F5" s="419"/>
      <c r="G5" s="326"/>
      <c r="H5" s="326" t="s">
        <v>864</v>
      </c>
      <c r="I5" s="326" t="s">
        <v>864</v>
      </c>
      <c r="J5" s="326"/>
      <c r="K5" s="449" t="s">
        <v>817</v>
      </c>
      <c r="L5" s="326"/>
    </row>
    <row r="6" spans="1:12" ht="14.25" customHeight="1">
      <c r="A6" s="403">
        <v>3</v>
      </c>
      <c r="B6" s="404"/>
      <c r="C6" s="404" t="s">
        <v>1603</v>
      </c>
      <c r="D6" s="404"/>
      <c r="E6" s="404"/>
      <c r="F6" s="404"/>
      <c r="G6" s="320"/>
      <c r="H6" s="320" t="s">
        <v>864</v>
      </c>
      <c r="I6" s="320" t="s">
        <v>864</v>
      </c>
      <c r="J6" s="320"/>
      <c r="K6" s="449" t="s">
        <v>820</v>
      </c>
      <c r="L6" s="320"/>
    </row>
    <row r="7" spans="1:12" s="425" customFormat="1" ht="14.25" customHeight="1">
      <c r="A7" s="420">
        <v>4</v>
      </c>
      <c r="B7" s="421"/>
      <c r="C7" s="421" t="s">
        <v>1604</v>
      </c>
      <c r="D7" s="421"/>
      <c r="E7" s="421"/>
      <c r="F7" s="421"/>
      <c r="G7" s="422" t="s">
        <v>1605</v>
      </c>
      <c r="H7" s="423" t="s">
        <v>864</v>
      </c>
      <c r="I7" s="422" t="s">
        <v>864</v>
      </c>
      <c r="J7" s="423"/>
      <c r="K7" s="424" t="s">
        <v>820</v>
      </c>
      <c r="L7" s="422"/>
    </row>
    <row r="8" spans="1:12" s="425" customFormat="1" ht="14.25" customHeight="1">
      <c r="A8" s="426"/>
      <c r="B8" s="426"/>
      <c r="C8" s="427" t="s">
        <v>1270</v>
      </c>
      <c r="D8" s="428"/>
      <c r="E8" s="426"/>
      <c r="F8" s="426"/>
      <c r="G8" s="422"/>
      <c r="H8" s="423"/>
      <c r="I8" s="422"/>
      <c r="J8" s="423"/>
      <c r="K8" s="424"/>
      <c r="L8" s="422"/>
    </row>
    <row r="9" spans="1:12" s="425" customFormat="1" ht="14.25" customHeight="1">
      <c r="A9" s="426"/>
      <c r="B9" s="426"/>
      <c r="C9" s="429"/>
      <c r="D9" s="429" t="s">
        <v>1273</v>
      </c>
      <c r="E9" s="426"/>
      <c r="F9" s="426"/>
      <c r="G9" s="422"/>
      <c r="H9" s="423"/>
      <c r="I9" s="422"/>
      <c r="J9" s="423"/>
      <c r="K9" s="424"/>
      <c r="L9" s="422"/>
    </row>
    <row r="10" spans="1:12" s="425" customFormat="1" ht="14.25" customHeight="1">
      <c r="A10" s="426"/>
      <c r="B10" s="426"/>
      <c r="C10" s="427"/>
      <c r="D10" s="428" t="s">
        <v>1072</v>
      </c>
      <c r="E10" s="426"/>
      <c r="F10" s="426"/>
      <c r="G10" s="422"/>
      <c r="H10" s="423"/>
      <c r="I10" s="422"/>
      <c r="J10" s="423"/>
      <c r="K10" s="424"/>
      <c r="L10" s="422"/>
    </row>
    <row r="11" spans="1:12" s="425" customFormat="1" ht="14.25" customHeight="1">
      <c r="A11" s="426"/>
      <c r="B11" s="426"/>
      <c r="C11" s="430"/>
      <c r="D11" s="429" t="s">
        <v>1281</v>
      </c>
      <c r="E11" s="426"/>
      <c r="F11" s="426"/>
      <c r="G11" s="422"/>
      <c r="H11" s="423"/>
      <c r="I11" s="422"/>
      <c r="J11" s="423"/>
      <c r="K11" s="424"/>
      <c r="L11" s="422"/>
    </row>
    <row r="12" spans="1:12" ht="14.25" customHeight="1">
      <c r="A12" s="419">
        <v>5</v>
      </c>
      <c r="B12" s="419"/>
      <c r="C12" s="419" t="s">
        <v>1606</v>
      </c>
      <c r="D12" s="419"/>
      <c r="E12" s="419"/>
      <c r="F12" s="419"/>
      <c r="G12" s="320"/>
      <c r="H12" s="320" t="s">
        <v>864</v>
      </c>
      <c r="I12" s="320" t="s">
        <v>864</v>
      </c>
      <c r="J12" s="320"/>
      <c r="K12" s="449" t="s">
        <v>817</v>
      </c>
      <c r="L12" s="320" t="s">
        <v>1607</v>
      </c>
    </row>
    <row r="13" spans="1:12" ht="14.25" customHeight="1">
      <c r="A13" s="419">
        <v>6</v>
      </c>
      <c r="B13" s="419"/>
      <c r="C13" s="419"/>
      <c r="D13" s="419" t="s">
        <v>1608</v>
      </c>
      <c r="E13" s="419"/>
      <c r="F13" s="419"/>
      <c r="G13" s="326"/>
      <c r="H13" s="326" t="s">
        <v>864</v>
      </c>
      <c r="I13" s="326" t="s">
        <v>864</v>
      </c>
      <c r="J13" s="326"/>
      <c r="K13" s="450" t="s">
        <v>820</v>
      </c>
      <c r="L13" s="326" t="s">
        <v>999</v>
      </c>
    </row>
    <row r="14" spans="1:12" ht="15">
      <c r="A14" s="419">
        <v>7</v>
      </c>
      <c r="B14" s="419"/>
      <c r="C14" s="419"/>
      <c r="D14" s="419" t="s">
        <v>1609</v>
      </c>
      <c r="E14" s="419"/>
      <c r="F14" s="419"/>
      <c r="G14" s="320"/>
      <c r="H14" s="320" t="s">
        <v>864</v>
      </c>
      <c r="I14" s="320" t="s">
        <v>864</v>
      </c>
      <c r="J14" s="320"/>
      <c r="K14" s="449" t="s">
        <v>820</v>
      </c>
      <c r="L14" s="320" t="s">
        <v>1088</v>
      </c>
    </row>
    <row r="15" spans="1:12" ht="15">
      <c r="A15" s="403">
        <v>8</v>
      </c>
      <c r="B15" s="404"/>
      <c r="C15" s="404"/>
      <c r="D15" s="404" t="s">
        <v>1395</v>
      </c>
      <c r="E15" s="404"/>
      <c r="F15" s="404"/>
      <c r="G15" s="326"/>
      <c r="H15" s="326"/>
      <c r="I15" s="326" t="s">
        <v>864</v>
      </c>
      <c r="J15" s="326"/>
      <c r="K15" s="449" t="s">
        <v>817</v>
      </c>
      <c r="L15" s="326" t="s">
        <v>1397</v>
      </c>
    </row>
    <row r="16" spans="1:12" ht="15">
      <c r="A16" s="403">
        <v>9</v>
      </c>
      <c r="B16" s="404"/>
      <c r="C16" s="404"/>
      <c r="D16" s="404"/>
      <c r="E16" s="404" t="s">
        <v>1049</v>
      </c>
      <c r="F16" s="415" t="s">
        <v>1398</v>
      </c>
      <c r="G16" s="321"/>
      <c r="H16" s="320"/>
      <c r="I16" s="321" t="s">
        <v>864</v>
      </c>
      <c r="J16" s="320"/>
      <c r="K16" s="449" t="s">
        <v>817</v>
      </c>
      <c r="L16" s="321" t="s">
        <v>1050</v>
      </c>
    </row>
    <row r="17" spans="1:12" ht="15">
      <c r="A17" s="403">
        <v>10</v>
      </c>
      <c r="B17" s="404"/>
      <c r="C17" s="404"/>
      <c r="D17" s="404"/>
      <c r="E17" s="404" t="s">
        <v>1074</v>
      </c>
      <c r="F17" s="415" t="s">
        <v>1399</v>
      </c>
      <c r="G17" s="326"/>
      <c r="H17" s="326"/>
      <c r="I17" s="326" t="s">
        <v>864</v>
      </c>
      <c r="J17" s="326"/>
      <c r="K17" s="450" t="s">
        <v>817</v>
      </c>
      <c r="L17" s="326" t="s">
        <v>1075</v>
      </c>
    </row>
    <row r="18" spans="1:12" ht="14.25" customHeight="1">
      <c r="A18" s="404">
        <v>11</v>
      </c>
      <c r="B18" s="404"/>
      <c r="C18" s="404" t="s">
        <v>1249</v>
      </c>
      <c r="D18" s="404"/>
      <c r="E18" s="404"/>
      <c r="F18" s="404"/>
      <c r="G18" s="320"/>
      <c r="H18" s="320" t="s">
        <v>864</v>
      </c>
      <c r="I18" s="320" t="s">
        <v>864</v>
      </c>
      <c r="J18" s="320"/>
      <c r="K18" s="449" t="s">
        <v>817</v>
      </c>
      <c r="L18" s="320" t="s">
        <v>1253</v>
      </c>
    </row>
    <row r="19" spans="1:12" ht="14.25" customHeight="1">
      <c r="A19" s="403">
        <v>12</v>
      </c>
      <c r="B19" s="404"/>
      <c r="C19" s="404" t="s">
        <v>1610</v>
      </c>
      <c r="D19" s="404"/>
      <c r="E19" s="404"/>
      <c r="F19" s="404"/>
      <c r="G19" s="326" t="s">
        <v>1611</v>
      </c>
      <c r="H19" s="326" t="s">
        <v>864</v>
      </c>
      <c r="I19" s="326" t="s">
        <v>864</v>
      </c>
      <c r="J19" s="326"/>
      <c r="K19" s="449" t="s">
        <v>817</v>
      </c>
      <c r="L19" s="326"/>
    </row>
    <row r="20" spans="1:12" ht="14.25" customHeight="1">
      <c r="A20" s="404">
        <v>13</v>
      </c>
      <c r="B20" s="404"/>
      <c r="C20" s="404" t="s">
        <v>1261</v>
      </c>
      <c r="D20" s="404"/>
      <c r="E20" s="404"/>
      <c r="F20" s="414"/>
      <c r="G20" s="320" t="s">
        <v>1612</v>
      </c>
      <c r="H20" s="320" t="s">
        <v>864</v>
      </c>
      <c r="I20" s="320" t="s">
        <v>864</v>
      </c>
      <c r="J20" s="320" t="s">
        <v>1263</v>
      </c>
      <c r="K20" s="449" t="s">
        <v>817</v>
      </c>
      <c r="L20" s="320" t="s">
        <v>910</v>
      </c>
    </row>
    <row r="21" spans="1:12" ht="15">
      <c r="A21" s="419">
        <v>14</v>
      </c>
      <c r="B21" s="419"/>
      <c r="C21" s="419" t="s">
        <v>1613</v>
      </c>
      <c r="D21" s="419"/>
      <c r="E21" s="419"/>
      <c r="F21" s="419"/>
      <c r="G21" s="326"/>
      <c r="H21" s="326" t="s">
        <v>864</v>
      </c>
      <c r="I21" s="326" t="s">
        <v>864</v>
      </c>
      <c r="J21" s="326"/>
      <c r="K21" s="449" t="s">
        <v>817</v>
      </c>
      <c r="L21" s="327" t="s">
        <v>939</v>
      </c>
    </row>
    <row r="22" spans="1:12" ht="15">
      <c r="A22" s="403">
        <v>15</v>
      </c>
      <c r="B22" s="404"/>
      <c r="C22" s="404" t="s">
        <v>1380</v>
      </c>
      <c r="D22" s="404"/>
      <c r="E22" s="404"/>
      <c r="F22" s="404"/>
      <c r="G22" s="320"/>
      <c r="H22" s="320"/>
      <c r="I22" s="320" t="s">
        <v>864</v>
      </c>
      <c r="J22" s="320"/>
      <c r="K22" s="449" t="s">
        <v>817</v>
      </c>
      <c r="L22" s="320"/>
    </row>
    <row r="23" spans="1:12" ht="15">
      <c r="A23" s="403">
        <v>16</v>
      </c>
      <c r="B23" s="404"/>
      <c r="C23" s="404"/>
      <c r="D23" s="404" t="s">
        <v>1382</v>
      </c>
      <c r="E23" s="404"/>
      <c r="F23" s="404"/>
      <c r="G23" s="326"/>
      <c r="H23" s="326"/>
      <c r="I23" s="326" t="s">
        <v>864</v>
      </c>
      <c r="J23" s="326"/>
      <c r="K23" s="450" t="s">
        <v>823</v>
      </c>
      <c r="L23" s="326"/>
    </row>
    <row r="24" spans="1:12" ht="15">
      <c r="A24" s="403">
        <v>17</v>
      </c>
      <c r="B24" s="404"/>
      <c r="C24" s="404"/>
      <c r="D24" s="404"/>
      <c r="E24" s="404" t="s">
        <v>1385</v>
      </c>
      <c r="F24" s="404"/>
      <c r="G24" s="320"/>
      <c r="H24" s="320"/>
      <c r="I24" s="320" t="s">
        <v>864</v>
      </c>
      <c r="J24" s="320"/>
      <c r="K24" s="449" t="s">
        <v>820</v>
      </c>
      <c r="L24" s="320"/>
    </row>
    <row r="25" spans="1:12" ht="15">
      <c r="A25" s="403">
        <v>18</v>
      </c>
      <c r="B25" s="404"/>
      <c r="C25" s="404"/>
      <c r="D25" s="404"/>
      <c r="E25" s="404" t="s">
        <v>1184</v>
      </c>
      <c r="F25" s="404"/>
      <c r="G25" s="326"/>
      <c r="H25" s="326"/>
      <c r="I25" s="326" t="s">
        <v>864</v>
      </c>
      <c r="J25" s="326"/>
      <c r="K25" s="450" t="s">
        <v>820</v>
      </c>
      <c r="L25" s="326"/>
    </row>
    <row r="26" spans="1:12" ht="15" customHeight="1">
      <c r="A26" s="403">
        <v>19</v>
      </c>
      <c r="B26" s="404"/>
      <c r="C26" s="404" t="s">
        <v>1410</v>
      </c>
      <c r="D26" s="404"/>
      <c r="E26" s="404"/>
      <c r="F26" s="404"/>
      <c r="G26" s="320"/>
      <c r="H26" s="320" t="s">
        <v>864</v>
      </c>
      <c r="I26" s="320" t="s">
        <v>864</v>
      </c>
      <c r="J26" s="320"/>
      <c r="K26" s="450" t="s">
        <v>817</v>
      </c>
      <c r="L26" s="321"/>
    </row>
    <row r="27" spans="1:12" ht="15" customHeight="1">
      <c r="A27" s="403">
        <v>20</v>
      </c>
      <c r="B27" s="404"/>
      <c r="C27" s="404"/>
      <c r="D27" s="404" t="s">
        <v>1414</v>
      </c>
      <c r="E27" s="404"/>
      <c r="F27" s="404"/>
      <c r="G27" s="326"/>
      <c r="H27" s="326"/>
      <c r="I27" s="326" t="s">
        <v>864</v>
      </c>
      <c r="J27" s="326"/>
      <c r="K27" s="449" t="s">
        <v>817</v>
      </c>
      <c r="L27" s="326"/>
    </row>
    <row r="28" spans="1:12" ht="15" customHeight="1">
      <c r="A28" s="403">
        <v>21</v>
      </c>
      <c r="B28" s="404"/>
      <c r="C28" s="404"/>
      <c r="D28" s="404"/>
      <c r="E28" s="404" t="s">
        <v>1418</v>
      </c>
      <c r="F28" s="404"/>
      <c r="G28" s="320"/>
      <c r="H28" s="320"/>
      <c r="I28" s="320" t="s">
        <v>864</v>
      </c>
      <c r="J28" s="320"/>
      <c r="K28" s="450" t="s">
        <v>817</v>
      </c>
      <c r="L28" s="320"/>
    </row>
    <row r="29" spans="1:12" ht="15" customHeight="1">
      <c r="A29" s="403">
        <v>22</v>
      </c>
      <c r="B29" s="404"/>
      <c r="C29" s="404"/>
      <c r="D29" s="404"/>
      <c r="E29" s="404" t="s">
        <v>1422</v>
      </c>
      <c r="F29" s="404"/>
      <c r="G29" s="326"/>
      <c r="H29" s="326"/>
      <c r="I29" s="326" t="s">
        <v>864</v>
      </c>
      <c r="J29" s="326"/>
      <c r="K29" s="449" t="s">
        <v>817</v>
      </c>
      <c r="L29" s="326"/>
    </row>
    <row r="30" spans="1:12" ht="15" customHeight="1">
      <c r="A30" s="403">
        <v>23</v>
      </c>
      <c r="B30" s="404"/>
      <c r="C30" s="404"/>
      <c r="D30" s="404" t="s">
        <v>1427</v>
      </c>
      <c r="E30" s="404"/>
      <c r="F30" s="404"/>
      <c r="G30" s="320"/>
      <c r="H30" s="320"/>
      <c r="I30" s="320" t="s">
        <v>864</v>
      </c>
      <c r="J30" s="320"/>
      <c r="K30" s="450" t="s">
        <v>817</v>
      </c>
      <c r="L30" s="320"/>
    </row>
    <row r="31" spans="1:12" ht="15" customHeight="1">
      <c r="A31" s="403">
        <v>24</v>
      </c>
      <c r="B31" s="404"/>
      <c r="C31" s="404"/>
      <c r="D31" s="404"/>
      <c r="E31" s="404" t="s">
        <v>1430</v>
      </c>
      <c r="F31" s="404"/>
      <c r="G31" s="326"/>
      <c r="H31" s="326"/>
      <c r="I31" s="326" t="s">
        <v>864</v>
      </c>
      <c r="J31" s="326"/>
      <c r="K31" s="449" t="s">
        <v>817</v>
      </c>
      <c r="L31" s="327"/>
    </row>
    <row r="32" spans="1:12" ht="15" customHeight="1">
      <c r="A32" s="403">
        <v>25</v>
      </c>
      <c r="B32" s="404"/>
      <c r="C32" s="404"/>
      <c r="D32" s="404"/>
      <c r="E32" s="404" t="s">
        <v>1433</v>
      </c>
      <c r="F32" s="404"/>
      <c r="G32" s="320"/>
      <c r="H32" s="320"/>
      <c r="I32" s="320" t="s">
        <v>864</v>
      </c>
      <c r="J32" s="320"/>
      <c r="K32" s="450" t="s">
        <v>817</v>
      </c>
      <c r="L32" s="320"/>
    </row>
    <row r="33" spans="1:12" ht="15">
      <c r="A33" s="403">
        <v>26</v>
      </c>
      <c r="B33" s="404"/>
      <c r="C33" s="404"/>
      <c r="D33" s="404" t="s">
        <v>1438</v>
      </c>
      <c r="E33" s="404"/>
      <c r="F33" s="404"/>
      <c r="G33" s="326"/>
      <c r="H33" s="326" t="s">
        <v>864</v>
      </c>
      <c r="I33" s="326" t="s">
        <v>864</v>
      </c>
      <c r="J33" s="326"/>
      <c r="K33" s="449" t="s">
        <v>817</v>
      </c>
      <c r="L33" s="326"/>
    </row>
    <row r="34" spans="1:12" ht="15">
      <c r="A34" s="403">
        <v>27</v>
      </c>
      <c r="B34" s="404"/>
      <c r="C34" s="404"/>
      <c r="D34" s="404"/>
      <c r="E34" s="404" t="s">
        <v>1442</v>
      </c>
      <c r="F34" s="404"/>
      <c r="G34" s="320"/>
      <c r="H34" s="320"/>
      <c r="I34" s="320" t="s">
        <v>864</v>
      </c>
      <c r="J34" s="320"/>
      <c r="K34" s="450" t="s">
        <v>817</v>
      </c>
      <c r="L34" s="320"/>
    </row>
    <row r="35" spans="1:12" ht="15">
      <c r="A35" s="403">
        <v>28</v>
      </c>
      <c r="B35" s="404"/>
      <c r="C35" s="404"/>
      <c r="D35" s="404"/>
      <c r="E35" s="404" t="s">
        <v>1445</v>
      </c>
      <c r="F35" s="404"/>
      <c r="G35" s="320"/>
      <c r="H35" s="320"/>
      <c r="I35" s="320" t="s">
        <v>864</v>
      </c>
      <c r="J35" s="320"/>
      <c r="K35" s="449" t="s">
        <v>817</v>
      </c>
      <c r="L35" s="326"/>
    </row>
    <row r="36" spans="1:12" ht="15">
      <c r="A36" s="403">
        <v>29</v>
      </c>
      <c r="B36" s="404"/>
      <c r="C36" s="404"/>
      <c r="D36" s="404"/>
      <c r="E36" s="404" t="s">
        <v>1448</v>
      </c>
      <c r="F36" s="404"/>
      <c r="G36" s="326"/>
      <c r="H36" s="326"/>
      <c r="I36" s="326" t="s">
        <v>864</v>
      </c>
      <c r="J36" s="326"/>
      <c r="K36" s="450" t="s">
        <v>817</v>
      </c>
      <c r="L36" s="321"/>
    </row>
    <row r="37" spans="1:12" ht="15" customHeight="1">
      <c r="A37" s="403">
        <v>30</v>
      </c>
      <c r="B37" s="404"/>
      <c r="C37" s="404"/>
      <c r="D37" s="404"/>
      <c r="E37" s="404" t="s">
        <v>1451</v>
      </c>
      <c r="F37" s="404"/>
      <c r="G37" s="320"/>
      <c r="H37" s="320" t="s">
        <v>864</v>
      </c>
      <c r="I37" s="320" t="s">
        <v>864</v>
      </c>
      <c r="J37" s="320"/>
      <c r="K37" s="449" t="s">
        <v>817</v>
      </c>
      <c r="L37" s="326"/>
    </row>
    <row r="38" spans="1:12" ht="15" customHeight="1">
      <c r="A38" s="403">
        <v>31</v>
      </c>
      <c r="B38" s="404"/>
      <c r="C38" s="404"/>
      <c r="D38" s="404"/>
      <c r="E38" s="404" t="s">
        <v>1455</v>
      </c>
      <c r="F38" s="404"/>
      <c r="G38" s="327"/>
      <c r="H38" s="326" t="s">
        <v>864</v>
      </c>
      <c r="I38" s="327" t="s">
        <v>864</v>
      </c>
      <c r="J38" s="326"/>
      <c r="K38" s="450" t="s">
        <v>817</v>
      </c>
      <c r="L38" s="320"/>
    </row>
    <row r="39" spans="1:12" ht="15" customHeight="1">
      <c r="A39" s="403">
        <v>32</v>
      </c>
      <c r="B39" s="404"/>
      <c r="C39" s="404"/>
      <c r="D39" s="404"/>
      <c r="E39" s="404" t="s">
        <v>1460</v>
      </c>
      <c r="F39" s="404"/>
      <c r="G39" s="320"/>
      <c r="H39" s="320"/>
      <c r="I39" s="320" t="s">
        <v>864</v>
      </c>
      <c r="J39" s="320"/>
      <c r="K39" s="449" t="s">
        <v>817</v>
      </c>
      <c r="L39" s="326"/>
    </row>
    <row r="40" spans="1:12" ht="15" customHeight="1">
      <c r="A40" s="404">
        <v>33</v>
      </c>
      <c r="B40" s="404"/>
      <c r="C40" s="404"/>
      <c r="D40" s="404" t="s">
        <v>1465</v>
      </c>
      <c r="E40" s="404" t="s">
        <v>1466</v>
      </c>
      <c r="F40" s="404"/>
      <c r="G40" s="326"/>
      <c r="H40" s="326" t="s">
        <v>864</v>
      </c>
      <c r="I40" s="326" t="s">
        <v>864</v>
      </c>
      <c r="J40" s="326"/>
      <c r="K40" s="450" t="s">
        <v>817</v>
      </c>
      <c r="L40" s="320"/>
    </row>
    <row r="41" spans="1:12" ht="15" customHeight="1">
      <c r="A41" s="403">
        <v>34</v>
      </c>
      <c r="B41" s="404"/>
      <c r="C41" s="404" t="s">
        <v>986</v>
      </c>
      <c r="D41" s="404" t="s">
        <v>978</v>
      </c>
      <c r="E41" s="404"/>
      <c r="F41" s="404"/>
      <c r="G41" s="320"/>
      <c r="H41" s="320"/>
      <c r="I41" s="320" t="s">
        <v>864</v>
      </c>
      <c r="J41" s="320"/>
      <c r="K41" s="449" t="s">
        <v>817</v>
      </c>
      <c r="L41" s="327"/>
    </row>
    <row r="42" spans="1:12" ht="15" customHeight="1">
      <c r="A42" s="403">
        <v>35</v>
      </c>
      <c r="B42" s="404"/>
      <c r="C42" s="404" t="s">
        <v>1471</v>
      </c>
      <c r="D42" s="404"/>
      <c r="E42" s="404"/>
      <c r="F42" s="404"/>
      <c r="G42" s="326"/>
      <c r="H42" s="326" t="s">
        <v>864</v>
      </c>
      <c r="I42" s="326" t="s">
        <v>864</v>
      </c>
      <c r="J42" s="326"/>
      <c r="K42" s="450" t="s">
        <v>817</v>
      </c>
      <c r="L42" s="320"/>
    </row>
    <row r="43" spans="1:12" ht="15" customHeight="1">
      <c r="A43" s="403">
        <v>36</v>
      </c>
      <c r="B43" s="404"/>
      <c r="C43" s="404"/>
      <c r="D43" s="404" t="s">
        <v>1475</v>
      </c>
      <c r="E43" s="404"/>
      <c r="F43" s="404"/>
      <c r="G43" s="321"/>
      <c r="H43" s="320"/>
      <c r="I43" s="321" t="s">
        <v>864</v>
      </c>
      <c r="J43" s="320"/>
      <c r="K43" s="449" t="s">
        <v>817</v>
      </c>
      <c r="L43" s="326"/>
    </row>
    <row r="44" spans="1:12" ht="15" customHeight="1">
      <c r="A44" s="403">
        <v>37</v>
      </c>
      <c r="B44" s="404"/>
      <c r="C44" s="404"/>
      <c r="D44" s="404" t="s">
        <v>1478</v>
      </c>
      <c r="E44" s="404"/>
      <c r="F44" s="404"/>
      <c r="G44" s="326"/>
      <c r="H44" s="326"/>
      <c r="I44" s="326" t="s">
        <v>864</v>
      </c>
      <c r="J44" s="326"/>
      <c r="K44" s="450" t="s">
        <v>817</v>
      </c>
      <c r="L44" s="320"/>
    </row>
    <row r="45" spans="1:12" ht="15">
      <c r="A45" s="403">
        <v>38</v>
      </c>
      <c r="B45" s="404"/>
      <c r="C45" s="404"/>
      <c r="D45" s="404" t="s">
        <v>1480</v>
      </c>
      <c r="E45" s="404"/>
      <c r="F45" s="404"/>
      <c r="G45" s="320"/>
      <c r="H45" s="320" t="s">
        <v>864</v>
      </c>
      <c r="I45" s="320" t="s">
        <v>864</v>
      </c>
      <c r="J45" s="320"/>
      <c r="K45" s="449" t="s">
        <v>817</v>
      </c>
      <c r="L45" s="326"/>
    </row>
    <row r="46" spans="1:12" ht="15">
      <c r="A46" s="403">
        <v>39</v>
      </c>
      <c r="B46" s="404"/>
      <c r="C46" s="404"/>
      <c r="D46" s="404" t="s">
        <v>1486</v>
      </c>
      <c r="E46" s="404"/>
      <c r="F46" s="404"/>
      <c r="G46" s="326"/>
      <c r="H46" s="326"/>
      <c r="I46" s="326" t="s">
        <v>864</v>
      </c>
      <c r="J46" s="326"/>
      <c r="K46" s="450" t="s">
        <v>817</v>
      </c>
      <c r="L46" s="321"/>
    </row>
    <row r="47" spans="1:12" ht="15">
      <c r="A47" s="403">
        <v>40</v>
      </c>
      <c r="B47" s="404"/>
      <c r="C47" s="404" t="s">
        <v>1490</v>
      </c>
      <c r="D47" s="404"/>
      <c r="E47" s="404"/>
      <c r="F47" s="404"/>
      <c r="G47" s="320"/>
      <c r="H47" s="320"/>
      <c r="I47" s="320" t="s">
        <v>864</v>
      </c>
      <c r="J47" s="320"/>
      <c r="K47" s="449" t="s">
        <v>817</v>
      </c>
      <c r="L47" s="326"/>
    </row>
    <row r="48" spans="1:12" ht="15">
      <c r="A48" s="403">
        <v>41</v>
      </c>
      <c r="B48" s="404"/>
      <c r="C48" s="404"/>
      <c r="D48" s="404" t="s">
        <v>1492</v>
      </c>
      <c r="E48" s="404" t="s">
        <v>978</v>
      </c>
      <c r="F48" s="404"/>
      <c r="G48" s="326"/>
      <c r="H48" s="326"/>
      <c r="I48" s="326" t="s">
        <v>864</v>
      </c>
      <c r="J48" s="326"/>
      <c r="K48" s="450" t="s">
        <v>817</v>
      </c>
      <c r="L48" s="320"/>
    </row>
    <row r="49" spans="1:12" ht="15">
      <c r="A49" s="403">
        <v>42</v>
      </c>
      <c r="B49" s="404"/>
      <c r="C49" s="404"/>
      <c r="D49" s="404" t="s">
        <v>1496</v>
      </c>
      <c r="E49" s="404" t="s">
        <v>978</v>
      </c>
      <c r="F49" s="404"/>
      <c r="G49" s="320"/>
      <c r="H49" s="320"/>
      <c r="I49" s="320" t="s">
        <v>864</v>
      </c>
      <c r="J49" s="320"/>
      <c r="K49" s="449" t="s">
        <v>823</v>
      </c>
      <c r="L49" s="326"/>
    </row>
    <row r="50" spans="1:12" ht="15">
      <c r="A50" s="403">
        <v>43</v>
      </c>
      <c r="B50" s="404"/>
      <c r="C50" s="404" t="s">
        <v>1499</v>
      </c>
      <c r="D50" s="404" t="s">
        <v>978</v>
      </c>
      <c r="E50" s="404"/>
      <c r="F50" s="404"/>
      <c r="G50" s="326"/>
      <c r="H50" s="326"/>
      <c r="I50" s="326" t="s">
        <v>864</v>
      </c>
      <c r="J50" s="326"/>
      <c r="K50" s="450" t="s">
        <v>817</v>
      </c>
      <c r="L50" s="320"/>
    </row>
    <row r="51" spans="1:12" ht="15">
      <c r="A51" s="403">
        <v>44</v>
      </c>
      <c r="B51" s="404"/>
      <c r="C51" s="404" t="s">
        <v>1502</v>
      </c>
      <c r="D51" s="404"/>
      <c r="E51" s="404"/>
      <c r="F51" s="404"/>
      <c r="G51" s="320"/>
      <c r="H51" s="320"/>
      <c r="I51" s="320" t="s">
        <v>864</v>
      </c>
      <c r="J51" s="320"/>
      <c r="K51" s="451" t="s">
        <v>823</v>
      </c>
      <c r="L51" s="327"/>
    </row>
    <row r="52" spans="1:12" ht="15">
      <c r="A52" s="403">
        <v>45</v>
      </c>
      <c r="B52" s="404"/>
      <c r="C52" s="404"/>
      <c r="D52" s="404" t="s">
        <v>1506</v>
      </c>
      <c r="E52" s="404" t="s">
        <v>1507</v>
      </c>
      <c r="F52" s="404"/>
      <c r="G52" s="326"/>
      <c r="H52" s="326"/>
      <c r="I52" s="326" t="s">
        <v>864</v>
      </c>
      <c r="J52" s="326"/>
      <c r="K52" s="450" t="s">
        <v>817</v>
      </c>
      <c r="L52" s="320"/>
    </row>
    <row r="53" spans="1:12" ht="15">
      <c r="A53" s="403">
        <v>46</v>
      </c>
      <c r="B53" s="404"/>
      <c r="C53" s="404"/>
      <c r="D53" s="404" t="s">
        <v>1509</v>
      </c>
      <c r="E53" s="404"/>
      <c r="F53" s="404"/>
      <c r="G53" s="320"/>
      <c r="H53" s="320"/>
      <c r="I53" s="320" t="s">
        <v>864</v>
      </c>
      <c r="J53" s="320"/>
      <c r="K53" s="449" t="s">
        <v>820</v>
      </c>
      <c r="L53" s="326"/>
    </row>
    <row r="54" spans="1:12" ht="15">
      <c r="A54" s="403">
        <v>47</v>
      </c>
      <c r="B54" s="404"/>
      <c r="C54" s="404"/>
      <c r="D54" s="404" t="s">
        <v>1511</v>
      </c>
      <c r="E54" s="404"/>
      <c r="F54" s="404"/>
      <c r="G54" s="326"/>
      <c r="H54" s="326"/>
      <c r="I54" s="326" t="s">
        <v>864</v>
      </c>
      <c r="J54" s="326"/>
      <c r="K54" s="450" t="s">
        <v>820</v>
      </c>
      <c r="L54" s="320"/>
    </row>
    <row r="55" spans="1:12" ht="15">
      <c r="A55" s="403">
        <v>48</v>
      </c>
      <c r="B55" s="404"/>
      <c r="C55" s="404"/>
      <c r="D55" s="404" t="s">
        <v>1513</v>
      </c>
      <c r="E55" s="404"/>
      <c r="F55" s="404"/>
      <c r="G55" s="320"/>
      <c r="H55" s="320"/>
      <c r="I55" s="320" t="s">
        <v>864</v>
      </c>
      <c r="J55" s="320"/>
      <c r="K55" s="449" t="s">
        <v>817</v>
      </c>
      <c r="L55" s="326"/>
    </row>
    <row r="56" spans="1:12" ht="15">
      <c r="A56" s="403">
        <v>49</v>
      </c>
      <c r="B56" s="404"/>
      <c r="C56" s="404"/>
      <c r="D56" s="404" t="s">
        <v>1516</v>
      </c>
      <c r="E56" s="404"/>
      <c r="F56" s="404"/>
      <c r="G56" s="326"/>
      <c r="H56" s="326"/>
      <c r="I56" s="326" t="s">
        <v>864</v>
      </c>
      <c r="J56" s="326"/>
      <c r="K56" s="450" t="s">
        <v>817</v>
      </c>
      <c r="L56" s="321"/>
    </row>
    <row r="57" spans="1:12" ht="15">
      <c r="A57" s="403">
        <v>50</v>
      </c>
      <c r="B57" s="404"/>
      <c r="C57" s="404"/>
      <c r="D57" s="404" t="s">
        <v>1519</v>
      </c>
      <c r="E57" s="404"/>
      <c r="F57" s="404"/>
      <c r="G57" s="320"/>
      <c r="H57" s="320"/>
      <c r="I57" s="320" t="s">
        <v>864</v>
      </c>
      <c r="J57" s="320"/>
      <c r="K57" s="449" t="s">
        <v>817</v>
      </c>
      <c r="L57" s="326"/>
    </row>
    <row r="58" spans="1:12"/>
    <row r="59" spans="1:12"/>
  </sheetData>
  <autoFilter ref="A3:L57" xr:uid="{D07A9185-F48F-41D8-B89D-F41AF68B70C8}"/>
  <conditionalFormatting sqref="C8:C11">
    <cfRule type="expression" dxfId="238" priority="1">
      <formula>AND($R8="X",OR($B8&lt;&gt;"",$C8&lt;&gt;""))</formula>
    </cfRule>
  </conditionalFormatting>
  <conditionalFormatting sqref="C8:D11">
    <cfRule type="expression" dxfId="237" priority="3">
      <formula>AND($AD8=1,$AC8=1)</formula>
    </cfRule>
    <cfRule type="expression" dxfId="236" priority="4">
      <formula>$AD8=1</formula>
    </cfRule>
    <cfRule type="expression" dxfId="235" priority="5">
      <formula>OR($AD8="X",$AC8="X")</formula>
    </cfRule>
    <cfRule type="expression" dxfId="234" priority="6">
      <formula>$AC8=1</formula>
    </cfRule>
    <cfRule type="expression" dxfId="233" priority="7">
      <formula>AND(NOT(ISBLANK($W8)),ISBLANK($AC8),ISBLANK($AD8))</formula>
    </cfRule>
  </conditionalFormatting>
  <conditionalFormatting sqref="D8:D11">
    <cfRule type="expression" dxfId="232" priority="2">
      <formula>AND($R8="X",OR($B8&lt;&gt;"",$C8&lt;&gt;"",$D8&lt;&gt;""))</formula>
    </cfRule>
  </conditionalFormatting>
  <conditionalFormatting sqref="F16:F17">
    <cfRule type="expression" dxfId="231" priority="15">
      <formula>AND($R16="X",OR($B16&lt;&gt;"",$C16&lt;&gt;"",$D16&lt;&gt;""))</formula>
    </cfRule>
    <cfRule type="expression" dxfId="230" priority="16">
      <formula>AND($R16="X",OR($B16&lt;&gt;"",$C16&lt;&gt;"",$D16&lt;&gt;"",$E16&lt;&gt;""))</formula>
    </cfRule>
    <cfRule type="expression" dxfId="229" priority="17">
      <formula>OR($AD16="X",$AC16="X")</formula>
    </cfRule>
    <cfRule type="expression" dxfId="228" priority="18">
      <formula>AND($AD16=1,$AC16=1)</formula>
    </cfRule>
    <cfRule type="expression" dxfId="227" priority="19">
      <formula>$AD16=1</formula>
    </cfRule>
    <cfRule type="expression" dxfId="226" priority="20">
      <formula>$AC16=1</formula>
    </cfRule>
    <cfRule type="expression" dxfId="225" priority="21">
      <formula>AND(NOT(ISBLANK($W16)),ISBLANK($AC16),ISBLANK($AD16))</formula>
    </cfRule>
  </conditionalFormatting>
  <conditionalFormatting sqref="J20">
    <cfRule type="expression" dxfId="224" priority="8">
      <formula>$R20="X"</formula>
    </cfRule>
  </conditionalFormatting>
  <conditionalFormatting sqref="K5:K57">
    <cfRule type="cellIs" dxfId="223" priority="9" operator="equal">
      <formula>"1..1"</formula>
    </cfRule>
    <cfRule type="cellIs" dxfId="222" priority="10" operator="equal">
      <formula>"0..n"</formula>
    </cfRule>
    <cfRule type="cellIs" dxfId="221" priority="11" operator="equal">
      <formula>"0..1"</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S9" activePane="bottomRight" state="frozen"/>
      <selection pane="bottomRight" activeCell="U20" sqref="U20"/>
      <selection pane="bottomLeft"/>
      <selection pane="topRight"/>
    </sheetView>
  </sheetViews>
  <sheetFormatPr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1614</v>
      </c>
      <c r="C1" s="129" t="s">
        <v>813</v>
      </c>
      <c r="E1" s="150" t="s">
        <v>814</v>
      </c>
      <c r="F1" s="157">
        <f>createCase2[[#Totals],[Métier]] / createCase2[[#Totals],[ID]]</f>
        <v>0</v>
      </c>
      <c r="G1" s="128"/>
      <c r="H1" s="465" t="s">
        <v>911</v>
      </c>
      <c r="I1" s="465"/>
      <c r="J1" s="465"/>
      <c r="O1" s="466" t="s">
        <v>816</v>
      </c>
      <c r="P1" s="466"/>
      <c r="AC1" s="96"/>
      <c r="AE1"/>
      <c r="AF1" s="128"/>
      <c r="ALZ1"/>
    </row>
    <row r="2" spans="1:1014" ht="13.5" customHeight="1">
      <c r="C2" s="141" t="s">
        <v>818</v>
      </c>
      <c r="D2" s="288"/>
      <c r="E2" s="152" t="s">
        <v>819</v>
      </c>
      <c r="F2" s="157">
        <f>createCase2[[#Totals],[NexSIS]] / createCase2[[#Totals],[ID]]</f>
        <v>0</v>
      </c>
      <c r="G2" s="128"/>
      <c r="H2" s="465"/>
      <c r="I2" s="465"/>
      <c r="J2" s="46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67" t="s">
        <v>828</v>
      </c>
      <c r="M7" s="467"/>
      <c r="N7" s="467"/>
      <c r="O7" s="467"/>
      <c r="V7" s="468" t="s">
        <v>829</v>
      </c>
      <c r="W7" s="468"/>
      <c r="AC7" s="467" t="s">
        <v>830</v>
      </c>
      <c r="AD7" s="467"/>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435" t="s">
        <v>1374</v>
      </c>
      <c r="I9" s="445"/>
      <c r="J9" s="435"/>
      <c r="K9" s="262" t="s">
        <v>1614</v>
      </c>
      <c r="L9" s="435"/>
      <c r="M9" s="435"/>
      <c r="N9" s="435"/>
      <c r="O9" s="435"/>
      <c r="P9" s="437"/>
      <c r="Q9" s="435" t="s">
        <v>823</v>
      </c>
      <c r="R9" s="435" t="s">
        <v>864</v>
      </c>
      <c r="S9" s="262" t="s">
        <v>1614</v>
      </c>
      <c r="T9" s="438"/>
      <c r="U9" s="260"/>
      <c r="V9" s="261"/>
      <c r="W9" s="261" t="s">
        <v>864</v>
      </c>
      <c r="X9" s="232"/>
      <c r="Y9" s="440"/>
      <c r="Z9" s="435"/>
      <c r="AA9" s="245"/>
      <c r="AB9" s="435"/>
      <c r="AC9" s="438"/>
      <c r="AD9" s="438"/>
    </row>
    <row r="10" spans="1:1014" s="224" customFormat="1" ht="13.5" customHeight="1">
      <c r="A10" s="225">
        <v>2</v>
      </c>
      <c r="B10" s="239"/>
      <c r="C10" s="217" t="s">
        <v>1376</v>
      </c>
      <c r="D10" s="241"/>
      <c r="E10" s="241"/>
      <c r="F10" s="241"/>
      <c r="G10" s="241"/>
      <c r="H10" s="435" t="s">
        <v>1377</v>
      </c>
      <c r="I10" s="445"/>
      <c r="J10" s="435"/>
      <c r="K10" s="262" t="s">
        <v>1615</v>
      </c>
      <c r="L10" s="435"/>
      <c r="M10" s="435"/>
      <c r="N10" s="435"/>
      <c r="O10" s="435"/>
      <c r="P10" s="437"/>
      <c r="Q10" s="435" t="s">
        <v>820</v>
      </c>
      <c r="R10" s="435"/>
      <c r="S10" s="266" t="s">
        <v>863</v>
      </c>
      <c r="T10" s="438"/>
      <c r="U10" s="446"/>
      <c r="V10" s="439"/>
      <c r="W10" s="261" t="s">
        <v>864</v>
      </c>
      <c r="X10" s="232"/>
      <c r="Y10" s="440"/>
      <c r="Z10" s="435"/>
      <c r="AA10" s="441"/>
      <c r="AB10" s="435"/>
      <c r="AC10" s="438"/>
      <c r="AD10" s="438"/>
    </row>
    <row r="11" spans="1:1014" s="224" customFormat="1" ht="13.5" customHeight="1">
      <c r="A11" s="225">
        <v>3</v>
      </c>
      <c r="B11" s="239"/>
      <c r="C11" s="217" t="s">
        <v>1380</v>
      </c>
      <c r="D11" s="241"/>
      <c r="E11" s="241"/>
      <c r="F11" s="241"/>
      <c r="G11" s="241"/>
      <c r="H11" s="435"/>
      <c r="I11" s="445"/>
      <c r="J11" s="435"/>
      <c r="K11" s="262" t="s">
        <v>1616</v>
      </c>
      <c r="L11" s="435"/>
      <c r="M11" s="435"/>
      <c r="N11" s="435"/>
      <c r="O11" s="435"/>
      <c r="P11" s="437"/>
      <c r="Q11" s="435" t="s">
        <v>823</v>
      </c>
      <c r="R11" s="435" t="s">
        <v>864</v>
      </c>
      <c r="S11" s="379" t="s">
        <v>1616</v>
      </c>
      <c r="T11" s="438"/>
      <c r="U11" s="260"/>
      <c r="V11" s="261"/>
      <c r="W11" s="261" t="s">
        <v>864</v>
      </c>
      <c r="X11" s="232"/>
      <c r="Y11" s="440"/>
      <c r="Z11" s="435" t="s">
        <v>1617</v>
      </c>
      <c r="AA11" s="245"/>
      <c r="AB11" s="435"/>
      <c r="AC11" s="438"/>
      <c r="AD11" s="438"/>
    </row>
    <row r="12" spans="1:1014" s="224" customFormat="1" ht="13.5" customHeight="1">
      <c r="A12" s="225">
        <v>4</v>
      </c>
      <c r="B12" s="239"/>
      <c r="C12" s="217"/>
      <c r="D12" s="241" t="s">
        <v>1382</v>
      </c>
      <c r="E12" s="241"/>
      <c r="F12" s="241"/>
      <c r="G12" s="241"/>
      <c r="H12" s="435" t="s">
        <v>1383</v>
      </c>
      <c r="I12" s="436"/>
      <c r="J12" s="435"/>
      <c r="K12" s="262" t="s">
        <v>1618</v>
      </c>
      <c r="L12" s="435"/>
      <c r="M12" s="435"/>
      <c r="N12" s="435"/>
      <c r="O12" s="435"/>
      <c r="P12" s="437"/>
      <c r="Q12" s="435" t="s">
        <v>823</v>
      </c>
      <c r="R12" s="435" t="s">
        <v>864</v>
      </c>
      <c r="S12" s="378" t="s">
        <v>1618</v>
      </c>
      <c r="T12" s="438"/>
      <c r="U12" s="446"/>
      <c r="V12" s="439"/>
      <c r="W12" s="261" t="s">
        <v>864</v>
      </c>
      <c r="X12" s="232"/>
      <c r="Y12" s="440"/>
      <c r="Z12" s="435"/>
      <c r="AA12" s="441"/>
      <c r="AB12" s="435"/>
      <c r="AC12" s="438"/>
      <c r="AD12" s="438"/>
    </row>
    <row r="13" spans="1:1014" s="224" customFormat="1" ht="13.5" customHeight="1">
      <c r="A13" s="225">
        <v>5</v>
      </c>
      <c r="B13" s="239"/>
      <c r="C13" s="217"/>
      <c r="D13" s="241"/>
      <c r="E13" s="241" t="s">
        <v>1385</v>
      </c>
      <c r="F13" s="241"/>
      <c r="G13" s="241"/>
      <c r="H13" s="435" t="s">
        <v>1386</v>
      </c>
      <c r="I13" s="445" t="s">
        <v>1387</v>
      </c>
      <c r="J13" s="435"/>
      <c r="K13" s="262" t="s">
        <v>908</v>
      </c>
      <c r="L13" s="435"/>
      <c r="M13" s="435"/>
      <c r="N13" s="435"/>
      <c r="O13" s="435"/>
      <c r="P13" s="437"/>
      <c r="Q13" s="435" t="s">
        <v>820</v>
      </c>
      <c r="R13" s="435"/>
      <c r="S13" s="435" t="s">
        <v>863</v>
      </c>
      <c r="T13" s="438" t="s">
        <v>864</v>
      </c>
      <c r="U13" s="260" t="s">
        <v>1619</v>
      </c>
      <c r="V13" s="261"/>
      <c r="W13" s="261" t="s">
        <v>864</v>
      </c>
      <c r="X13" s="232"/>
      <c r="Y13" s="440"/>
      <c r="Z13" s="435" t="s">
        <v>1293</v>
      </c>
      <c r="AA13" s="245"/>
      <c r="AB13" s="435"/>
      <c r="AC13" s="438"/>
      <c r="AD13" s="438"/>
    </row>
    <row r="14" spans="1:1014" s="224" customFormat="1" ht="13.5" customHeight="1">
      <c r="A14" s="225">
        <v>6</v>
      </c>
      <c r="B14" s="239"/>
      <c r="C14" s="217"/>
      <c r="D14" s="241"/>
      <c r="E14" s="241" t="s">
        <v>1184</v>
      </c>
      <c r="F14" s="241"/>
      <c r="G14" s="241"/>
      <c r="H14" s="435" t="s">
        <v>1390</v>
      </c>
      <c r="I14" s="445" t="s">
        <v>1330</v>
      </c>
      <c r="J14" s="435"/>
      <c r="K14" s="262" t="s">
        <v>1620</v>
      </c>
      <c r="L14" s="435"/>
      <c r="M14" s="435"/>
      <c r="N14" s="435"/>
      <c r="O14" s="435"/>
      <c r="P14" s="437"/>
      <c r="Q14" s="435" t="s">
        <v>820</v>
      </c>
      <c r="R14" s="435"/>
      <c r="S14" s="435" t="s">
        <v>863</v>
      </c>
      <c r="T14" s="438"/>
      <c r="U14" s="260"/>
      <c r="V14" s="261"/>
      <c r="W14" s="261" t="s">
        <v>864</v>
      </c>
      <c r="X14" s="232"/>
      <c r="Y14" s="440"/>
      <c r="Z14" s="435"/>
      <c r="AA14" s="245"/>
      <c r="AB14" s="435"/>
      <c r="AC14" s="438"/>
      <c r="AD14" s="438"/>
    </row>
    <row r="15" spans="1:1014" s="224" customFormat="1" ht="13.5" customHeight="1">
      <c r="A15" s="225">
        <v>7</v>
      </c>
      <c r="B15" s="239"/>
      <c r="C15" s="217"/>
      <c r="D15" s="217" t="s">
        <v>1414</v>
      </c>
      <c r="E15" s="241"/>
      <c r="F15" s="241"/>
      <c r="G15" s="241"/>
      <c r="H15" s="435" t="s">
        <v>1415</v>
      </c>
      <c r="I15" s="445"/>
      <c r="J15" s="435"/>
      <c r="K15" s="262" t="s">
        <v>1621</v>
      </c>
      <c r="L15" s="435"/>
      <c r="M15" s="435"/>
      <c r="N15" s="435"/>
      <c r="O15" s="435"/>
      <c r="P15" s="437"/>
      <c r="Q15" s="435" t="s">
        <v>817</v>
      </c>
      <c r="R15" s="435" t="s">
        <v>864</v>
      </c>
      <c r="S15" s="379" t="s">
        <v>1621</v>
      </c>
      <c r="T15" s="438"/>
      <c r="U15" s="260"/>
      <c r="V15" s="261"/>
      <c r="W15" s="261" t="s">
        <v>864</v>
      </c>
      <c r="X15" s="232"/>
      <c r="Y15" s="440"/>
      <c r="Z15" s="435"/>
      <c r="AA15" s="245"/>
      <c r="AB15" s="435"/>
      <c r="AC15" s="438"/>
      <c r="AD15" s="438"/>
    </row>
    <row r="16" spans="1:1014" s="224" customFormat="1" ht="13.5" customHeight="1">
      <c r="A16" s="225">
        <v>8</v>
      </c>
      <c r="B16" s="239"/>
      <c r="C16" s="217"/>
      <c r="D16" s="217"/>
      <c r="E16" s="241" t="s">
        <v>1418</v>
      </c>
      <c r="F16" s="241"/>
      <c r="G16" s="241"/>
      <c r="H16" s="435" t="s">
        <v>1415</v>
      </c>
      <c r="I16" s="445"/>
      <c r="J16" s="435"/>
      <c r="K16" s="262" t="s">
        <v>1622</v>
      </c>
      <c r="L16" s="435"/>
      <c r="M16" s="435"/>
      <c r="N16" s="435"/>
      <c r="O16" s="435"/>
      <c r="P16" s="437"/>
      <c r="Q16" s="435" t="s">
        <v>817</v>
      </c>
      <c r="R16" s="435"/>
      <c r="S16" s="435" t="s">
        <v>863</v>
      </c>
      <c r="T16" s="438" t="s">
        <v>864</v>
      </c>
      <c r="U16" s="260"/>
      <c r="V16" s="261"/>
      <c r="W16" s="261" t="s">
        <v>864</v>
      </c>
      <c r="X16" s="232"/>
      <c r="Y16" s="440"/>
      <c r="Z16" s="435"/>
      <c r="AA16" s="245"/>
      <c r="AB16" s="435"/>
      <c r="AC16" s="438"/>
      <c r="AD16" s="438"/>
    </row>
    <row r="17" spans="1:30" s="224" customFormat="1" ht="13.5" customHeight="1">
      <c r="A17" s="225">
        <v>9</v>
      </c>
      <c r="B17" s="239"/>
      <c r="C17" s="217"/>
      <c r="D17" s="217"/>
      <c r="E17" s="241" t="s">
        <v>1422</v>
      </c>
      <c r="F17" s="241"/>
      <c r="G17" s="241"/>
      <c r="H17" s="435" t="s">
        <v>1423</v>
      </c>
      <c r="I17" s="445"/>
      <c r="J17" s="435"/>
      <c r="K17" s="262" t="s">
        <v>1623</v>
      </c>
      <c r="L17" s="435"/>
      <c r="M17" s="435"/>
      <c r="N17" s="435"/>
      <c r="O17" s="435"/>
      <c r="P17" s="437"/>
      <c r="Q17" s="435" t="s">
        <v>817</v>
      </c>
      <c r="R17" s="435"/>
      <c r="S17" s="435" t="s">
        <v>863</v>
      </c>
      <c r="T17" s="438" t="s">
        <v>864</v>
      </c>
      <c r="U17" s="260"/>
      <c r="V17" s="261"/>
      <c r="W17" s="261" t="s">
        <v>864</v>
      </c>
      <c r="X17" s="232"/>
      <c r="Y17" s="440"/>
      <c r="Z17" s="435"/>
      <c r="AA17" s="245"/>
      <c r="AB17" s="435"/>
      <c r="AC17" s="438"/>
      <c r="AD17" s="438"/>
    </row>
    <row r="18" spans="1:30" s="224" customFormat="1" ht="13.5" customHeight="1">
      <c r="A18" s="225">
        <v>10</v>
      </c>
      <c r="B18" s="239"/>
      <c r="C18" s="217"/>
      <c r="D18" s="217" t="s">
        <v>1427</v>
      </c>
      <c r="E18" s="241"/>
      <c r="F18" s="241"/>
      <c r="G18" s="241"/>
      <c r="H18" s="435" t="s">
        <v>1428</v>
      </c>
      <c r="I18" s="445"/>
      <c r="J18" s="435"/>
      <c r="K18" s="262" t="s">
        <v>1624</v>
      </c>
      <c r="L18" s="435"/>
      <c r="M18" s="435"/>
      <c r="N18" s="435"/>
      <c r="O18" s="435"/>
      <c r="P18" s="437"/>
      <c r="Q18" s="435" t="s">
        <v>817</v>
      </c>
      <c r="R18" s="435" t="s">
        <v>864</v>
      </c>
      <c r="S18" s="378" t="s">
        <v>1625</v>
      </c>
      <c r="T18" s="438"/>
      <c r="U18" s="260"/>
      <c r="V18" s="261"/>
      <c r="W18" s="261" t="s">
        <v>864</v>
      </c>
      <c r="X18" s="232"/>
      <c r="Y18" s="440"/>
      <c r="Z18" s="435"/>
      <c r="AA18" s="245"/>
      <c r="AB18" s="435"/>
      <c r="AC18" s="438"/>
      <c r="AD18" s="438"/>
    </row>
    <row r="19" spans="1:30" s="224" customFormat="1" ht="13.5" customHeight="1">
      <c r="A19" s="225">
        <v>11</v>
      </c>
      <c r="B19" s="239"/>
      <c r="C19" s="217"/>
      <c r="D19" s="217"/>
      <c r="E19" s="241" t="s">
        <v>1430</v>
      </c>
      <c r="F19" s="241"/>
      <c r="G19" s="241"/>
      <c r="H19" s="435" t="s">
        <v>1428</v>
      </c>
      <c r="I19" s="445" t="s">
        <v>1431</v>
      </c>
      <c r="J19" s="435"/>
      <c r="K19" s="262" t="s">
        <v>1626</v>
      </c>
      <c r="L19" s="435"/>
      <c r="M19" s="435"/>
      <c r="N19" s="435"/>
      <c r="O19" s="435"/>
      <c r="P19" s="437"/>
      <c r="Q19" s="435" t="s">
        <v>817</v>
      </c>
      <c r="R19" s="435"/>
      <c r="S19" s="435" t="s">
        <v>1060</v>
      </c>
      <c r="T19" s="438"/>
      <c r="U19" s="260"/>
      <c r="V19" s="261"/>
      <c r="W19" s="261" t="s">
        <v>864</v>
      </c>
      <c r="X19" s="232"/>
      <c r="Y19" s="440"/>
      <c r="Z19" s="435"/>
      <c r="AA19" s="245"/>
      <c r="AB19" s="435"/>
      <c r="AC19" s="438"/>
      <c r="AD19" s="438"/>
    </row>
    <row r="20" spans="1:30" s="224" customFormat="1" ht="13.5" customHeight="1">
      <c r="A20" s="225">
        <v>12</v>
      </c>
      <c r="B20" s="239"/>
      <c r="C20" s="217"/>
      <c r="D20" s="217"/>
      <c r="E20" s="241" t="s">
        <v>1433</v>
      </c>
      <c r="F20" s="241"/>
      <c r="G20" s="241"/>
      <c r="H20" s="435" t="s">
        <v>1434</v>
      </c>
      <c r="I20" s="445" t="s">
        <v>1435</v>
      </c>
      <c r="J20" s="435"/>
      <c r="K20" s="262" t="s">
        <v>1627</v>
      </c>
      <c r="L20" s="435"/>
      <c r="M20" s="435"/>
      <c r="N20" s="435"/>
      <c r="O20" s="435"/>
      <c r="P20" s="437"/>
      <c r="Q20" s="435" t="s">
        <v>817</v>
      </c>
      <c r="R20" s="435"/>
      <c r="S20" s="435" t="s">
        <v>1060</v>
      </c>
      <c r="T20" s="438" t="s">
        <v>864</v>
      </c>
      <c r="U20" s="260"/>
      <c r="V20" s="261"/>
      <c r="W20" s="261" t="s">
        <v>864</v>
      </c>
      <c r="X20" s="232"/>
      <c r="Y20" s="440"/>
      <c r="Z20" s="435"/>
      <c r="AA20" s="245"/>
      <c r="AB20" s="435"/>
      <c r="AC20" s="438"/>
      <c r="AD20" s="438"/>
    </row>
    <row r="21" spans="1:30" s="224" customFormat="1" ht="13.5" customHeight="1">
      <c r="A21" s="225">
        <v>13</v>
      </c>
      <c r="B21" s="239"/>
      <c r="C21" s="217"/>
      <c r="D21" s="217" t="s">
        <v>1438</v>
      </c>
      <c r="E21" s="241"/>
      <c r="F21" s="241"/>
      <c r="G21" s="241"/>
      <c r="H21" s="435" t="s">
        <v>1439</v>
      </c>
      <c r="I21" s="445"/>
      <c r="J21" s="435"/>
      <c r="K21" s="262" t="s">
        <v>1628</v>
      </c>
      <c r="L21" s="435"/>
      <c r="M21" s="435"/>
      <c r="N21" s="435"/>
      <c r="O21" s="435"/>
      <c r="P21" s="437"/>
      <c r="Q21" s="435" t="s">
        <v>817</v>
      </c>
      <c r="R21" s="435" t="s">
        <v>864</v>
      </c>
      <c r="S21" s="379" t="s">
        <v>1629</v>
      </c>
      <c r="T21" s="438"/>
      <c r="U21" s="260"/>
      <c r="V21" s="261"/>
      <c r="W21" s="261" t="s">
        <v>864</v>
      </c>
      <c r="X21" s="232"/>
      <c r="Y21" s="440"/>
      <c r="Z21" s="435"/>
      <c r="AA21" s="245"/>
      <c r="AB21" s="435"/>
      <c r="AC21" s="438"/>
      <c r="AD21" s="438"/>
    </row>
    <row r="22" spans="1:30" s="224" customFormat="1" ht="13.5" customHeight="1">
      <c r="A22" s="225">
        <v>14</v>
      </c>
      <c r="B22" s="239"/>
      <c r="C22" s="217"/>
      <c r="D22" s="217"/>
      <c r="E22" s="241" t="s">
        <v>1442</v>
      </c>
      <c r="F22" s="241"/>
      <c r="G22" s="241"/>
      <c r="H22" s="435" t="s">
        <v>1443</v>
      </c>
      <c r="I22" s="445" t="s">
        <v>1102</v>
      </c>
      <c r="J22" s="435"/>
      <c r="K22" s="262" t="s">
        <v>1630</v>
      </c>
      <c r="L22" s="435"/>
      <c r="M22" s="435"/>
      <c r="N22" s="435"/>
      <c r="O22" s="435"/>
      <c r="P22" s="437"/>
      <c r="Q22" s="435" t="s">
        <v>817</v>
      </c>
      <c r="R22" s="435"/>
      <c r="S22" s="435" t="s">
        <v>863</v>
      </c>
      <c r="T22" s="438"/>
      <c r="U22" s="260"/>
      <c r="V22" s="261"/>
      <c r="W22" s="261" t="s">
        <v>864</v>
      </c>
      <c r="X22" s="232"/>
      <c r="Y22" s="440"/>
      <c r="Z22" s="435"/>
      <c r="AA22" s="245"/>
      <c r="AB22" s="435"/>
      <c r="AC22" s="438"/>
      <c r="AD22" s="438"/>
    </row>
    <row r="23" spans="1:30" s="224" customFormat="1" ht="13.5" customHeight="1">
      <c r="A23" s="225">
        <v>15</v>
      </c>
      <c r="B23" s="239"/>
      <c r="C23" s="217"/>
      <c r="D23" s="217"/>
      <c r="E23" s="241" t="s">
        <v>1445</v>
      </c>
      <c r="F23" s="241"/>
      <c r="G23" s="241"/>
      <c r="H23" s="435" t="s">
        <v>1446</v>
      </c>
      <c r="I23" s="445"/>
      <c r="J23" s="435"/>
      <c r="K23" s="262" t="s">
        <v>1631</v>
      </c>
      <c r="L23" s="435"/>
      <c r="M23" s="435"/>
      <c r="N23" s="435"/>
      <c r="O23" s="435"/>
      <c r="P23" s="437"/>
      <c r="Q23" s="435" t="s">
        <v>817</v>
      </c>
      <c r="R23" s="435"/>
      <c r="S23" s="435" t="s">
        <v>863</v>
      </c>
      <c r="T23" s="438"/>
      <c r="U23" s="260"/>
      <c r="V23" s="261"/>
      <c r="W23" s="261" t="s">
        <v>864</v>
      </c>
      <c r="X23" s="232"/>
      <c r="Y23" s="440"/>
      <c r="Z23" s="435"/>
      <c r="AA23" s="245"/>
      <c r="AB23" s="435"/>
      <c r="AC23" s="438"/>
      <c r="AD23" s="438"/>
    </row>
    <row r="24" spans="1:30" s="224" customFormat="1" ht="13.5" customHeight="1">
      <c r="A24" s="225">
        <v>16</v>
      </c>
      <c r="B24" s="239"/>
      <c r="C24" s="217"/>
      <c r="D24" s="217"/>
      <c r="E24" s="241" t="s">
        <v>1448</v>
      </c>
      <c r="F24" s="241"/>
      <c r="G24" s="241"/>
      <c r="H24" s="435" t="s">
        <v>1449</v>
      </c>
      <c r="I24" s="445"/>
      <c r="J24" s="435"/>
      <c r="K24" s="262" t="s">
        <v>1632</v>
      </c>
      <c r="L24" s="435"/>
      <c r="M24" s="435"/>
      <c r="N24" s="435"/>
      <c r="O24" s="435"/>
      <c r="P24" s="437"/>
      <c r="Q24" s="435" t="s">
        <v>817</v>
      </c>
      <c r="R24" s="435"/>
      <c r="S24" s="435" t="s">
        <v>863</v>
      </c>
      <c r="T24" s="438"/>
      <c r="U24" s="260"/>
      <c r="V24" s="261"/>
      <c r="W24" s="261" t="s">
        <v>864</v>
      </c>
      <c r="X24" s="232"/>
      <c r="Y24" s="440"/>
      <c r="Z24" s="435"/>
      <c r="AA24" s="245"/>
      <c r="AB24" s="435"/>
      <c r="AC24" s="438"/>
      <c r="AD24" s="438"/>
    </row>
    <row r="25" spans="1:30" s="224" customFormat="1" ht="13.5" customHeight="1">
      <c r="A25" s="225">
        <v>17</v>
      </c>
      <c r="B25" s="239"/>
      <c r="C25" s="217"/>
      <c r="D25" s="217"/>
      <c r="E25" s="241" t="s">
        <v>1451</v>
      </c>
      <c r="F25" s="241"/>
      <c r="G25" s="241"/>
      <c r="H25" s="435"/>
      <c r="I25" s="445"/>
      <c r="J25" s="435"/>
      <c r="K25" s="262" t="s">
        <v>1453</v>
      </c>
      <c r="L25" s="435"/>
      <c r="M25" s="435"/>
      <c r="N25" s="435"/>
      <c r="O25" s="435"/>
      <c r="P25" s="437"/>
      <c r="Q25" s="435" t="s">
        <v>817</v>
      </c>
      <c r="R25" s="435"/>
      <c r="S25" s="435" t="s">
        <v>879</v>
      </c>
      <c r="T25" s="438"/>
      <c r="U25" s="260" t="s">
        <v>932</v>
      </c>
      <c r="V25" s="261"/>
      <c r="W25" s="261" t="s">
        <v>864</v>
      </c>
      <c r="X25" s="232"/>
      <c r="Y25" s="440"/>
      <c r="Z25" s="435"/>
      <c r="AA25" s="245"/>
      <c r="AB25" s="435"/>
      <c r="AC25" s="438"/>
      <c r="AD25" s="438"/>
    </row>
    <row r="26" spans="1:30" s="224" customFormat="1" ht="13.5" customHeight="1">
      <c r="A26" s="225">
        <v>18</v>
      </c>
      <c r="B26" s="239"/>
      <c r="C26" s="217"/>
      <c r="D26" s="217"/>
      <c r="E26" s="241" t="s">
        <v>1455</v>
      </c>
      <c r="F26" s="241"/>
      <c r="G26" s="241"/>
      <c r="H26" s="435"/>
      <c r="I26" s="445" t="s">
        <v>698</v>
      </c>
      <c r="J26" s="435"/>
      <c r="K26" s="262" t="s">
        <v>1457</v>
      </c>
      <c r="L26" s="435"/>
      <c r="M26" s="435"/>
      <c r="N26" s="435"/>
      <c r="O26" s="435"/>
      <c r="P26" s="437"/>
      <c r="Q26" s="435" t="s">
        <v>817</v>
      </c>
      <c r="R26" s="435"/>
      <c r="S26" s="435" t="s">
        <v>863</v>
      </c>
      <c r="T26" s="438" t="s">
        <v>864</v>
      </c>
      <c r="U26" s="260" t="s">
        <v>1458</v>
      </c>
      <c r="V26" s="261"/>
      <c r="W26" s="261" t="s">
        <v>864</v>
      </c>
      <c r="X26" s="232"/>
      <c r="Y26" s="440" t="s">
        <v>1633</v>
      </c>
      <c r="Z26" s="435"/>
      <c r="AA26" s="245"/>
      <c r="AB26" s="435"/>
      <c r="AC26" s="438"/>
      <c r="AD26" s="438"/>
    </row>
    <row r="27" spans="1:30" s="224" customFormat="1" ht="13.5" customHeight="1">
      <c r="A27" s="225">
        <v>19</v>
      </c>
      <c r="B27" s="239"/>
      <c r="C27" s="217"/>
      <c r="D27" s="217"/>
      <c r="E27" s="241" t="s">
        <v>1460</v>
      </c>
      <c r="F27" s="241"/>
      <c r="G27" s="241"/>
      <c r="H27" s="435" t="s">
        <v>1461</v>
      </c>
      <c r="I27" s="445"/>
      <c r="J27" s="435"/>
      <c r="K27" s="262" t="s">
        <v>1634</v>
      </c>
      <c r="L27" s="435"/>
      <c r="M27" s="435"/>
      <c r="N27" s="435"/>
      <c r="O27" s="435"/>
      <c r="P27" s="437"/>
      <c r="Q27" s="435" t="s">
        <v>817</v>
      </c>
      <c r="R27" s="435"/>
      <c r="S27" s="435" t="s">
        <v>1060</v>
      </c>
      <c r="T27" s="438"/>
      <c r="U27" s="260"/>
      <c r="V27" s="261"/>
      <c r="W27" s="261" t="s">
        <v>864</v>
      </c>
      <c r="X27" s="232"/>
      <c r="Y27" s="440"/>
      <c r="Z27" s="435"/>
      <c r="AA27" s="245"/>
      <c r="AB27" s="435"/>
      <c r="AC27" s="438"/>
      <c r="AD27" s="438"/>
    </row>
    <row r="28" spans="1:30" s="224" customFormat="1" ht="13.5" customHeight="1">
      <c r="A28" s="225">
        <v>20</v>
      </c>
      <c r="B28" s="239"/>
      <c r="C28" s="217"/>
      <c r="D28" s="217" t="s">
        <v>1465</v>
      </c>
      <c r="E28" s="241"/>
      <c r="F28" s="241"/>
      <c r="G28" s="241"/>
      <c r="H28" s="435"/>
      <c r="I28" s="445"/>
      <c r="J28" s="435"/>
      <c r="K28" s="262" t="s">
        <v>1635</v>
      </c>
      <c r="L28" s="435"/>
      <c r="M28" s="435"/>
      <c r="N28" s="435"/>
      <c r="O28" s="435"/>
      <c r="P28" s="437"/>
      <c r="Q28" s="435" t="s">
        <v>817</v>
      </c>
      <c r="R28" s="435" t="s">
        <v>864</v>
      </c>
      <c r="S28" s="379" t="s">
        <v>1635</v>
      </c>
      <c r="T28" s="438"/>
      <c r="U28" s="260"/>
      <c r="V28" s="261"/>
      <c r="W28" s="261" t="s">
        <v>864</v>
      </c>
      <c r="X28" s="232"/>
      <c r="Y28" s="440"/>
      <c r="Z28" s="435"/>
      <c r="AA28" s="245"/>
      <c r="AB28" s="435"/>
      <c r="AC28" s="438"/>
      <c r="AD28" s="438"/>
    </row>
    <row r="29" spans="1:30" s="224" customFormat="1" ht="13.5" customHeight="1">
      <c r="A29" s="225">
        <v>21</v>
      </c>
      <c r="B29" s="239"/>
      <c r="C29" s="217"/>
      <c r="D29" s="217"/>
      <c r="E29" s="241" t="s">
        <v>1636</v>
      </c>
      <c r="F29" s="241"/>
      <c r="G29" s="241"/>
      <c r="H29" s="435" t="s">
        <v>1637</v>
      </c>
      <c r="I29" s="445" t="s">
        <v>1102</v>
      </c>
      <c r="J29" s="435"/>
      <c r="K29" s="262" t="s">
        <v>1638</v>
      </c>
      <c r="L29" s="435" t="s">
        <v>1639</v>
      </c>
      <c r="M29" s="435" t="s">
        <v>1640</v>
      </c>
      <c r="N29" s="435"/>
      <c r="O29" s="435"/>
      <c r="P29" s="437"/>
      <c r="Q29" s="435" t="s">
        <v>817</v>
      </c>
      <c r="R29" s="435"/>
      <c r="S29" s="435" t="s">
        <v>863</v>
      </c>
      <c r="T29" s="438"/>
      <c r="U29" s="260"/>
      <c r="V29" s="261"/>
      <c r="W29" s="261" t="s">
        <v>864</v>
      </c>
      <c r="X29" s="232"/>
      <c r="Y29" s="440"/>
      <c r="Z29" s="435"/>
      <c r="AA29" s="245"/>
      <c r="AB29" s="435"/>
      <c r="AC29" s="438"/>
      <c r="AD29" s="438"/>
    </row>
    <row r="30" spans="1:30" s="224" customFormat="1" ht="13.5" customHeight="1">
      <c r="A30" s="225">
        <v>22</v>
      </c>
      <c r="B30" s="239"/>
      <c r="C30" s="217"/>
      <c r="D30" s="217"/>
      <c r="E30" s="241" t="s">
        <v>1641</v>
      </c>
      <c r="F30" s="241"/>
      <c r="G30" s="241"/>
      <c r="H30" s="435" t="s">
        <v>1642</v>
      </c>
      <c r="I30" s="445" t="s">
        <v>1643</v>
      </c>
      <c r="J30" s="435"/>
      <c r="K30" s="262" t="s">
        <v>1644</v>
      </c>
      <c r="L30" s="435" t="s">
        <v>1645</v>
      </c>
      <c r="M30" s="435" t="s">
        <v>1646</v>
      </c>
      <c r="N30" s="435"/>
      <c r="O30" s="435"/>
      <c r="P30" s="437"/>
      <c r="Q30" s="435" t="s">
        <v>817</v>
      </c>
      <c r="R30" s="435"/>
      <c r="S30" s="435" t="s">
        <v>863</v>
      </c>
      <c r="T30" s="438"/>
      <c r="U30" s="260"/>
      <c r="V30" s="261"/>
      <c r="W30" s="261" t="s">
        <v>864</v>
      </c>
      <c r="X30" s="232"/>
      <c r="Y30" s="440"/>
      <c r="Z30" s="435"/>
      <c r="AA30" s="245"/>
      <c r="AB30" s="435"/>
      <c r="AC30" s="438"/>
      <c r="AD30" s="438"/>
    </row>
    <row r="31" spans="1:30" s="224" customFormat="1" ht="13.5" customHeight="1">
      <c r="A31" s="225">
        <v>23</v>
      </c>
      <c r="B31" s="239"/>
      <c r="C31" s="217"/>
      <c r="D31" s="217" t="s">
        <v>1647</v>
      </c>
      <c r="E31" s="241"/>
      <c r="F31" s="241"/>
      <c r="G31" s="241"/>
      <c r="H31" s="435" t="s">
        <v>1392</v>
      </c>
      <c r="I31" s="445" t="s">
        <v>1648</v>
      </c>
      <c r="J31" s="435"/>
      <c r="K31" s="262" t="s">
        <v>1649</v>
      </c>
      <c r="L31" s="435"/>
      <c r="M31" s="435"/>
      <c r="N31" s="435"/>
      <c r="O31" s="435"/>
      <c r="P31" s="437"/>
      <c r="Q31" s="435" t="s">
        <v>823</v>
      </c>
      <c r="R31" s="435" t="s">
        <v>864</v>
      </c>
      <c r="S31" s="435" t="s">
        <v>863</v>
      </c>
      <c r="T31" s="438"/>
      <c r="U31" s="260" t="s">
        <v>1650</v>
      </c>
      <c r="V31" s="261"/>
      <c r="W31" s="261" t="s">
        <v>864</v>
      </c>
      <c r="X31" s="232"/>
      <c r="Y31" s="440"/>
      <c r="Z31" s="435"/>
      <c r="AA31" s="245" t="s">
        <v>1234</v>
      </c>
      <c r="AB31" s="435"/>
      <c r="AC31" s="438"/>
      <c r="AD31" s="438"/>
    </row>
    <row r="32" spans="1:30" s="224" customFormat="1" ht="13.5" customHeight="1">
      <c r="A32" s="225">
        <v>24</v>
      </c>
      <c r="B32" s="239"/>
      <c r="C32" s="217"/>
      <c r="D32" s="217"/>
      <c r="E32" s="241" t="s">
        <v>1235</v>
      </c>
      <c r="F32" s="241"/>
      <c r="G32" s="241"/>
      <c r="H32" s="435" t="s">
        <v>1236</v>
      </c>
      <c r="I32" s="445" t="s">
        <v>1237</v>
      </c>
      <c r="J32" s="435"/>
      <c r="K32" s="262" t="s">
        <v>999</v>
      </c>
      <c r="L32" s="435"/>
      <c r="M32" s="435"/>
      <c r="N32" s="435"/>
      <c r="O32" s="435"/>
      <c r="P32" s="437"/>
      <c r="Q32" s="435" t="s">
        <v>820</v>
      </c>
      <c r="R32" s="435"/>
      <c r="S32" s="435" t="s">
        <v>863</v>
      </c>
      <c r="T32" s="438" t="s">
        <v>864</v>
      </c>
      <c r="U32" s="260" t="s">
        <v>1238</v>
      </c>
      <c r="V32" s="261"/>
      <c r="W32" s="261" t="s">
        <v>864</v>
      </c>
      <c r="X32" s="232"/>
      <c r="Y32" s="440"/>
      <c r="Z32" s="435"/>
      <c r="AA32" s="245"/>
      <c r="AB32" s="435"/>
      <c r="AC32" s="438"/>
      <c r="AD32" s="438"/>
    </row>
    <row r="33" spans="1:30" s="224" customFormat="1" ht="13.5" customHeight="1">
      <c r="A33" s="225">
        <v>25</v>
      </c>
      <c r="B33" s="239"/>
      <c r="C33" s="217"/>
      <c r="D33" s="217"/>
      <c r="E33" s="241" t="s">
        <v>1240</v>
      </c>
      <c r="F33" s="241"/>
      <c r="G33" s="241"/>
      <c r="H33" s="435" t="s">
        <v>1241</v>
      </c>
      <c r="I33" s="445" t="s">
        <v>1242</v>
      </c>
      <c r="J33" s="435"/>
      <c r="K33" s="262" t="s">
        <v>1088</v>
      </c>
      <c r="L33" s="435"/>
      <c r="M33" s="435"/>
      <c r="N33" s="435"/>
      <c r="O33" s="435"/>
      <c r="P33" s="437"/>
      <c r="Q33" s="435" t="s">
        <v>820</v>
      </c>
      <c r="R33" s="435"/>
      <c r="S33" s="435" t="s">
        <v>863</v>
      </c>
      <c r="T33" s="438"/>
      <c r="U33" s="260"/>
      <c r="V33" s="261"/>
      <c r="W33" s="261" t="s">
        <v>864</v>
      </c>
      <c r="X33" s="232"/>
      <c r="Y33" s="440"/>
      <c r="Z33" s="435"/>
      <c r="AA33" s="245"/>
      <c r="AB33" s="435"/>
      <c r="AC33" s="438"/>
      <c r="AD33" s="438"/>
    </row>
    <row r="34" spans="1:30" s="224" customFormat="1" ht="13.5" customHeight="1">
      <c r="A34" s="225">
        <v>26</v>
      </c>
      <c r="B34" s="239"/>
      <c r="C34" s="217"/>
      <c r="D34" s="217" t="s">
        <v>1651</v>
      </c>
      <c r="E34" s="241"/>
      <c r="F34" s="241"/>
      <c r="G34" s="241"/>
      <c r="H34" s="435" t="s">
        <v>1396</v>
      </c>
      <c r="I34" s="445"/>
      <c r="J34" s="435"/>
      <c r="K34" s="262" t="s">
        <v>1652</v>
      </c>
      <c r="L34" s="435"/>
      <c r="M34" s="435"/>
      <c r="N34" s="435"/>
      <c r="O34" s="435"/>
      <c r="P34" s="437"/>
      <c r="Q34" s="435" t="s">
        <v>817</v>
      </c>
      <c r="R34" s="435" t="s">
        <v>864</v>
      </c>
      <c r="S34" s="262" t="s">
        <v>1652</v>
      </c>
      <c r="T34" s="438"/>
      <c r="U34" s="260"/>
      <c r="V34" s="261"/>
      <c r="W34" s="261" t="s">
        <v>864</v>
      </c>
      <c r="X34" s="232"/>
      <c r="Y34" s="440"/>
      <c r="Z34" s="435"/>
      <c r="AA34" s="245"/>
      <c r="AB34" s="435"/>
      <c r="AC34" s="438"/>
      <c r="AD34" s="438"/>
    </row>
    <row r="35" spans="1:30" s="224" customFormat="1" ht="13.5" customHeight="1">
      <c r="A35" s="225">
        <v>27</v>
      </c>
      <c r="B35" s="239"/>
      <c r="C35" s="217"/>
      <c r="D35" s="217"/>
      <c r="E35" s="241" t="s">
        <v>1653</v>
      </c>
      <c r="F35" s="241"/>
      <c r="G35" s="241"/>
      <c r="H35" s="435"/>
      <c r="I35" s="445"/>
      <c r="J35" s="435"/>
      <c r="K35" s="262" t="s">
        <v>1654</v>
      </c>
      <c r="L35" s="435"/>
      <c r="M35" s="435"/>
      <c r="N35" s="435"/>
      <c r="O35" s="435"/>
      <c r="P35" s="437"/>
      <c r="Q35" s="435" t="s">
        <v>817</v>
      </c>
      <c r="R35" s="435" t="s">
        <v>864</v>
      </c>
      <c r="S35" s="435" t="s">
        <v>1654</v>
      </c>
      <c r="T35" s="438"/>
      <c r="U35" s="260"/>
      <c r="V35" s="261"/>
      <c r="W35" s="261" t="s">
        <v>864</v>
      </c>
      <c r="X35" s="232"/>
      <c r="Y35" s="440"/>
      <c r="Z35" s="435"/>
      <c r="AA35" s="245"/>
      <c r="AB35" s="435"/>
      <c r="AC35" s="438"/>
      <c r="AD35" s="438"/>
    </row>
    <row r="36" spans="1:30" s="224" customFormat="1" ht="13.5" customHeight="1">
      <c r="A36" s="225">
        <v>28</v>
      </c>
      <c r="B36" s="239"/>
      <c r="C36" s="217"/>
      <c r="D36" s="217"/>
      <c r="E36" s="241" t="s">
        <v>1655</v>
      </c>
      <c r="F36" s="241"/>
      <c r="G36" s="241"/>
      <c r="H36" s="435"/>
      <c r="I36" s="445"/>
      <c r="J36" s="435"/>
      <c r="K36" s="262" t="s">
        <v>1075</v>
      </c>
      <c r="L36" s="435"/>
      <c r="M36" s="435"/>
      <c r="N36" s="435"/>
      <c r="O36" s="435"/>
      <c r="P36" s="437"/>
      <c r="Q36" s="435" t="s">
        <v>817</v>
      </c>
      <c r="R36" s="435" t="s">
        <v>864</v>
      </c>
      <c r="S36" s="435" t="s">
        <v>1075</v>
      </c>
      <c r="T36" s="438"/>
      <c r="U36" s="260"/>
      <c r="V36" s="261"/>
      <c r="W36" s="261" t="s">
        <v>864</v>
      </c>
      <c r="X36" s="232"/>
      <c r="Y36" s="440"/>
      <c r="Z36" s="435"/>
      <c r="AA36" s="245"/>
      <c r="AB36" s="435"/>
      <c r="AC36" s="438"/>
      <c r="AD36" s="438"/>
    </row>
    <row r="37" spans="1:30" s="224" customFormat="1" ht="13.5" customHeight="1">
      <c r="A37" s="225">
        <v>29</v>
      </c>
      <c r="B37" s="239"/>
      <c r="C37" s="217"/>
      <c r="D37" s="217" t="s">
        <v>1400</v>
      </c>
      <c r="E37" s="241"/>
      <c r="F37" s="241"/>
      <c r="G37" s="241"/>
      <c r="H37" s="435"/>
      <c r="I37" s="445"/>
      <c r="J37" s="435"/>
      <c r="K37" s="262" t="s">
        <v>1656</v>
      </c>
      <c r="L37" s="435"/>
      <c r="M37" s="435"/>
      <c r="N37" s="435"/>
      <c r="O37" s="435"/>
      <c r="P37" s="437"/>
      <c r="Q37" s="435" t="s">
        <v>817</v>
      </c>
      <c r="R37" s="435" t="s">
        <v>864</v>
      </c>
      <c r="S37" s="379" t="s">
        <v>1657</v>
      </c>
      <c r="T37" s="438"/>
      <c r="U37" s="260"/>
      <c r="V37" s="261"/>
      <c r="W37" s="261" t="s">
        <v>864</v>
      </c>
      <c r="X37" s="232"/>
      <c r="Y37" s="440"/>
      <c r="Z37" s="435"/>
      <c r="AA37" s="245"/>
      <c r="AB37" s="435"/>
      <c r="AC37" s="438"/>
      <c r="AD37" s="438"/>
    </row>
    <row r="38" spans="1:30" s="224" customFormat="1" ht="13.5" customHeight="1">
      <c r="A38" s="225">
        <v>30</v>
      </c>
      <c r="B38" s="239"/>
      <c r="C38" s="217"/>
      <c r="D38" s="217"/>
      <c r="E38" s="241" t="s">
        <v>1072</v>
      </c>
      <c r="F38" s="241"/>
      <c r="G38" s="241"/>
      <c r="H38" s="435" t="s">
        <v>1403</v>
      </c>
      <c r="I38" s="445"/>
      <c r="J38" s="435"/>
      <c r="K38" s="262" t="s">
        <v>1658</v>
      </c>
      <c r="L38" s="435"/>
      <c r="M38" s="435"/>
      <c r="N38" s="435"/>
      <c r="O38" s="435"/>
      <c r="P38" s="437"/>
      <c r="Q38" s="435" t="s">
        <v>817</v>
      </c>
      <c r="R38" s="435"/>
      <c r="S38" s="435" t="s">
        <v>863</v>
      </c>
      <c r="T38" s="438"/>
      <c r="U38" s="260"/>
      <c r="V38" s="261"/>
      <c r="W38" s="261" t="s">
        <v>864</v>
      </c>
      <c r="X38" s="232"/>
      <c r="Y38" s="440"/>
      <c r="Z38" s="435"/>
      <c r="AA38" s="245"/>
      <c r="AB38" s="435"/>
      <c r="AC38" s="438"/>
      <c r="AD38" s="438"/>
    </row>
    <row r="39" spans="1:30" s="224" customFormat="1" ht="13.5" customHeight="1">
      <c r="A39" s="225">
        <v>31</v>
      </c>
      <c r="B39" s="239"/>
      <c r="C39" s="217"/>
      <c r="D39" s="217"/>
      <c r="E39" s="241" t="s">
        <v>1281</v>
      </c>
      <c r="F39" s="241"/>
      <c r="G39" s="241"/>
      <c r="H39" s="435" t="s">
        <v>1659</v>
      </c>
      <c r="I39" s="445"/>
      <c r="J39" s="435"/>
      <c r="K39" s="262" t="s">
        <v>1660</v>
      </c>
      <c r="L39" s="435"/>
      <c r="M39" s="435"/>
      <c r="N39" s="435"/>
      <c r="O39" s="435"/>
      <c r="P39" s="437"/>
      <c r="Q39" s="435" t="s">
        <v>817</v>
      </c>
      <c r="R39" s="435"/>
      <c r="S39" s="435" t="s">
        <v>863</v>
      </c>
      <c r="T39" s="438"/>
      <c r="U39" s="260"/>
      <c r="V39" s="261"/>
      <c r="W39" s="261" t="s">
        <v>864</v>
      </c>
      <c r="X39" s="232"/>
      <c r="Y39" s="440"/>
      <c r="Z39" s="435"/>
      <c r="AA39" s="245"/>
      <c r="AB39" s="435"/>
      <c r="AC39" s="438"/>
      <c r="AD39" s="438"/>
    </row>
    <row r="40" spans="1:30" s="224" customFormat="1" ht="13.5" customHeight="1">
      <c r="A40" s="225">
        <v>32</v>
      </c>
      <c r="B40" s="239"/>
      <c r="C40" s="217"/>
      <c r="D40" s="217"/>
      <c r="E40" s="241" t="s">
        <v>1184</v>
      </c>
      <c r="F40" s="241"/>
      <c r="G40" s="241"/>
      <c r="H40" s="435" t="s">
        <v>1661</v>
      </c>
      <c r="I40" s="445"/>
      <c r="J40" s="435"/>
      <c r="K40" s="262" t="s">
        <v>1662</v>
      </c>
      <c r="L40" s="435"/>
      <c r="M40" s="435"/>
      <c r="N40" s="435"/>
      <c r="O40" s="435"/>
      <c r="P40" s="437"/>
      <c r="Q40" s="435" t="s">
        <v>817</v>
      </c>
      <c r="R40" s="435"/>
      <c r="S40" s="435" t="s">
        <v>863</v>
      </c>
      <c r="T40" s="438"/>
      <c r="U40" s="260"/>
      <c r="V40" s="261"/>
      <c r="W40" s="261" t="s">
        <v>864</v>
      </c>
      <c r="X40" s="232"/>
      <c r="Y40" s="440"/>
      <c r="Z40" s="435"/>
      <c r="AA40" s="245"/>
      <c r="AB40" s="435"/>
      <c r="AC40" s="438"/>
      <c r="AD40" s="438"/>
    </row>
    <row r="41" spans="1:30" s="224" customFormat="1" ht="13.5" customHeight="1">
      <c r="A41" s="225">
        <v>33</v>
      </c>
      <c r="B41" s="239"/>
      <c r="C41" s="217"/>
      <c r="D41" s="217"/>
      <c r="E41" s="241" t="s">
        <v>1663</v>
      </c>
      <c r="F41" s="241"/>
      <c r="G41" s="241"/>
      <c r="H41" s="435" t="s">
        <v>1664</v>
      </c>
      <c r="I41" s="445"/>
      <c r="J41" s="435"/>
      <c r="K41" s="262" t="s">
        <v>1665</v>
      </c>
      <c r="L41" s="435"/>
      <c r="M41" s="435"/>
      <c r="N41" s="435"/>
      <c r="O41" s="435"/>
      <c r="P41" s="437"/>
      <c r="Q41" s="435" t="s">
        <v>817</v>
      </c>
      <c r="R41" s="435"/>
      <c r="S41" s="435" t="s">
        <v>1060</v>
      </c>
      <c r="T41" s="438"/>
      <c r="U41" s="260"/>
      <c r="V41" s="261"/>
      <c r="W41" s="261" t="s">
        <v>864</v>
      </c>
      <c r="X41" s="232"/>
      <c r="Y41" s="440"/>
      <c r="Z41" s="435"/>
      <c r="AA41" s="245"/>
      <c r="AB41" s="435"/>
      <c r="AC41" s="438"/>
      <c r="AD41" s="438"/>
    </row>
    <row r="42" spans="1:30" s="224" customFormat="1" ht="12.75" customHeight="1">
      <c r="A42" s="225">
        <v>34</v>
      </c>
      <c r="B42" s="239"/>
      <c r="C42" s="219"/>
      <c r="D42" s="241" t="s">
        <v>1480</v>
      </c>
      <c r="E42" s="241"/>
      <c r="F42" s="241"/>
      <c r="G42" s="241"/>
      <c r="H42" s="435" t="s">
        <v>1666</v>
      </c>
      <c r="I42" s="436" t="s">
        <v>1482</v>
      </c>
      <c r="J42" s="435"/>
      <c r="K42" s="262" t="s">
        <v>1483</v>
      </c>
      <c r="L42" s="435"/>
      <c r="M42" s="435"/>
      <c r="N42" s="435"/>
      <c r="O42" s="435"/>
      <c r="P42" s="437"/>
      <c r="Q42" s="435" t="s">
        <v>817</v>
      </c>
      <c r="R42" s="435"/>
      <c r="S42" s="256" t="s">
        <v>863</v>
      </c>
      <c r="T42" s="285"/>
      <c r="U42" s="435" t="s">
        <v>1484</v>
      </c>
      <c r="V42" s="439"/>
      <c r="W42" s="261" t="s">
        <v>864</v>
      </c>
      <c r="X42" s="232"/>
      <c r="Y42" s="440"/>
      <c r="Z42" s="435"/>
      <c r="AA42" s="441"/>
      <c r="AB42" s="435"/>
      <c r="AC42" s="438"/>
      <c r="AD42" s="438"/>
    </row>
    <row r="43" spans="1:30" s="224" customFormat="1" ht="13.5" customHeight="1">
      <c r="A43" s="225">
        <v>35</v>
      </c>
      <c r="B43" s="239"/>
      <c r="C43" s="219" t="s">
        <v>986</v>
      </c>
      <c r="D43" s="241" t="s">
        <v>978</v>
      </c>
      <c r="E43" s="241"/>
      <c r="F43" s="241"/>
      <c r="G43" s="241"/>
      <c r="H43" s="435" t="s">
        <v>1469</v>
      </c>
      <c r="I43" s="436"/>
      <c r="J43" s="435" t="s">
        <v>964</v>
      </c>
      <c r="K43" s="378"/>
      <c r="L43" s="435"/>
      <c r="M43" s="435"/>
      <c r="N43" s="435"/>
      <c r="O43" s="435"/>
      <c r="P43" s="437">
        <v>1</v>
      </c>
      <c r="Q43" s="435" t="s">
        <v>817</v>
      </c>
      <c r="R43" s="435" t="s">
        <v>864</v>
      </c>
      <c r="S43" s="435" t="s">
        <v>967</v>
      </c>
      <c r="T43" s="438" t="s">
        <v>864</v>
      </c>
      <c r="U43" s="435"/>
      <c r="V43" s="439"/>
      <c r="W43" s="261" t="s">
        <v>864</v>
      </c>
      <c r="X43" s="232"/>
      <c r="Y43" s="440"/>
      <c r="Z43" s="435"/>
      <c r="AA43" s="441"/>
      <c r="AB43" s="435"/>
      <c r="AC43" s="438"/>
      <c r="AD43" s="438"/>
    </row>
    <row r="44" spans="1:30" s="224" customFormat="1" ht="12.75" customHeight="1">
      <c r="A44" s="225">
        <v>36</v>
      </c>
      <c r="B44" s="239"/>
      <c r="C44" s="219"/>
      <c r="D44" s="241" t="s">
        <v>1577</v>
      </c>
      <c r="E44" s="241"/>
      <c r="F44" s="241"/>
      <c r="G44" s="241"/>
      <c r="H44" s="435"/>
      <c r="I44" s="436"/>
      <c r="J44" s="435"/>
      <c r="K44" s="262" t="s">
        <v>939</v>
      </c>
      <c r="L44" s="435"/>
      <c r="M44" s="435"/>
      <c r="N44" s="435"/>
      <c r="O44" s="435"/>
      <c r="P44" s="437"/>
      <c r="Q44" s="435" t="s">
        <v>817</v>
      </c>
      <c r="R44" s="435"/>
      <c r="S44" s="435" t="s">
        <v>863</v>
      </c>
      <c r="T44" s="438"/>
      <c r="U44" s="435"/>
      <c r="V44" s="439"/>
      <c r="W44" s="261" t="s">
        <v>864</v>
      </c>
      <c r="X44" s="232"/>
      <c r="Y44" s="440"/>
      <c r="Z44" s="435"/>
      <c r="AA44" s="441"/>
      <c r="AB44" s="435"/>
      <c r="AC44" s="438"/>
      <c r="AD44" s="438"/>
    </row>
    <row r="45" spans="1:30" s="158" customFormat="1" ht="12.75" customHeight="1">
      <c r="A45" s="225">
        <v>37</v>
      </c>
      <c r="B45" s="239"/>
      <c r="C45" s="219" t="s">
        <v>1471</v>
      </c>
      <c r="D45" s="241"/>
      <c r="E45" s="241"/>
      <c r="F45" s="241"/>
      <c r="G45" s="241"/>
      <c r="H45" s="265"/>
      <c r="I45" s="266"/>
      <c r="J45" s="265"/>
      <c r="K45" s="262" t="s">
        <v>1667</v>
      </c>
      <c r="L45" s="265"/>
      <c r="M45" s="265"/>
      <c r="N45" s="265"/>
      <c r="O45" s="265"/>
      <c r="P45" s="267"/>
      <c r="Q45" s="265" t="s">
        <v>817</v>
      </c>
      <c r="R45" s="265" t="s">
        <v>864</v>
      </c>
      <c r="S45" s="268" t="s">
        <v>1668</v>
      </c>
      <c r="T45" s="271"/>
      <c r="U45" s="265"/>
      <c r="V45" s="267"/>
      <c r="W45" s="261" t="s">
        <v>864</v>
      </c>
      <c r="X45" s="232"/>
      <c r="Y45" s="440"/>
      <c r="Z45" s="265"/>
      <c r="AA45" s="270" t="s">
        <v>1474</v>
      </c>
      <c r="AB45" s="265"/>
      <c r="AC45" s="438"/>
      <c r="AD45" s="438"/>
    </row>
    <row r="46" spans="1:30" s="224" customFormat="1" ht="13.5" customHeight="1">
      <c r="A46" s="225">
        <v>38</v>
      </c>
      <c r="B46" s="239"/>
      <c r="C46" s="219"/>
      <c r="D46" s="241" t="s">
        <v>1475</v>
      </c>
      <c r="E46" s="241"/>
      <c r="F46" s="241"/>
      <c r="G46" s="241"/>
      <c r="H46" s="435" t="s">
        <v>1476</v>
      </c>
      <c r="I46" s="436">
        <v>31</v>
      </c>
      <c r="J46" s="435"/>
      <c r="K46" s="262" t="s">
        <v>1477</v>
      </c>
      <c r="L46" s="435"/>
      <c r="M46" s="435"/>
      <c r="N46" s="435"/>
      <c r="O46" s="435"/>
      <c r="P46" s="437"/>
      <c r="Q46" s="435" t="s">
        <v>817</v>
      </c>
      <c r="R46" s="435"/>
      <c r="S46" s="435" t="s">
        <v>1351</v>
      </c>
      <c r="T46" s="438"/>
      <c r="U46" s="435"/>
      <c r="V46" s="439"/>
      <c r="W46" s="261" t="s">
        <v>864</v>
      </c>
      <c r="X46" s="232"/>
      <c r="Y46" s="440"/>
      <c r="Z46" s="435"/>
      <c r="AA46" s="441"/>
      <c r="AB46" s="435"/>
      <c r="AC46" s="438"/>
      <c r="AD46" s="438"/>
    </row>
    <row r="47" spans="1:30" s="224" customFormat="1" ht="13.5" customHeight="1">
      <c r="A47" s="225">
        <v>39</v>
      </c>
      <c r="B47" s="239"/>
      <c r="C47" s="219"/>
      <c r="D47" s="241" t="s">
        <v>1478</v>
      </c>
      <c r="E47" s="241"/>
      <c r="F47" s="241"/>
      <c r="G47" s="241"/>
      <c r="H47" s="435" t="s">
        <v>1479</v>
      </c>
      <c r="I47" s="436">
        <v>109</v>
      </c>
      <c r="J47" s="435"/>
      <c r="K47" s="262" t="s">
        <v>1150</v>
      </c>
      <c r="L47" s="435"/>
      <c r="M47" s="435"/>
      <c r="N47" s="435"/>
      <c r="O47" s="435"/>
      <c r="P47" s="437"/>
      <c r="Q47" s="435" t="s">
        <v>817</v>
      </c>
      <c r="R47" s="435"/>
      <c r="S47" s="435" t="s">
        <v>1351</v>
      </c>
      <c r="T47" s="438"/>
      <c r="U47" s="435"/>
      <c r="V47" s="439"/>
      <c r="W47" s="261" t="s">
        <v>864</v>
      </c>
      <c r="X47" s="232"/>
      <c r="Y47" s="440"/>
      <c r="Z47" s="435"/>
      <c r="AA47" s="441"/>
      <c r="AB47" s="435"/>
      <c r="AC47" s="438"/>
      <c r="AD47" s="438"/>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220" priority="50">
      <formula>OR($AD49="X",$AB49="X")</formula>
    </cfRule>
    <cfRule type="expression" dxfId="219" priority="51">
      <formula>AND($AD49=1,$AB49=1)</formula>
    </cfRule>
    <cfRule type="expression" dxfId="218" priority="52">
      <formula>$AD49=1</formula>
    </cfRule>
    <cfRule type="expression" dxfId="217" priority="53">
      <formula>$AB49=1</formula>
    </cfRule>
  </conditionalFormatting>
  <conditionalFormatting sqref="A9:G47">
    <cfRule type="expression" dxfId="216" priority="58">
      <formula>AND(NOT(ISBLANK($W9)),ISBLANK($AC9),ISBLANK($AD9))</formula>
    </cfRule>
  </conditionalFormatting>
  <conditionalFormatting sqref="B13:C41 E13:G41">
    <cfRule type="expression" dxfId="215" priority="34">
      <formula>AND($AD13=1,$AC13=1)</formula>
    </cfRule>
    <cfRule type="expression" dxfId="214" priority="35">
      <formula>$AD13=1</formula>
    </cfRule>
  </conditionalFormatting>
  <conditionalFormatting sqref="B15:C41 E15:G41">
    <cfRule type="expression" dxfId="213" priority="13">
      <formula>$AC15=1</formula>
    </cfRule>
  </conditionalFormatting>
  <conditionalFormatting sqref="B9:G12 A9:A47 B42:G47 E13:G14 B13:C14">
    <cfRule type="expression" dxfId="212" priority="57">
      <formula>$AC9=1</formula>
    </cfRule>
  </conditionalFormatting>
  <conditionalFormatting sqref="B9:G12 A9:A47 B42:G47">
    <cfRule type="expression" dxfId="211" priority="56">
      <formula>$AD9=1</formula>
    </cfRule>
  </conditionalFormatting>
  <conditionalFormatting sqref="B9:G12 B13:C41 E13:G41 A9:A47">
    <cfRule type="expression" dxfId="210" priority="33">
      <formula>OR($AD9="X",$AC9="X")</formula>
    </cfRule>
  </conditionalFormatting>
  <conditionalFormatting sqref="B42:G47 B9:G12 A9:A47">
    <cfRule type="expression" dxfId="209" priority="55">
      <formula>AND($AD9=1,$AC9=1)</formula>
    </cfRule>
  </conditionalFormatting>
  <conditionalFormatting sqref="B42:G47">
    <cfRule type="expression" dxfId="208" priority="54">
      <formula>OR($AD42="X",$AC42="X")</formula>
    </cfRule>
  </conditionalFormatting>
  <conditionalFormatting sqref="C9:C47">
    <cfRule type="expression" dxfId="207" priority="32">
      <formula>AND($R9="X",$B9&lt;&gt;"")</formula>
    </cfRule>
  </conditionalFormatting>
  <conditionalFormatting sqref="D13:D41">
    <cfRule type="expression" dxfId="206" priority="14">
      <formula>OR($AD13="X",$AC13="X")</formula>
    </cfRule>
    <cfRule type="expression" dxfId="205" priority="15">
      <formula>AND($AD13=1,$AC13=1)</formula>
    </cfRule>
    <cfRule type="expression" dxfId="204" priority="16">
      <formula>$AD13=1</formula>
    </cfRule>
    <cfRule type="expression" dxfId="203" priority="17">
      <formula>$AC13=1</formula>
    </cfRule>
  </conditionalFormatting>
  <conditionalFormatting sqref="D15:D41">
    <cfRule type="expression" dxfId="202" priority="24">
      <formula>AND($R15="X",$B15&lt;&gt;"")</formula>
    </cfRule>
  </conditionalFormatting>
  <conditionalFormatting sqref="E12:E14 D9:D12 D42:D47">
    <cfRule type="expression" dxfId="201" priority="44">
      <formula>AND($R9="X",OR($B9&lt;&gt;"",$C9&lt;&gt;""))</formula>
    </cfRule>
  </conditionalFormatting>
  <conditionalFormatting sqref="E15:E47 E9:E12">
    <cfRule type="expression" dxfId="200"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199" priority="46">
      <formula>AND($R9="X",OR($B9&lt;&gt;"",$C9&lt;&gt;"",$D9&lt;&gt;"",$E9&lt;&gt;""))</formula>
    </cfRule>
  </conditionalFormatting>
  <conditionalFormatting sqref="G15:G47 G9:G12">
    <cfRule type="expression" dxfId="198" priority="47">
      <formula>AND($R9="X",OR($B9&lt;&gt;"",$C9&lt;&gt;"",$D9&lt;&gt;"",$E9&lt;&gt;"",$F9&lt;&gt;""))</formula>
    </cfRule>
  </conditionalFormatting>
  <conditionalFormatting sqref="H49:H50 H70:H910">
    <cfRule type="expression" dxfId="197" priority="49">
      <formula>$Q49="X"</formula>
    </cfRule>
  </conditionalFormatting>
  <conditionalFormatting sqref="I9:I11 I13:I47">
    <cfRule type="expression" dxfId="196" priority="23">
      <formula>$R9="X"</formula>
    </cfRule>
  </conditionalFormatting>
  <conditionalFormatting sqref="Q9:Q47">
    <cfRule type="cellIs" dxfId="195" priority="20" operator="equal">
      <formula>"1..1"</formula>
    </cfRule>
    <cfRule type="cellIs" dxfId="194" priority="21" operator="equal">
      <formula>"0..n"</formula>
    </cfRule>
    <cfRule type="cellIs" dxfId="193"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bottomRight" activeCell="H9" sqref="H9:I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1669</v>
      </c>
      <c r="B1" s="290"/>
      <c r="C1" s="129" t="s">
        <v>813</v>
      </c>
      <c r="D1" s="128"/>
      <c r="E1" s="297" t="s">
        <v>814</v>
      </c>
      <c r="F1" s="157">
        <v>0.7</v>
      </c>
      <c r="G1" s="128"/>
      <c r="H1" s="469" t="s">
        <v>1596</v>
      </c>
      <c r="I1" s="469"/>
      <c r="J1" s="469"/>
      <c r="K1" s="469"/>
      <c r="L1" s="469"/>
      <c r="M1" s="298" t="s">
        <v>1596</v>
      </c>
      <c r="N1" s="298" t="s">
        <v>1596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469"/>
      <c r="I2" s="469"/>
      <c r="J2" s="469"/>
      <c r="K2" s="469"/>
      <c r="L2" s="469"/>
      <c r="M2" s="298" t="s">
        <v>1596</v>
      </c>
      <c r="N2" s="298" t="s">
        <v>1596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1596</v>
      </c>
      <c r="C7" s="307" t="s">
        <v>1596</v>
      </c>
      <c r="D7" s="307" t="s">
        <v>1596</v>
      </c>
      <c r="E7" s="307" t="s">
        <v>1596</v>
      </c>
      <c r="F7" s="96"/>
      <c r="G7" s="96"/>
      <c r="H7" s="96"/>
      <c r="I7" s="96"/>
      <c r="J7" s="96"/>
      <c r="K7" s="96"/>
      <c r="L7" s="96"/>
      <c r="M7" s="96"/>
      <c r="N7" s="96"/>
      <c r="O7" s="470" t="s">
        <v>1670</v>
      </c>
      <c r="P7" s="470"/>
      <c r="Q7" s="470"/>
      <c r="R7" s="470"/>
      <c r="S7" s="308"/>
      <c r="T7" s="96"/>
      <c r="U7" s="96"/>
      <c r="V7" s="96"/>
      <c r="W7" s="96"/>
      <c r="X7" s="96"/>
      <c r="Y7" s="96"/>
      <c r="Z7" s="96"/>
      <c r="AA7" s="471" t="s">
        <v>829</v>
      </c>
      <c r="AB7" s="471"/>
      <c r="AD7" s="96"/>
      <c r="AE7" s="96"/>
      <c r="AF7" s="96"/>
      <c r="AG7" s="472" t="s">
        <v>830</v>
      </c>
      <c r="AH7" s="47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1671</v>
      </c>
      <c r="J8" s="311" t="s">
        <v>838</v>
      </c>
      <c r="K8" s="311" t="s">
        <v>1672</v>
      </c>
      <c r="L8" s="312" t="s">
        <v>840</v>
      </c>
      <c r="M8" s="312" t="s">
        <v>841</v>
      </c>
      <c r="N8" s="313" t="s">
        <v>842</v>
      </c>
      <c r="O8" s="312" t="s">
        <v>843</v>
      </c>
      <c r="P8" s="312" t="s">
        <v>844</v>
      </c>
      <c r="Q8" s="312" t="s">
        <v>845</v>
      </c>
      <c r="R8" s="312" t="s">
        <v>846</v>
      </c>
      <c r="S8" s="313" t="s">
        <v>677</v>
      </c>
      <c r="T8" s="376" t="s">
        <v>1673</v>
      </c>
      <c r="U8" s="376" t="s">
        <v>1674</v>
      </c>
      <c r="V8" s="376" t="s">
        <v>1675</v>
      </c>
      <c r="W8" s="311" t="s">
        <v>3</v>
      </c>
      <c r="X8" s="311" t="s">
        <v>1676</v>
      </c>
      <c r="Y8" s="311" t="s">
        <v>1677</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1678</v>
      </c>
      <c r="C9" s="319"/>
      <c r="D9" s="319"/>
      <c r="E9" s="319"/>
      <c r="F9" s="319"/>
      <c r="G9" s="319"/>
      <c r="H9" s="320" t="s">
        <v>1679</v>
      </c>
      <c r="I9" s="320" t="s">
        <v>1680</v>
      </c>
      <c r="J9" s="322"/>
      <c r="K9" s="320" t="s">
        <v>864</v>
      </c>
      <c r="L9" s="320" t="s">
        <v>1681</v>
      </c>
      <c r="M9" s="320"/>
      <c r="N9" s="320" t="s">
        <v>1681</v>
      </c>
      <c r="O9" s="320"/>
      <c r="P9" s="320"/>
      <c r="Q9" s="320"/>
      <c r="R9" s="320"/>
      <c r="S9" s="323" t="s">
        <v>820</v>
      </c>
      <c r="T9" s="323" t="s">
        <v>820</v>
      </c>
      <c r="U9" s="323" t="s">
        <v>820</v>
      </c>
      <c r="V9" s="320"/>
      <c r="W9" s="320" t="s">
        <v>864</v>
      </c>
      <c r="X9" s="320" t="s">
        <v>1682</v>
      </c>
      <c r="Y9" s="320"/>
      <c r="Z9" s="320"/>
      <c r="AA9" s="320" t="s">
        <v>864</v>
      </c>
      <c r="AB9" s="320" t="s">
        <v>864</v>
      </c>
      <c r="AC9" s="324" t="s">
        <v>1596</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1683</v>
      </c>
      <c r="I10" s="326" t="s">
        <v>1684</v>
      </c>
      <c r="J10" s="326" t="s">
        <v>860</v>
      </c>
      <c r="K10" s="326" t="s">
        <v>864</v>
      </c>
      <c r="L10" s="326" t="s">
        <v>831</v>
      </c>
      <c r="M10" s="326"/>
      <c r="N10" s="326" t="s">
        <v>831</v>
      </c>
      <c r="O10" s="326" t="s">
        <v>946</v>
      </c>
      <c r="P10" s="326" t="s">
        <v>947</v>
      </c>
      <c r="Q10" s="326"/>
      <c r="R10" s="326"/>
      <c r="S10" s="328" t="s">
        <v>820</v>
      </c>
      <c r="T10" s="328" t="s">
        <v>820</v>
      </c>
      <c r="U10" s="328" t="s">
        <v>820</v>
      </c>
      <c r="V10" s="326"/>
      <c r="W10" s="326"/>
      <c r="X10" s="326" t="s">
        <v>863</v>
      </c>
      <c r="Y10" s="326"/>
      <c r="Z10" s="326" t="s">
        <v>1685</v>
      </c>
      <c r="AA10" s="326" t="s">
        <v>864</v>
      </c>
      <c r="AB10" s="326" t="s">
        <v>864</v>
      </c>
      <c r="AC10" s="324" t="s">
        <v>1596</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1686</v>
      </c>
      <c r="D11" s="329"/>
      <c r="E11" s="329"/>
      <c r="F11" s="329"/>
      <c r="G11" s="329"/>
      <c r="H11" s="320" t="s">
        <v>1687</v>
      </c>
      <c r="I11" s="320" t="s">
        <v>1688</v>
      </c>
      <c r="J11" s="320" t="s">
        <v>887</v>
      </c>
      <c r="K11" s="320" t="s">
        <v>864</v>
      </c>
      <c r="L11" s="320" t="s">
        <v>1689</v>
      </c>
      <c r="M11" s="320"/>
      <c r="N11" s="320" t="s">
        <v>1689</v>
      </c>
      <c r="O11" s="320"/>
      <c r="P11" s="320"/>
      <c r="Q11" s="320"/>
      <c r="R11" s="320"/>
      <c r="S11" s="323" t="s">
        <v>820</v>
      </c>
      <c r="T11" s="323" t="s">
        <v>820</v>
      </c>
      <c r="U11" s="323" t="s">
        <v>820</v>
      </c>
      <c r="V11" s="320"/>
      <c r="W11" s="320"/>
      <c r="X11" s="320" t="s">
        <v>863</v>
      </c>
      <c r="Y11" s="320"/>
      <c r="Z11" s="320" t="s">
        <v>1690</v>
      </c>
      <c r="AA11" s="320" t="s">
        <v>864</v>
      </c>
      <c r="AB11" s="320" t="s">
        <v>864</v>
      </c>
      <c r="AC11" s="324" t="s">
        <v>1596</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1691</v>
      </c>
      <c r="I12" s="326" t="s">
        <v>1692</v>
      </c>
      <c r="J12" s="326" t="s">
        <v>1693</v>
      </c>
      <c r="K12" s="326" t="s">
        <v>864</v>
      </c>
      <c r="L12" s="326" t="s">
        <v>1694</v>
      </c>
      <c r="M12" s="326"/>
      <c r="N12" s="326" t="s">
        <v>1694</v>
      </c>
      <c r="O12" s="326"/>
      <c r="P12" s="326"/>
      <c r="Q12" s="326"/>
      <c r="R12" s="326"/>
      <c r="S12" s="328" t="s">
        <v>820</v>
      </c>
      <c r="T12" s="328" t="s">
        <v>820</v>
      </c>
      <c r="U12" s="328" t="s">
        <v>820</v>
      </c>
      <c r="V12" s="326"/>
      <c r="W12" s="326"/>
      <c r="X12" s="326" t="s">
        <v>863</v>
      </c>
      <c r="Y12" s="326"/>
      <c r="Z12" s="326" t="s">
        <v>1695</v>
      </c>
      <c r="AA12" s="326" t="s">
        <v>864</v>
      </c>
      <c r="AB12" s="326" t="s">
        <v>864</v>
      </c>
      <c r="AC12" s="324" t="s">
        <v>1596</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1696</v>
      </c>
      <c r="D13" s="329"/>
      <c r="E13" s="329"/>
      <c r="F13" s="329"/>
      <c r="G13" s="329"/>
      <c r="H13" s="320" t="s">
        <v>1697</v>
      </c>
      <c r="I13" s="320" t="s">
        <v>1698</v>
      </c>
      <c r="J13" s="320" t="s">
        <v>1699</v>
      </c>
      <c r="K13" s="320" t="s">
        <v>864</v>
      </c>
      <c r="L13" s="320" t="s">
        <v>1700</v>
      </c>
      <c r="M13" s="320"/>
      <c r="N13" s="320" t="s">
        <v>1700</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1596</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1701</v>
      </c>
      <c r="D14" s="325"/>
      <c r="E14" s="325"/>
      <c r="F14" s="325"/>
      <c r="G14" s="325"/>
      <c r="H14" s="326" t="s">
        <v>1702</v>
      </c>
      <c r="I14" s="326" t="s">
        <v>1703</v>
      </c>
      <c r="J14" s="333"/>
      <c r="K14" s="326" t="s">
        <v>864</v>
      </c>
      <c r="L14" s="326" t="s">
        <v>1704</v>
      </c>
      <c r="M14" s="326"/>
      <c r="N14" s="326" t="s">
        <v>1704</v>
      </c>
      <c r="O14" s="326"/>
      <c r="P14" s="326"/>
      <c r="Q14" s="326"/>
      <c r="R14" s="326"/>
      <c r="S14" s="334" t="s">
        <v>823</v>
      </c>
      <c r="T14" s="334" t="s">
        <v>823</v>
      </c>
      <c r="U14" s="334" t="s">
        <v>823</v>
      </c>
      <c r="V14" s="326"/>
      <c r="W14" s="326" t="s">
        <v>864</v>
      </c>
      <c r="X14" s="326" t="s">
        <v>942</v>
      </c>
      <c r="Y14" s="326"/>
      <c r="Z14" s="326"/>
      <c r="AA14" s="326" t="s">
        <v>864</v>
      </c>
      <c r="AB14" s="326" t="s">
        <v>864</v>
      </c>
      <c r="AC14" s="324" t="s">
        <v>1596</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1705</v>
      </c>
      <c r="I15" s="320"/>
      <c r="J15" s="320" t="s">
        <v>944</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1596</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1706</v>
      </c>
      <c r="E16" s="325"/>
      <c r="F16" s="325"/>
      <c r="G16" s="325"/>
      <c r="H16" s="326" t="s">
        <v>1707</v>
      </c>
      <c r="I16" s="326" t="s">
        <v>1708</v>
      </c>
      <c r="J16" s="326" t="s">
        <v>1709</v>
      </c>
      <c r="K16" s="326" t="s">
        <v>864</v>
      </c>
      <c r="L16" s="326" t="s">
        <v>1710</v>
      </c>
      <c r="M16" s="326"/>
      <c r="N16" s="326" t="s">
        <v>1710</v>
      </c>
      <c r="O16" s="326"/>
      <c r="P16" s="326"/>
      <c r="Q16" s="326"/>
      <c r="R16" s="326"/>
      <c r="S16" s="336" t="s">
        <v>817</v>
      </c>
      <c r="T16" s="337" t="s">
        <v>817</v>
      </c>
      <c r="U16" s="338" t="s">
        <v>820</v>
      </c>
      <c r="V16" s="326" t="s">
        <v>864</v>
      </c>
      <c r="W16" s="326"/>
      <c r="X16" s="326" t="s">
        <v>863</v>
      </c>
      <c r="Y16" s="326"/>
      <c r="Z16" s="326" t="s">
        <v>1711</v>
      </c>
      <c r="AA16" s="326" t="s">
        <v>864</v>
      </c>
      <c r="AB16" s="326" t="s">
        <v>864</v>
      </c>
      <c r="AC16" s="324" t="s">
        <v>1596</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1712</v>
      </c>
      <c r="D17" s="329"/>
      <c r="E17" s="329"/>
      <c r="F17" s="329"/>
      <c r="G17" s="329"/>
      <c r="H17" s="321" t="s">
        <v>1713</v>
      </c>
      <c r="I17" s="320" t="s">
        <v>1714</v>
      </c>
      <c r="J17" s="320" t="s">
        <v>1715</v>
      </c>
      <c r="K17" s="320" t="s">
        <v>864</v>
      </c>
      <c r="L17" s="320" t="s">
        <v>1716</v>
      </c>
      <c r="M17" s="320"/>
      <c r="N17" s="320" t="s">
        <v>1716</v>
      </c>
      <c r="O17" s="320"/>
      <c r="P17" s="320"/>
      <c r="Q17" s="320"/>
      <c r="R17" s="320"/>
      <c r="S17" s="330" t="s">
        <v>817</v>
      </c>
      <c r="T17" s="332" t="s">
        <v>817</v>
      </c>
      <c r="U17" s="331" t="s">
        <v>820</v>
      </c>
      <c r="V17" s="320" t="s">
        <v>864</v>
      </c>
      <c r="W17" s="320"/>
      <c r="X17" s="320" t="s">
        <v>863</v>
      </c>
      <c r="Y17" s="320"/>
      <c r="Z17" s="320" t="s">
        <v>1717</v>
      </c>
      <c r="AA17" s="320" t="s">
        <v>864</v>
      </c>
      <c r="AB17" s="320" t="s">
        <v>864</v>
      </c>
      <c r="AC17" s="324" t="s">
        <v>1596</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1718</v>
      </c>
      <c r="D18" s="325"/>
      <c r="E18" s="325"/>
      <c r="F18" s="325"/>
      <c r="G18" s="325"/>
      <c r="H18" s="326" t="s">
        <v>1719</v>
      </c>
      <c r="I18" s="326" t="s">
        <v>1720</v>
      </c>
      <c r="J18" s="326" t="s">
        <v>1721</v>
      </c>
      <c r="K18" s="326" t="s">
        <v>864</v>
      </c>
      <c r="L18" s="326" t="s">
        <v>1722</v>
      </c>
      <c r="M18" s="326"/>
      <c r="N18" s="326" t="s">
        <v>1722</v>
      </c>
      <c r="O18" s="326"/>
      <c r="P18" s="326"/>
      <c r="Q18" s="326"/>
      <c r="R18" s="326"/>
      <c r="S18" s="336" t="s">
        <v>817</v>
      </c>
      <c r="T18" s="337" t="s">
        <v>817</v>
      </c>
      <c r="U18" s="337" t="s">
        <v>817</v>
      </c>
      <c r="V18" s="326"/>
      <c r="W18" s="326"/>
      <c r="X18" s="326" t="s">
        <v>863</v>
      </c>
      <c r="Y18" s="326"/>
      <c r="Z18" s="326" t="s">
        <v>1723</v>
      </c>
      <c r="AA18" s="326" t="s">
        <v>864</v>
      </c>
      <c r="AB18" s="326" t="s">
        <v>864</v>
      </c>
      <c r="AC18" s="324" t="s">
        <v>1596</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1724</v>
      </c>
      <c r="D19" s="329"/>
      <c r="E19" s="329"/>
      <c r="F19" s="329"/>
      <c r="G19" s="329"/>
      <c r="H19" s="320" t="s">
        <v>1725</v>
      </c>
      <c r="I19" s="320" t="s">
        <v>1726</v>
      </c>
      <c r="J19" s="320" t="s">
        <v>1727</v>
      </c>
      <c r="K19" s="320" t="s">
        <v>864</v>
      </c>
      <c r="L19" s="320" t="s">
        <v>1728</v>
      </c>
      <c r="M19" s="320"/>
      <c r="N19" s="320" t="s">
        <v>1728</v>
      </c>
      <c r="O19" s="320"/>
      <c r="P19" s="320"/>
      <c r="Q19" s="320"/>
      <c r="R19" s="320"/>
      <c r="S19" s="330" t="s">
        <v>817</v>
      </c>
      <c r="T19" s="330" t="s">
        <v>817</v>
      </c>
      <c r="U19" s="330" t="s">
        <v>817</v>
      </c>
      <c r="V19" s="320"/>
      <c r="W19" s="320"/>
      <c r="X19" s="320" t="s">
        <v>863</v>
      </c>
      <c r="Y19" s="320"/>
      <c r="Z19" s="320"/>
      <c r="AA19" s="320" t="s">
        <v>864</v>
      </c>
      <c r="AB19" s="320" t="s">
        <v>864</v>
      </c>
      <c r="AC19" s="324" t="s">
        <v>1596</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1729</v>
      </c>
      <c r="D20" s="339"/>
      <c r="E20" s="339"/>
      <c r="F20" s="339"/>
      <c r="G20" s="339"/>
      <c r="H20" s="326" t="s">
        <v>1702</v>
      </c>
      <c r="I20" s="326" t="s">
        <v>1730</v>
      </c>
      <c r="J20" s="333"/>
      <c r="K20" s="326"/>
      <c r="L20" s="326" t="s">
        <v>1731</v>
      </c>
      <c r="M20" s="326"/>
      <c r="N20" s="326" t="s">
        <v>1731</v>
      </c>
      <c r="O20" s="326"/>
      <c r="P20" s="326"/>
      <c r="Q20" s="326"/>
      <c r="R20" s="326"/>
      <c r="S20" s="336" t="s">
        <v>817</v>
      </c>
      <c r="T20" s="336" t="s">
        <v>817</v>
      </c>
      <c r="U20" s="336" t="s">
        <v>817</v>
      </c>
      <c r="V20" s="326"/>
      <c r="W20" s="326" t="s">
        <v>864</v>
      </c>
      <c r="X20" s="326" t="s">
        <v>1732</v>
      </c>
      <c r="Y20" s="326"/>
      <c r="Z20" s="326"/>
      <c r="AA20" s="326" t="s">
        <v>864</v>
      </c>
      <c r="AB20" s="326" t="s">
        <v>864</v>
      </c>
      <c r="AC20" s="335" t="s">
        <v>1596</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1733</v>
      </c>
      <c r="E21" s="319"/>
      <c r="F21" s="319"/>
      <c r="G21" s="319"/>
      <c r="H21" s="320" t="s">
        <v>1734</v>
      </c>
      <c r="I21" s="320" t="s">
        <v>1735</v>
      </c>
      <c r="J21" s="320" t="s">
        <v>1312</v>
      </c>
      <c r="K21" s="320" t="s">
        <v>864</v>
      </c>
      <c r="L21" s="320" t="s">
        <v>1736</v>
      </c>
      <c r="M21" s="320"/>
      <c r="N21" s="320" t="s">
        <v>1736</v>
      </c>
      <c r="O21" s="320"/>
      <c r="P21" s="320"/>
      <c r="Q21" s="320"/>
      <c r="R21" s="320"/>
      <c r="S21" s="330" t="s">
        <v>817</v>
      </c>
      <c r="T21" s="330" t="s">
        <v>817</v>
      </c>
      <c r="U21" s="330" t="s">
        <v>817</v>
      </c>
      <c r="V21" s="320"/>
      <c r="W21" s="320"/>
      <c r="X21" s="320" t="s">
        <v>863</v>
      </c>
      <c r="Y21" s="320"/>
      <c r="Z21" s="320"/>
      <c r="AA21" s="320" t="s">
        <v>864</v>
      </c>
      <c r="AB21" s="320" t="s">
        <v>864</v>
      </c>
      <c r="AC21" s="324" t="s">
        <v>1596</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1737</v>
      </c>
      <c r="E22" s="340"/>
      <c r="F22" s="339"/>
      <c r="G22" s="339"/>
      <c r="H22" s="326" t="s">
        <v>1738</v>
      </c>
      <c r="I22" s="326" t="s">
        <v>1739</v>
      </c>
      <c r="J22" s="326" t="s">
        <v>1330</v>
      </c>
      <c r="K22" s="326"/>
      <c r="L22" s="326" t="s">
        <v>1740</v>
      </c>
      <c r="M22" s="326"/>
      <c r="N22" s="326" t="s">
        <v>1740</v>
      </c>
      <c r="O22" s="326"/>
      <c r="P22" s="326"/>
      <c r="Q22" s="326"/>
      <c r="R22" s="326"/>
      <c r="S22" s="336" t="s">
        <v>817</v>
      </c>
      <c r="T22" s="336" t="s">
        <v>817</v>
      </c>
      <c r="U22" s="336" t="s">
        <v>817</v>
      </c>
      <c r="V22" s="326"/>
      <c r="W22" s="326"/>
      <c r="X22" s="326" t="s">
        <v>863</v>
      </c>
      <c r="Y22" s="326"/>
      <c r="Z22" s="326"/>
      <c r="AA22" s="326" t="s">
        <v>864</v>
      </c>
      <c r="AB22" s="326" t="s">
        <v>864</v>
      </c>
      <c r="AC22" s="324" t="s">
        <v>1596</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1741</v>
      </c>
      <c r="E23" s="319"/>
      <c r="F23" s="319"/>
      <c r="G23" s="319"/>
      <c r="H23" s="320" t="s">
        <v>1742</v>
      </c>
      <c r="I23" s="320" t="s">
        <v>1743</v>
      </c>
      <c r="J23" s="320" t="s">
        <v>1744</v>
      </c>
      <c r="K23" s="320" t="s">
        <v>864</v>
      </c>
      <c r="L23" s="320" t="s">
        <v>1745</v>
      </c>
      <c r="M23" s="320"/>
      <c r="N23" s="320" t="s">
        <v>1745</v>
      </c>
      <c r="O23" s="320"/>
      <c r="P23" s="320"/>
      <c r="Q23" s="320"/>
      <c r="R23" s="320"/>
      <c r="S23" s="330" t="s">
        <v>817</v>
      </c>
      <c r="T23" s="332" t="s">
        <v>817</v>
      </c>
      <c r="U23" s="332" t="s">
        <v>817</v>
      </c>
      <c r="V23" s="320"/>
      <c r="W23" s="320"/>
      <c r="X23" s="320" t="s">
        <v>863</v>
      </c>
      <c r="Y23" s="320"/>
      <c r="Z23" s="320"/>
      <c r="AA23" s="320" t="s">
        <v>864</v>
      </c>
      <c r="AB23" s="320" t="s">
        <v>864</v>
      </c>
      <c r="AC23" s="324" t="s">
        <v>1596</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1746</v>
      </c>
      <c r="D24" s="339"/>
      <c r="E24" s="339"/>
      <c r="F24" s="339"/>
      <c r="G24" s="339"/>
      <c r="H24" s="326" t="s">
        <v>1747</v>
      </c>
      <c r="I24" s="326" t="s">
        <v>1748</v>
      </c>
      <c r="J24" s="333"/>
      <c r="K24" s="326" t="s">
        <v>864</v>
      </c>
      <c r="L24" s="326" t="s">
        <v>1749</v>
      </c>
      <c r="M24" s="326"/>
      <c r="N24" s="326" t="s">
        <v>1749</v>
      </c>
      <c r="O24" s="326"/>
      <c r="P24" s="326"/>
      <c r="Q24" s="326"/>
      <c r="R24" s="326"/>
      <c r="S24" s="334" t="s">
        <v>823</v>
      </c>
      <c r="T24" s="334" t="s">
        <v>823</v>
      </c>
      <c r="U24" s="334" t="s">
        <v>823</v>
      </c>
      <c r="V24" s="326"/>
      <c r="W24" s="326" t="s">
        <v>864</v>
      </c>
      <c r="X24" s="326" t="s">
        <v>1175</v>
      </c>
      <c r="Y24" s="326"/>
      <c r="Z24" s="326"/>
      <c r="AA24" s="326" t="s">
        <v>864</v>
      </c>
      <c r="AB24" s="326" t="s">
        <v>864</v>
      </c>
      <c r="AC24" s="324" t="s">
        <v>1596</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1750</v>
      </c>
      <c r="E25" s="319"/>
      <c r="F25" s="319"/>
      <c r="G25" s="319"/>
      <c r="H25" s="320" t="s">
        <v>1702</v>
      </c>
      <c r="I25" s="320" t="s">
        <v>1751</v>
      </c>
      <c r="J25" s="320"/>
      <c r="K25" s="320"/>
      <c r="L25" s="320" t="s">
        <v>1728</v>
      </c>
      <c r="M25" s="320"/>
      <c r="N25" s="320" t="s">
        <v>1728</v>
      </c>
      <c r="O25" s="320"/>
      <c r="P25" s="320"/>
      <c r="Q25" s="320"/>
      <c r="R25" s="320"/>
      <c r="S25" s="330" t="s">
        <v>817</v>
      </c>
      <c r="T25" s="330" t="s">
        <v>817</v>
      </c>
      <c r="U25" s="330" t="s">
        <v>817</v>
      </c>
      <c r="V25" s="320"/>
      <c r="W25" s="320"/>
      <c r="X25" s="320" t="s">
        <v>863</v>
      </c>
      <c r="Y25" s="320"/>
      <c r="Z25" s="320"/>
      <c r="AA25" s="320" t="s">
        <v>864</v>
      </c>
      <c r="AB25" s="320" t="s">
        <v>864</v>
      </c>
      <c r="AC25" s="335" t="s">
        <v>1596</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1752</v>
      </c>
      <c r="E26" s="340"/>
      <c r="F26" s="339"/>
      <c r="G26" s="339"/>
      <c r="H26" s="326" t="s">
        <v>1702</v>
      </c>
      <c r="I26" s="326" t="s">
        <v>1753</v>
      </c>
      <c r="J26" s="326" t="s">
        <v>1754</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1596</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1070</v>
      </c>
      <c r="E27" s="319"/>
      <c r="F27" s="319"/>
      <c r="G27" s="319"/>
      <c r="H27" s="320" t="s">
        <v>1702</v>
      </c>
      <c r="I27" s="320" t="s">
        <v>1755</v>
      </c>
      <c r="J27" s="320" t="s">
        <v>1756</v>
      </c>
      <c r="K27" s="320"/>
      <c r="L27" s="320" t="s">
        <v>1757</v>
      </c>
      <c r="M27" s="320"/>
      <c r="N27" s="320" t="s">
        <v>1757</v>
      </c>
      <c r="O27" s="320"/>
      <c r="P27" s="320"/>
      <c r="Q27" s="320"/>
      <c r="R27" s="320"/>
      <c r="S27" s="330" t="s">
        <v>817</v>
      </c>
      <c r="T27" s="330" t="s">
        <v>817</v>
      </c>
      <c r="U27" s="330" t="s">
        <v>817</v>
      </c>
      <c r="V27" s="320"/>
      <c r="W27" s="320"/>
      <c r="X27" s="320" t="s">
        <v>863</v>
      </c>
      <c r="Y27" s="320"/>
      <c r="Z27" s="320" t="s">
        <v>1183</v>
      </c>
      <c r="AA27" s="320" t="s">
        <v>864</v>
      </c>
      <c r="AB27" s="320" t="s">
        <v>864</v>
      </c>
      <c r="AC27" s="324" t="s">
        <v>1596</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1758</v>
      </c>
      <c r="D28" s="340"/>
      <c r="E28" s="339"/>
      <c r="F28" s="339"/>
      <c r="G28" s="339"/>
      <c r="H28" s="326" t="s">
        <v>1759</v>
      </c>
      <c r="I28" s="326" t="s">
        <v>1760</v>
      </c>
      <c r="J28" s="326" t="s">
        <v>1761</v>
      </c>
      <c r="K28" s="326"/>
      <c r="L28" s="326" t="s">
        <v>1762</v>
      </c>
      <c r="M28" s="326"/>
      <c r="N28" s="326" t="s">
        <v>1762</v>
      </c>
      <c r="O28" s="326"/>
      <c r="P28" s="326"/>
      <c r="Q28" s="326"/>
      <c r="R28" s="326"/>
      <c r="S28" s="336" t="s">
        <v>817</v>
      </c>
      <c r="T28" s="337" t="s">
        <v>817</v>
      </c>
      <c r="U28" s="337" t="s">
        <v>817</v>
      </c>
      <c r="V28" s="326"/>
      <c r="W28" s="326"/>
      <c r="X28" s="326" t="s">
        <v>863</v>
      </c>
      <c r="Y28" s="326"/>
      <c r="Z28" s="326" t="s">
        <v>1763</v>
      </c>
      <c r="AA28" s="326" t="s">
        <v>864</v>
      </c>
      <c r="AB28" s="326" t="s">
        <v>864</v>
      </c>
      <c r="AC28" s="324" t="s">
        <v>1596</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1764</v>
      </c>
      <c r="C29" s="329"/>
      <c r="D29" s="329"/>
      <c r="E29" s="329"/>
      <c r="F29" s="329"/>
      <c r="G29" s="329"/>
      <c r="H29" s="320" t="s">
        <v>1765</v>
      </c>
      <c r="I29" s="320" t="s">
        <v>1766</v>
      </c>
      <c r="J29" s="341"/>
      <c r="K29" s="320"/>
      <c r="L29" s="320" t="s">
        <v>1767</v>
      </c>
      <c r="M29" s="320"/>
      <c r="N29" s="320" t="s">
        <v>1767</v>
      </c>
      <c r="O29" s="320"/>
      <c r="P29" s="320"/>
      <c r="Q29" s="320"/>
      <c r="R29" s="320"/>
      <c r="S29" s="323" t="s">
        <v>820</v>
      </c>
      <c r="T29" s="323" t="s">
        <v>820</v>
      </c>
      <c r="U29" s="323" t="s">
        <v>820</v>
      </c>
      <c r="V29" s="320"/>
      <c r="W29" s="320" t="s">
        <v>864</v>
      </c>
      <c r="X29" s="320" t="s">
        <v>1768</v>
      </c>
      <c r="Y29" s="320"/>
      <c r="Z29" s="320"/>
      <c r="AA29" s="320" t="s">
        <v>864</v>
      </c>
      <c r="AB29" s="320" t="s">
        <v>864</v>
      </c>
      <c r="AC29" s="324" t="s">
        <v>1596</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1769</v>
      </c>
      <c r="D30" s="325"/>
      <c r="E30" s="325"/>
      <c r="F30" s="325"/>
      <c r="G30" s="325"/>
      <c r="H30" s="326" t="s">
        <v>1770</v>
      </c>
      <c r="I30" s="326" t="s">
        <v>1771</v>
      </c>
      <c r="J30" s="326" t="s">
        <v>944</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1596</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1772</v>
      </c>
      <c r="D31" s="329"/>
      <c r="E31" s="329"/>
      <c r="F31" s="329"/>
      <c r="G31" s="329"/>
      <c r="H31" s="320" t="s">
        <v>1773</v>
      </c>
      <c r="I31" s="320" t="s">
        <v>1774</v>
      </c>
      <c r="J31" s="320" t="s">
        <v>1775</v>
      </c>
      <c r="K31" s="320"/>
      <c r="L31" s="320" t="s">
        <v>1745</v>
      </c>
      <c r="M31" s="320"/>
      <c r="N31" s="320" t="s">
        <v>1745</v>
      </c>
      <c r="O31" s="320"/>
      <c r="P31" s="320"/>
      <c r="Q31" s="320"/>
      <c r="R31" s="320"/>
      <c r="S31" s="330" t="s">
        <v>817</v>
      </c>
      <c r="T31" s="330" t="s">
        <v>817</v>
      </c>
      <c r="U31" s="330" t="s">
        <v>817</v>
      </c>
      <c r="V31" s="320"/>
      <c r="W31" s="320"/>
      <c r="X31" s="320" t="s">
        <v>863</v>
      </c>
      <c r="Y31" s="320"/>
      <c r="Z31" s="320"/>
      <c r="AA31" s="320" t="s">
        <v>864</v>
      </c>
      <c r="AB31" s="320" t="s">
        <v>864</v>
      </c>
      <c r="AC31" s="324" t="s">
        <v>1596</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1776</v>
      </c>
      <c r="D32" s="325"/>
      <c r="E32" s="325"/>
      <c r="F32" s="325"/>
      <c r="G32" s="325"/>
      <c r="H32" s="326" t="s">
        <v>1777</v>
      </c>
      <c r="I32" s="326" t="s">
        <v>1778</v>
      </c>
      <c r="J32" s="326" t="s">
        <v>944</v>
      </c>
      <c r="K32" s="326"/>
      <c r="L32" s="326" t="s">
        <v>1779</v>
      </c>
      <c r="M32" s="326"/>
      <c r="N32" s="326" t="s">
        <v>1779</v>
      </c>
      <c r="O32" s="326"/>
      <c r="P32" s="326"/>
      <c r="Q32" s="326"/>
      <c r="R32" s="326"/>
      <c r="S32" s="336" t="s">
        <v>817</v>
      </c>
      <c r="T32" s="338" t="s">
        <v>820</v>
      </c>
      <c r="U32" s="337" t="s">
        <v>817</v>
      </c>
      <c r="V32" s="326" t="s">
        <v>864</v>
      </c>
      <c r="W32" s="326"/>
      <c r="X32" s="326" t="s">
        <v>863</v>
      </c>
      <c r="Y32" s="326"/>
      <c r="Z32" s="326"/>
      <c r="AA32" s="326" t="s">
        <v>864</v>
      </c>
      <c r="AB32" s="326" t="s">
        <v>864</v>
      </c>
      <c r="AC32" s="324" t="s">
        <v>1596</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1780</v>
      </c>
      <c r="D33" s="329"/>
      <c r="E33" s="329"/>
      <c r="F33" s="329"/>
      <c r="G33" s="329"/>
      <c r="H33" s="320" t="s">
        <v>1702</v>
      </c>
      <c r="I33" s="320" t="s">
        <v>1781</v>
      </c>
      <c r="J33" s="341"/>
      <c r="K33" s="320" t="s">
        <v>864</v>
      </c>
      <c r="L33" s="320" t="s">
        <v>1782</v>
      </c>
      <c r="M33" s="320"/>
      <c r="N33" s="320" t="s">
        <v>1782</v>
      </c>
      <c r="O33" s="320"/>
      <c r="P33" s="320"/>
      <c r="Q33" s="320"/>
      <c r="R33" s="320"/>
      <c r="S33" s="330" t="s">
        <v>817</v>
      </c>
      <c r="T33" s="332" t="s">
        <v>817</v>
      </c>
      <c r="U33" s="332" t="s">
        <v>817</v>
      </c>
      <c r="V33" s="320"/>
      <c r="W33" s="320" t="s">
        <v>864</v>
      </c>
      <c r="X33" s="320" t="s">
        <v>1783</v>
      </c>
      <c r="Y33" s="320"/>
      <c r="Z33" s="320"/>
      <c r="AA33" s="320" t="s">
        <v>864</v>
      </c>
      <c r="AB33" s="320" t="s">
        <v>864</v>
      </c>
      <c r="AC33" s="324" t="s">
        <v>1596</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1784</v>
      </c>
      <c r="E34" s="342"/>
      <c r="F34" s="325"/>
      <c r="G34" s="325"/>
      <c r="H34" s="326" t="s">
        <v>1785</v>
      </c>
      <c r="I34" s="326" t="s">
        <v>1786</v>
      </c>
      <c r="J34" s="326" t="s">
        <v>1787</v>
      </c>
      <c r="K34" s="326" t="s">
        <v>864</v>
      </c>
      <c r="L34" s="326" t="s">
        <v>1788</v>
      </c>
      <c r="M34" s="326"/>
      <c r="N34" s="326" t="s">
        <v>1788</v>
      </c>
      <c r="O34" s="326"/>
      <c r="P34" s="326"/>
      <c r="Q34" s="326"/>
      <c r="R34" s="326"/>
      <c r="S34" s="326" t="s">
        <v>893</v>
      </c>
      <c r="T34" s="326" t="s">
        <v>893</v>
      </c>
      <c r="U34" s="326" t="s">
        <v>893</v>
      </c>
      <c r="V34" s="326"/>
      <c r="W34" s="326"/>
      <c r="X34" s="326" t="s">
        <v>863</v>
      </c>
      <c r="Y34" s="326"/>
      <c r="Z34" s="326" t="s">
        <v>1789</v>
      </c>
      <c r="AA34" s="326" t="s">
        <v>864</v>
      </c>
      <c r="AB34" s="326" t="s">
        <v>864</v>
      </c>
      <c r="AC34" s="324" t="s">
        <v>1596</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1790</v>
      </c>
      <c r="E35" s="329"/>
      <c r="F35" s="329"/>
      <c r="G35" s="329"/>
      <c r="H35" s="320" t="s">
        <v>1791</v>
      </c>
      <c r="I35" s="320" t="s">
        <v>1792</v>
      </c>
      <c r="J35" s="320" t="s">
        <v>1793</v>
      </c>
      <c r="K35" s="320" t="s">
        <v>864</v>
      </c>
      <c r="L35" s="320" t="s">
        <v>1794</v>
      </c>
      <c r="M35" s="320"/>
      <c r="N35" s="320" t="s">
        <v>1794</v>
      </c>
      <c r="O35" s="320"/>
      <c r="P35" s="320"/>
      <c r="Q35" s="320"/>
      <c r="R35" s="320"/>
      <c r="S35" s="320" t="s">
        <v>893</v>
      </c>
      <c r="T35" s="320" t="s">
        <v>893</v>
      </c>
      <c r="U35" s="320" t="s">
        <v>893</v>
      </c>
      <c r="V35" s="320"/>
      <c r="W35" s="320"/>
      <c r="X35" s="320" t="s">
        <v>863</v>
      </c>
      <c r="Y35" s="320"/>
      <c r="Z35" s="320" t="s">
        <v>1795</v>
      </c>
      <c r="AA35" s="320" t="s">
        <v>864</v>
      </c>
      <c r="AB35" s="320" t="s">
        <v>864</v>
      </c>
      <c r="AC35" s="335" t="s">
        <v>1596</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1796</v>
      </c>
      <c r="E36" s="325"/>
      <c r="F36" s="325"/>
      <c r="G36" s="325"/>
      <c r="H36" s="326" t="s">
        <v>1797</v>
      </c>
      <c r="I36" s="326" t="s">
        <v>1798</v>
      </c>
      <c r="J36" s="326" t="s">
        <v>1799</v>
      </c>
      <c r="K36" s="326" t="s">
        <v>864</v>
      </c>
      <c r="L36" s="326" t="s">
        <v>1800</v>
      </c>
      <c r="M36" s="326"/>
      <c r="N36" s="326" t="s">
        <v>1800</v>
      </c>
      <c r="O36" s="326"/>
      <c r="P36" s="326"/>
      <c r="Q36" s="326"/>
      <c r="R36" s="326"/>
      <c r="S36" s="326" t="s">
        <v>893</v>
      </c>
      <c r="T36" s="326" t="s">
        <v>893</v>
      </c>
      <c r="U36" s="326" t="s">
        <v>893</v>
      </c>
      <c r="V36" s="326"/>
      <c r="W36" s="326"/>
      <c r="X36" s="326" t="s">
        <v>863</v>
      </c>
      <c r="Y36" s="326"/>
      <c r="Z36" s="326"/>
      <c r="AA36" s="326" t="s">
        <v>864</v>
      </c>
      <c r="AB36" s="326" t="s">
        <v>864</v>
      </c>
      <c r="AC36" s="324" t="s">
        <v>1596</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1801</v>
      </c>
      <c r="E37" s="329"/>
      <c r="F37" s="329"/>
      <c r="G37" s="329"/>
      <c r="H37" s="320" t="s">
        <v>1702</v>
      </c>
      <c r="I37" s="320" t="s">
        <v>1802</v>
      </c>
      <c r="J37" s="320" t="s">
        <v>1803</v>
      </c>
      <c r="K37" s="320"/>
      <c r="L37" s="320" t="s">
        <v>1804</v>
      </c>
      <c r="M37" s="320"/>
      <c r="N37" s="320" t="s">
        <v>1804</v>
      </c>
      <c r="O37" s="320"/>
      <c r="P37" s="320"/>
      <c r="Q37" s="320"/>
      <c r="R37" s="320"/>
      <c r="S37" s="330" t="s">
        <v>817</v>
      </c>
      <c r="T37" s="330" t="s">
        <v>817</v>
      </c>
      <c r="U37" s="330" t="s">
        <v>817</v>
      </c>
      <c r="V37" s="320"/>
      <c r="W37" s="320"/>
      <c r="X37" s="320" t="s">
        <v>863</v>
      </c>
      <c r="Y37" s="320"/>
      <c r="Z37" s="320" t="s">
        <v>1805</v>
      </c>
      <c r="AA37" s="320" t="s">
        <v>864</v>
      </c>
      <c r="AB37" s="320" t="s">
        <v>864</v>
      </c>
      <c r="AC37" s="324" t="s">
        <v>1596</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1806</v>
      </c>
      <c r="D38" s="325"/>
      <c r="E38" s="325"/>
      <c r="F38" s="325"/>
      <c r="G38" s="325"/>
      <c r="H38" s="326" t="s">
        <v>1702</v>
      </c>
      <c r="I38" s="326" t="s">
        <v>1807</v>
      </c>
      <c r="J38" s="326" t="s">
        <v>1808</v>
      </c>
      <c r="K38" s="326"/>
      <c r="L38" s="326" t="s">
        <v>1809</v>
      </c>
      <c r="M38" s="326"/>
      <c r="N38" s="326" t="s">
        <v>1809</v>
      </c>
      <c r="O38" s="326"/>
      <c r="P38" s="326"/>
      <c r="Q38" s="326"/>
      <c r="R38" s="326"/>
      <c r="S38" s="336" t="s">
        <v>817</v>
      </c>
      <c r="T38" s="337" t="s">
        <v>817</v>
      </c>
      <c r="U38" s="337" t="s">
        <v>817</v>
      </c>
      <c r="V38" s="326"/>
      <c r="W38" s="326"/>
      <c r="X38" s="326" t="s">
        <v>863</v>
      </c>
      <c r="Y38" s="326"/>
      <c r="Z38" s="326" t="s">
        <v>1810</v>
      </c>
      <c r="AA38" s="326" t="s">
        <v>864</v>
      </c>
      <c r="AB38" s="326" t="s">
        <v>864</v>
      </c>
      <c r="AC38" s="324" t="s">
        <v>1596</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1811</v>
      </c>
      <c r="D39" s="343"/>
      <c r="E39" s="329"/>
      <c r="F39" s="329"/>
      <c r="G39" s="329"/>
      <c r="H39" s="320" t="s">
        <v>1812</v>
      </c>
      <c r="I39" s="320" t="s">
        <v>1813</v>
      </c>
      <c r="J39" s="320">
        <v>2</v>
      </c>
      <c r="K39" s="320" t="s">
        <v>864</v>
      </c>
      <c r="L39" s="320" t="s">
        <v>1814</v>
      </c>
      <c r="M39" s="320"/>
      <c r="N39" s="320" t="s">
        <v>1814</v>
      </c>
      <c r="O39" s="320"/>
      <c r="P39" s="320"/>
      <c r="Q39" s="320"/>
      <c r="R39" s="320"/>
      <c r="S39" s="330" t="s">
        <v>817</v>
      </c>
      <c r="T39" s="330" t="s">
        <v>817</v>
      </c>
      <c r="U39" s="330" t="s">
        <v>817</v>
      </c>
      <c r="V39" s="320"/>
      <c r="W39" s="320"/>
      <c r="X39" s="320" t="s">
        <v>863</v>
      </c>
      <c r="Y39" s="320"/>
      <c r="Z39" s="320" t="s">
        <v>1815</v>
      </c>
      <c r="AA39" s="320" t="s">
        <v>864</v>
      </c>
      <c r="AB39" s="320" t="s">
        <v>864</v>
      </c>
      <c r="AC39" s="324" t="s">
        <v>1596</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1816</v>
      </c>
      <c r="D40" s="325"/>
      <c r="E40" s="325"/>
      <c r="F40" s="325"/>
      <c r="G40" s="325"/>
      <c r="H40" s="326" t="s">
        <v>1817</v>
      </c>
      <c r="I40" s="326" t="s">
        <v>1818</v>
      </c>
      <c r="J40" s="326">
        <v>100</v>
      </c>
      <c r="K40" s="326"/>
      <c r="L40" s="326" t="s">
        <v>1819</v>
      </c>
      <c r="M40" s="326"/>
      <c r="N40" s="326" t="s">
        <v>1819</v>
      </c>
      <c r="O40" s="326"/>
      <c r="P40" s="326"/>
      <c r="Q40" s="326"/>
      <c r="R40" s="326"/>
      <c r="S40" s="336" t="s">
        <v>817</v>
      </c>
      <c r="T40" s="336" t="s">
        <v>817</v>
      </c>
      <c r="U40" s="336" t="s">
        <v>817</v>
      </c>
      <c r="V40" s="326"/>
      <c r="W40" s="326"/>
      <c r="X40" s="326" t="s">
        <v>1351</v>
      </c>
      <c r="Y40" s="326"/>
      <c r="Z40" s="326"/>
      <c r="AA40" s="326" t="s">
        <v>864</v>
      </c>
      <c r="AB40" s="326" t="s">
        <v>864</v>
      </c>
      <c r="AC40" s="335" t="s">
        <v>1596</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1820</v>
      </c>
      <c r="D41" s="343"/>
      <c r="E41" s="329"/>
      <c r="F41" s="329"/>
      <c r="G41" s="329"/>
      <c r="H41" s="320" t="s">
        <v>1821</v>
      </c>
      <c r="I41" s="320" t="s">
        <v>1822</v>
      </c>
      <c r="J41" s="320" t="s">
        <v>1823</v>
      </c>
      <c r="K41" s="320" t="s">
        <v>864</v>
      </c>
      <c r="L41" s="320" t="s">
        <v>1824</v>
      </c>
      <c r="M41" s="320"/>
      <c r="N41" s="320" t="s">
        <v>1824</v>
      </c>
      <c r="O41" s="320"/>
      <c r="P41" s="320"/>
      <c r="Q41" s="320"/>
      <c r="R41" s="320"/>
      <c r="S41" s="330" t="s">
        <v>817</v>
      </c>
      <c r="T41" s="330" t="s">
        <v>817</v>
      </c>
      <c r="U41" s="330" t="s">
        <v>817</v>
      </c>
      <c r="V41" s="320"/>
      <c r="W41" s="320"/>
      <c r="X41" s="320" t="s">
        <v>879</v>
      </c>
      <c r="Y41" s="320"/>
      <c r="Z41" s="320" t="s">
        <v>932</v>
      </c>
      <c r="AA41" s="320" t="s">
        <v>864</v>
      </c>
      <c r="AB41" s="320" t="s">
        <v>864</v>
      </c>
      <c r="AC41" s="324" t="s">
        <v>1596</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1825</v>
      </c>
      <c r="D42" s="342"/>
      <c r="E42" s="325"/>
      <c r="F42" s="325"/>
      <c r="G42" s="325"/>
      <c r="H42" s="326" t="s">
        <v>1826</v>
      </c>
      <c r="I42" s="326" t="s">
        <v>1827</v>
      </c>
      <c r="J42" s="326" t="s">
        <v>1828</v>
      </c>
      <c r="K42" s="326" t="s">
        <v>864</v>
      </c>
      <c r="L42" s="326" t="s">
        <v>1829</v>
      </c>
      <c r="M42" s="326"/>
      <c r="N42" s="326" t="s">
        <v>1829</v>
      </c>
      <c r="O42" s="326"/>
      <c r="P42" s="326"/>
      <c r="Q42" s="326"/>
      <c r="R42" s="326"/>
      <c r="S42" s="336" t="s">
        <v>817</v>
      </c>
      <c r="T42" s="336" t="s">
        <v>817</v>
      </c>
      <c r="U42" s="336" t="s">
        <v>817</v>
      </c>
      <c r="V42" s="326"/>
      <c r="W42" s="326"/>
      <c r="X42" s="326" t="s">
        <v>879</v>
      </c>
      <c r="Y42" s="326"/>
      <c r="Z42" s="326" t="s">
        <v>932</v>
      </c>
      <c r="AA42" s="326" t="s">
        <v>864</v>
      </c>
      <c r="AB42" s="326" t="s">
        <v>864</v>
      </c>
      <c r="AC42" s="324" t="s">
        <v>1596</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1830</v>
      </c>
      <c r="D43" s="343"/>
      <c r="E43" s="343"/>
      <c r="F43" s="329"/>
      <c r="G43" s="329"/>
      <c r="H43" s="320" t="s">
        <v>1831</v>
      </c>
      <c r="I43" s="320" t="s">
        <v>1832</v>
      </c>
      <c r="J43" s="320" t="s">
        <v>1833</v>
      </c>
      <c r="K43" s="320" t="s">
        <v>864</v>
      </c>
      <c r="L43" s="320" t="s">
        <v>1834</v>
      </c>
      <c r="M43" s="320"/>
      <c r="N43" s="320" t="s">
        <v>1834</v>
      </c>
      <c r="O43" s="320"/>
      <c r="P43" s="320"/>
      <c r="Q43" s="320"/>
      <c r="R43" s="320"/>
      <c r="S43" s="330" t="s">
        <v>817</v>
      </c>
      <c r="T43" s="332" t="s">
        <v>817</v>
      </c>
      <c r="U43" s="332" t="s">
        <v>817</v>
      </c>
      <c r="V43" s="320"/>
      <c r="W43" s="320"/>
      <c r="X43" s="320" t="s">
        <v>879</v>
      </c>
      <c r="Y43" s="320"/>
      <c r="Z43" s="320" t="s">
        <v>932</v>
      </c>
      <c r="AA43" s="320" t="s">
        <v>864</v>
      </c>
      <c r="AB43" s="320" t="s">
        <v>864</v>
      </c>
      <c r="AC43" s="324" t="s">
        <v>1596</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1835</v>
      </c>
      <c r="D44" s="325"/>
      <c r="E44" s="325"/>
      <c r="F44" s="325"/>
      <c r="G44" s="325"/>
      <c r="H44" s="326" t="s">
        <v>1836</v>
      </c>
      <c r="I44" s="326" t="s">
        <v>1837</v>
      </c>
      <c r="J44" s="326" t="s">
        <v>1838</v>
      </c>
      <c r="K44" s="326" t="s">
        <v>864</v>
      </c>
      <c r="L44" s="326" t="s">
        <v>1839</v>
      </c>
      <c r="M44" s="326"/>
      <c r="N44" s="326" t="s">
        <v>1839</v>
      </c>
      <c r="O44" s="326"/>
      <c r="P44" s="326"/>
      <c r="Q44" s="326"/>
      <c r="R44" s="326"/>
      <c r="S44" s="336" t="s">
        <v>817</v>
      </c>
      <c r="T44" s="336" t="s">
        <v>817</v>
      </c>
      <c r="U44" s="336" t="s">
        <v>817</v>
      </c>
      <c r="V44" s="326"/>
      <c r="W44" s="326"/>
      <c r="X44" s="326" t="s">
        <v>863</v>
      </c>
      <c r="Y44" s="326"/>
      <c r="Z44" s="326" t="s">
        <v>1840</v>
      </c>
      <c r="AA44" s="326" t="s">
        <v>864</v>
      </c>
      <c r="AB44" s="326" t="s">
        <v>864</v>
      </c>
      <c r="AC44" s="324" t="s">
        <v>1596</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1841</v>
      </c>
      <c r="D45" s="343"/>
      <c r="E45" s="329"/>
      <c r="F45" s="329"/>
      <c r="G45" s="329"/>
      <c r="H45" s="320" t="s">
        <v>1702</v>
      </c>
      <c r="I45" s="320" t="s">
        <v>1842</v>
      </c>
      <c r="J45" s="320" t="s">
        <v>1843</v>
      </c>
      <c r="K45" s="320"/>
      <c r="L45" s="320" t="s">
        <v>1844</v>
      </c>
      <c r="M45" s="320"/>
      <c r="N45" s="320" t="s">
        <v>1844</v>
      </c>
      <c r="O45" s="320"/>
      <c r="P45" s="320"/>
      <c r="Q45" s="320"/>
      <c r="R45" s="320"/>
      <c r="S45" s="330" t="s">
        <v>817</v>
      </c>
      <c r="T45" s="330" t="s">
        <v>817</v>
      </c>
      <c r="U45" s="330" t="s">
        <v>817</v>
      </c>
      <c r="V45" s="320"/>
      <c r="W45" s="320"/>
      <c r="X45" s="320" t="s">
        <v>863</v>
      </c>
      <c r="Y45" s="320"/>
      <c r="Z45" s="320" t="s">
        <v>1845</v>
      </c>
      <c r="AA45" s="320" t="s">
        <v>864</v>
      </c>
      <c r="AB45" s="320" t="s">
        <v>864</v>
      </c>
      <c r="AC45" s="335" t="s">
        <v>1596</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1846</v>
      </c>
      <c r="D46" s="342"/>
      <c r="E46" s="325"/>
      <c r="F46" s="325"/>
      <c r="G46" s="325"/>
      <c r="H46" s="326" t="s">
        <v>1847</v>
      </c>
      <c r="I46" s="326" t="s">
        <v>1848</v>
      </c>
      <c r="J46" s="333"/>
      <c r="K46" s="326"/>
      <c r="L46" s="326" t="s">
        <v>1849</v>
      </c>
      <c r="M46" s="326"/>
      <c r="N46" s="326" t="s">
        <v>1849</v>
      </c>
      <c r="O46" s="326"/>
      <c r="P46" s="326"/>
      <c r="Q46" s="326"/>
      <c r="R46" s="326"/>
      <c r="S46" s="334" t="s">
        <v>823</v>
      </c>
      <c r="T46" s="334" t="s">
        <v>823</v>
      </c>
      <c r="U46" s="334" t="s">
        <v>823</v>
      </c>
      <c r="V46" s="326"/>
      <c r="W46" s="326" t="s">
        <v>864</v>
      </c>
      <c r="X46" s="326" t="s">
        <v>1850</v>
      </c>
      <c r="Y46" s="326"/>
      <c r="Z46" s="326"/>
      <c r="AA46" s="326" t="s">
        <v>864</v>
      </c>
      <c r="AB46" s="326" t="s">
        <v>864</v>
      </c>
      <c r="AC46" s="324" t="s">
        <v>1596</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1851</v>
      </c>
      <c r="E47" s="329"/>
      <c r="F47" s="329"/>
      <c r="G47" s="329"/>
      <c r="H47" s="320" t="s">
        <v>1852</v>
      </c>
      <c r="I47" s="320" t="s">
        <v>1853</v>
      </c>
      <c r="J47" s="320" t="s">
        <v>1854</v>
      </c>
      <c r="K47" s="320"/>
      <c r="L47" s="320" t="s">
        <v>1736</v>
      </c>
      <c r="M47" s="320"/>
      <c r="N47" s="320" t="s">
        <v>1736</v>
      </c>
      <c r="O47" s="320"/>
      <c r="P47" s="320"/>
      <c r="Q47" s="320"/>
      <c r="R47" s="320"/>
      <c r="S47" s="323" t="s">
        <v>820</v>
      </c>
      <c r="T47" s="323" t="s">
        <v>820</v>
      </c>
      <c r="U47" s="323" t="s">
        <v>820</v>
      </c>
      <c r="V47" s="320"/>
      <c r="W47" s="320"/>
      <c r="X47" s="320" t="s">
        <v>863</v>
      </c>
      <c r="Y47" s="320"/>
      <c r="Z47" s="320"/>
      <c r="AA47" s="320" t="s">
        <v>864</v>
      </c>
      <c r="AB47" s="320" t="s">
        <v>864</v>
      </c>
      <c r="AC47" s="324" t="s">
        <v>1596</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1855</v>
      </c>
      <c r="E48" s="325"/>
      <c r="F48" s="325"/>
      <c r="G48" s="325"/>
      <c r="H48" s="326" t="s">
        <v>1856</v>
      </c>
      <c r="I48" s="326" t="s">
        <v>1857</v>
      </c>
      <c r="J48" s="326"/>
      <c r="K48" s="326"/>
      <c r="L48" s="326" t="s">
        <v>1858</v>
      </c>
      <c r="M48" s="326"/>
      <c r="N48" s="326" t="s">
        <v>1858</v>
      </c>
      <c r="O48" s="326"/>
      <c r="P48" s="326"/>
      <c r="Q48" s="326"/>
      <c r="R48" s="326"/>
      <c r="S48" s="326" t="s">
        <v>893</v>
      </c>
      <c r="T48" s="344" t="s">
        <v>893</v>
      </c>
      <c r="U48" s="344" t="s">
        <v>893</v>
      </c>
      <c r="V48" s="326"/>
      <c r="W48" s="326"/>
      <c r="X48" s="326" t="s">
        <v>863</v>
      </c>
      <c r="Y48" s="326"/>
      <c r="Z48" s="326"/>
      <c r="AA48" s="326" t="s">
        <v>864</v>
      </c>
      <c r="AB48" s="326" t="s">
        <v>864</v>
      </c>
      <c r="AC48" s="324" t="s">
        <v>1596</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1859</v>
      </c>
      <c r="D49" s="346"/>
      <c r="E49" s="346"/>
      <c r="F49" s="346"/>
      <c r="G49" s="346"/>
      <c r="H49" s="320" t="s">
        <v>1860</v>
      </c>
      <c r="I49" s="320" t="s">
        <v>1861</v>
      </c>
      <c r="J49" s="341"/>
      <c r="K49" s="320"/>
      <c r="L49" s="320" t="s">
        <v>1862</v>
      </c>
      <c r="M49" s="320"/>
      <c r="N49" s="320" t="s">
        <v>1862</v>
      </c>
      <c r="O49" s="320"/>
      <c r="P49" s="320"/>
      <c r="Q49" s="320"/>
      <c r="R49" s="320"/>
      <c r="S49" s="347" t="s">
        <v>823</v>
      </c>
      <c r="T49" s="347" t="s">
        <v>823</v>
      </c>
      <c r="U49" s="347" t="s">
        <v>823</v>
      </c>
      <c r="V49" s="320"/>
      <c r="W49" s="320" t="s">
        <v>864</v>
      </c>
      <c r="X49" s="320" t="s">
        <v>1863</v>
      </c>
      <c r="Y49" s="320"/>
      <c r="Z49" s="320"/>
      <c r="AA49" s="320" t="s">
        <v>864</v>
      </c>
      <c r="AB49" s="320" t="s">
        <v>864</v>
      </c>
      <c r="AC49" s="324" t="s">
        <v>1596</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1678</v>
      </c>
      <c r="E50" s="348"/>
      <c r="F50" s="348"/>
      <c r="G50" s="348"/>
      <c r="H50" s="326" t="s">
        <v>1864</v>
      </c>
      <c r="I50" s="326" t="s">
        <v>1865</v>
      </c>
      <c r="J50" s="326" t="s">
        <v>1866</v>
      </c>
      <c r="K50" s="326"/>
      <c r="L50" s="326" t="s">
        <v>1681</v>
      </c>
      <c r="M50" s="326"/>
      <c r="N50" s="326" t="s">
        <v>1681</v>
      </c>
      <c r="O50" s="326"/>
      <c r="P50" s="326"/>
      <c r="Q50" s="326"/>
      <c r="R50" s="326"/>
      <c r="S50" s="328" t="s">
        <v>820</v>
      </c>
      <c r="T50" s="328" t="s">
        <v>820</v>
      </c>
      <c r="U50" s="328" t="s">
        <v>820</v>
      </c>
      <c r="V50" s="326"/>
      <c r="W50" s="326"/>
      <c r="X50" s="326" t="s">
        <v>863</v>
      </c>
      <c r="Y50" s="326"/>
      <c r="Z50" s="326"/>
      <c r="AA50" s="326" t="s">
        <v>864</v>
      </c>
      <c r="AB50" s="326" t="s">
        <v>864</v>
      </c>
      <c r="AC50" s="335" t="s">
        <v>1596</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1867</v>
      </c>
      <c r="E51" s="349"/>
      <c r="F51" s="345"/>
      <c r="G51" s="345"/>
      <c r="H51" s="320" t="s">
        <v>1702</v>
      </c>
      <c r="I51" s="320" t="s">
        <v>1868</v>
      </c>
      <c r="J51" s="320" t="s">
        <v>1869</v>
      </c>
      <c r="K51" s="320"/>
      <c r="L51" s="320" t="s">
        <v>1870</v>
      </c>
      <c r="M51" s="320"/>
      <c r="N51" s="320" t="s">
        <v>1870</v>
      </c>
      <c r="O51" s="320"/>
      <c r="P51" s="320"/>
      <c r="Q51" s="320"/>
      <c r="R51" s="320"/>
      <c r="S51" s="330" t="s">
        <v>817</v>
      </c>
      <c r="T51" s="330" t="s">
        <v>817</v>
      </c>
      <c r="U51" s="330" t="s">
        <v>817</v>
      </c>
      <c r="V51" s="320"/>
      <c r="W51" s="320"/>
      <c r="X51" s="320" t="s">
        <v>879</v>
      </c>
      <c r="Y51" s="320"/>
      <c r="Z51" s="320" t="s">
        <v>932</v>
      </c>
      <c r="AA51" s="320" t="s">
        <v>864</v>
      </c>
      <c r="AB51" s="320" t="s">
        <v>864</v>
      </c>
      <c r="AC51" s="324" t="s">
        <v>1596</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1871</v>
      </c>
      <c r="E52" s="348"/>
      <c r="F52" s="348"/>
      <c r="G52" s="348"/>
      <c r="H52" s="326" t="s">
        <v>1702</v>
      </c>
      <c r="I52" s="326" t="s">
        <v>1872</v>
      </c>
      <c r="J52" s="326">
        <v>0</v>
      </c>
      <c r="K52" s="326"/>
      <c r="L52" s="326" t="s">
        <v>1873</v>
      </c>
      <c r="M52" s="326"/>
      <c r="N52" s="326" t="s">
        <v>1873</v>
      </c>
      <c r="O52" s="326"/>
      <c r="P52" s="326"/>
      <c r="Q52" s="326"/>
      <c r="R52" s="326"/>
      <c r="S52" s="336" t="s">
        <v>817</v>
      </c>
      <c r="T52" s="336" t="s">
        <v>817</v>
      </c>
      <c r="U52" s="336" t="s">
        <v>817</v>
      </c>
      <c r="V52" s="326"/>
      <c r="W52" s="326"/>
      <c r="X52" s="326" t="s">
        <v>1351</v>
      </c>
      <c r="Y52" s="326"/>
      <c r="Z52" s="326"/>
      <c r="AA52" s="326" t="s">
        <v>864</v>
      </c>
      <c r="AB52" s="326" t="s">
        <v>864</v>
      </c>
      <c r="AC52" s="324" t="s">
        <v>1596</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1874</v>
      </c>
      <c r="E53" s="345"/>
      <c r="F53" s="345"/>
      <c r="G53" s="345"/>
      <c r="H53" s="320" t="s">
        <v>1875</v>
      </c>
      <c r="I53" s="320" t="s">
        <v>1876</v>
      </c>
      <c r="J53" s="320">
        <v>0</v>
      </c>
      <c r="K53" s="320"/>
      <c r="L53" s="320" t="s">
        <v>1877</v>
      </c>
      <c r="M53" s="320"/>
      <c r="N53" s="320" t="s">
        <v>1877</v>
      </c>
      <c r="O53" s="320"/>
      <c r="P53" s="320"/>
      <c r="Q53" s="320"/>
      <c r="R53" s="320"/>
      <c r="S53" s="330" t="s">
        <v>817</v>
      </c>
      <c r="T53" s="332" t="s">
        <v>817</v>
      </c>
      <c r="U53" s="332" t="s">
        <v>817</v>
      </c>
      <c r="V53" s="320"/>
      <c r="W53" s="320"/>
      <c r="X53" s="320" t="s">
        <v>1351</v>
      </c>
      <c r="Y53" s="320"/>
      <c r="Z53" s="320"/>
      <c r="AA53" s="320" t="s">
        <v>864</v>
      </c>
      <c r="AB53" s="320" t="s">
        <v>864</v>
      </c>
      <c r="AC53" s="324" t="s">
        <v>1596</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1878</v>
      </c>
      <c r="E54" s="348"/>
      <c r="F54" s="348"/>
      <c r="G54" s="348"/>
      <c r="H54" s="326" t="s">
        <v>1702</v>
      </c>
      <c r="I54" s="326" t="s">
        <v>1879</v>
      </c>
      <c r="J54" s="326">
        <v>1</v>
      </c>
      <c r="K54" s="326"/>
      <c r="L54" s="326" t="s">
        <v>1880</v>
      </c>
      <c r="M54" s="326"/>
      <c r="N54" s="326" t="s">
        <v>1880</v>
      </c>
      <c r="O54" s="326"/>
      <c r="P54" s="326"/>
      <c r="Q54" s="326"/>
      <c r="R54" s="326"/>
      <c r="S54" s="336" t="s">
        <v>817</v>
      </c>
      <c r="T54" s="336" t="s">
        <v>817</v>
      </c>
      <c r="U54" s="336" t="s">
        <v>817</v>
      </c>
      <c r="V54" s="326"/>
      <c r="W54" s="326"/>
      <c r="X54" s="326" t="s">
        <v>1351</v>
      </c>
      <c r="Y54" s="326"/>
      <c r="Z54" s="326"/>
      <c r="AA54" s="326" t="s">
        <v>864</v>
      </c>
      <c r="AB54" s="326" t="s">
        <v>864</v>
      </c>
      <c r="AC54" s="324" t="s">
        <v>1596</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1881</v>
      </c>
      <c r="E55" s="345"/>
      <c r="F55" s="345"/>
      <c r="G55" s="345"/>
      <c r="H55" s="320" t="s">
        <v>1702</v>
      </c>
      <c r="I55" s="320" t="s">
        <v>1882</v>
      </c>
      <c r="J55" s="320">
        <v>0</v>
      </c>
      <c r="K55" s="320"/>
      <c r="L55" s="320" t="s">
        <v>1883</v>
      </c>
      <c r="M55" s="320"/>
      <c r="N55" s="320" t="s">
        <v>1883</v>
      </c>
      <c r="O55" s="320"/>
      <c r="P55" s="320"/>
      <c r="Q55" s="320"/>
      <c r="R55" s="320"/>
      <c r="S55" s="330" t="s">
        <v>817</v>
      </c>
      <c r="T55" s="330" t="s">
        <v>817</v>
      </c>
      <c r="U55" s="330" t="s">
        <v>817</v>
      </c>
      <c r="V55" s="320"/>
      <c r="W55" s="320"/>
      <c r="X55" s="320" t="s">
        <v>1351</v>
      </c>
      <c r="Y55" s="320"/>
      <c r="Z55" s="320"/>
      <c r="AA55" s="320" t="s">
        <v>864</v>
      </c>
      <c r="AB55" s="320" t="s">
        <v>864</v>
      </c>
      <c r="AC55" s="335" t="s">
        <v>1596</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1884</v>
      </c>
      <c r="E56" s="348"/>
      <c r="F56" s="348"/>
      <c r="G56" s="348"/>
      <c r="H56" s="326" t="s">
        <v>1702</v>
      </c>
      <c r="I56" s="326" t="s">
        <v>1885</v>
      </c>
      <c r="J56" s="326">
        <v>0</v>
      </c>
      <c r="K56" s="326"/>
      <c r="L56" s="326" t="s">
        <v>1886</v>
      </c>
      <c r="M56" s="326"/>
      <c r="N56" s="326" t="s">
        <v>1886</v>
      </c>
      <c r="O56" s="326"/>
      <c r="P56" s="326"/>
      <c r="Q56" s="326"/>
      <c r="R56" s="326"/>
      <c r="S56" s="336" t="s">
        <v>817</v>
      </c>
      <c r="T56" s="336" t="s">
        <v>817</v>
      </c>
      <c r="U56" s="336" t="s">
        <v>817</v>
      </c>
      <c r="V56" s="326"/>
      <c r="W56" s="326"/>
      <c r="X56" s="326" t="s">
        <v>1351</v>
      </c>
      <c r="Y56" s="326"/>
      <c r="Z56" s="326"/>
      <c r="AA56" s="326" t="s">
        <v>864</v>
      </c>
      <c r="AB56" s="326" t="s">
        <v>864</v>
      </c>
      <c r="AC56" s="324" t="s">
        <v>1596</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1887</v>
      </c>
      <c r="E57" s="345"/>
      <c r="F57" s="345"/>
      <c r="G57" s="345"/>
      <c r="H57" s="320" t="s">
        <v>1702</v>
      </c>
      <c r="I57" s="320" t="s">
        <v>1888</v>
      </c>
      <c r="J57" s="320">
        <v>0</v>
      </c>
      <c r="K57" s="320"/>
      <c r="L57" s="320" t="s">
        <v>1889</v>
      </c>
      <c r="M57" s="320"/>
      <c r="N57" s="320" t="s">
        <v>1889</v>
      </c>
      <c r="O57" s="320"/>
      <c r="P57" s="320"/>
      <c r="Q57" s="320"/>
      <c r="R57" s="320"/>
      <c r="S57" s="330" t="s">
        <v>817</v>
      </c>
      <c r="T57" s="330" t="s">
        <v>817</v>
      </c>
      <c r="U57" s="330" t="s">
        <v>817</v>
      </c>
      <c r="V57" s="320"/>
      <c r="W57" s="320"/>
      <c r="X57" s="320" t="s">
        <v>1351</v>
      </c>
      <c r="Y57" s="320"/>
      <c r="Z57" s="320"/>
      <c r="AA57" s="320" t="s">
        <v>864</v>
      </c>
      <c r="AB57" s="320" t="s">
        <v>864</v>
      </c>
      <c r="AC57" s="324" t="s">
        <v>1596</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1890</v>
      </c>
      <c r="D58" s="350"/>
      <c r="E58" s="350"/>
      <c r="F58" s="350"/>
      <c r="G58" s="350"/>
      <c r="H58" s="326" t="s">
        <v>1702</v>
      </c>
      <c r="I58" s="326" t="s">
        <v>1891</v>
      </c>
      <c r="J58" s="333"/>
      <c r="K58" s="326"/>
      <c r="L58" s="326" t="s">
        <v>1892</v>
      </c>
      <c r="M58" s="326"/>
      <c r="N58" s="326" t="s">
        <v>1892</v>
      </c>
      <c r="O58" s="326"/>
      <c r="P58" s="326"/>
      <c r="Q58" s="326"/>
      <c r="R58" s="326"/>
      <c r="S58" s="334" t="s">
        <v>823</v>
      </c>
      <c r="T58" s="351" t="s">
        <v>823</v>
      </c>
      <c r="U58" s="351" t="s">
        <v>823</v>
      </c>
      <c r="V58" s="326"/>
      <c r="W58" s="326" t="s">
        <v>864</v>
      </c>
      <c r="X58" s="326" t="s">
        <v>1893</v>
      </c>
      <c r="Y58" s="326"/>
      <c r="Z58" s="326"/>
      <c r="AA58" s="326" t="s">
        <v>864</v>
      </c>
      <c r="AB58" s="326" t="s">
        <v>864</v>
      </c>
      <c r="AC58" s="324" t="s">
        <v>1596</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1894</v>
      </c>
      <c r="E59" s="345"/>
      <c r="F59" s="345"/>
      <c r="G59" s="345"/>
      <c r="H59" s="320" t="s">
        <v>1702</v>
      </c>
      <c r="I59" s="320" t="s">
        <v>1895</v>
      </c>
      <c r="J59" s="320" t="s">
        <v>1896</v>
      </c>
      <c r="K59" s="320"/>
      <c r="L59" s="320" t="s">
        <v>1870</v>
      </c>
      <c r="M59" s="320"/>
      <c r="N59" s="320" t="s">
        <v>1870</v>
      </c>
      <c r="O59" s="320"/>
      <c r="P59" s="320"/>
      <c r="Q59" s="320"/>
      <c r="R59" s="320"/>
      <c r="S59" s="330" t="s">
        <v>817</v>
      </c>
      <c r="T59" s="330" t="s">
        <v>817</v>
      </c>
      <c r="U59" s="330" t="s">
        <v>817</v>
      </c>
      <c r="V59" s="320"/>
      <c r="W59" s="320"/>
      <c r="X59" s="320" t="s">
        <v>879</v>
      </c>
      <c r="Y59" s="320"/>
      <c r="Z59" s="320" t="s">
        <v>932</v>
      </c>
      <c r="AA59" s="320" t="s">
        <v>864</v>
      </c>
      <c r="AB59" s="320" t="s">
        <v>864</v>
      </c>
      <c r="AC59" s="324" t="s">
        <v>1596</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1897</v>
      </c>
      <c r="E60" s="348"/>
      <c r="F60" s="348"/>
      <c r="G60" s="348"/>
      <c r="H60" s="326" t="s">
        <v>1702</v>
      </c>
      <c r="I60" s="326" t="s">
        <v>1898</v>
      </c>
      <c r="J60" s="326">
        <v>0</v>
      </c>
      <c r="K60" s="326"/>
      <c r="L60" s="326" t="s">
        <v>1899</v>
      </c>
      <c r="M60" s="326"/>
      <c r="N60" s="326" t="s">
        <v>1899</v>
      </c>
      <c r="O60" s="326"/>
      <c r="P60" s="326"/>
      <c r="Q60" s="326"/>
      <c r="R60" s="326"/>
      <c r="S60" s="336" t="s">
        <v>817</v>
      </c>
      <c r="T60" s="336" t="s">
        <v>817</v>
      </c>
      <c r="U60" s="336" t="s">
        <v>817</v>
      </c>
      <c r="V60" s="326"/>
      <c r="W60" s="326"/>
      <c r="X60" s="326" t="s">
        <v>1351</v>
      </c>
      <c r="Y60" s="326"/>
      <c r="Z60" s="326"/>
      <c r="AA60" s="326" t="s">
        <v>864</v>
      </c>
      <c r="AB60" s="326" t="s">
        <v>864</v>
      </c>
      <c r="AC60" s="335" t="s">
        <v>1596</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1900</v>
      </c>
      <c r="E61" s="345"/>
      <c r="F61" s="345"/>
      <c r="G61" s="345"/>
      <c r="H61" s="320" t="s">
        <v>1702</v>
      </c>
      <c r="I61" s="320" t="s">
        <v>1901</v>
      </c>
      <c r="J61" s="320">
        <v>1</v>
      </c>
      <c r="K61" s="320"/>
      <c r="L61" s="320" t="s">
        <v>1902</v>
      </c>
      <c r="M61" s="320"/>
      <c r="N61" s="320" t="s">
        <v>1902</v>
      </c>
      <c r="O61" s="320"/>
      <c r="P61" s="320"/>
      <c r="Q61" s="320"/>
      <c r="R61" s="320"/>
      <c r="S61" s="330" t="s">
        <v>817</v>
      </c>
      <c r="T61" s="330" t="s">
        <v>817</v>
      </c>
      <c r="U61" s="330" t="s">
        <v>817</v>
      </c>
      <c r="V61" s="320"/>
      <c r="W61" s="320"/>
      <c r="X61" s="320" t="s">
        <v>1351</v>
      </c>
      <c r="Y61" s="320"/>
      <c r="Z61" s="320"/>
      <c r="AA61" s="320" t="s">
        <v>864</v>
      </c>
      <c r="AB61" s="320" t="s">
        <v>864</v>
      </c>
      <c r="AC61" s="324" t="s">
        <v>1596</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1903</v>
      </c>
      <c r="D62" s="325"/>
      <c r="E62" s="325"/>
      <c r="F62" s="325"/>
      <c r="G62" s="325"/>
      <c r="H62" s="326" t="s">
        <v>1904</v>
      </c>
      <c r="I62" s="326" t="s">
        <v>1905</v>
      </c>
      <c r="J62" s="333"/>
      <c r="K62" s="326" t="s">
        <v>864</v>
      </c>
      <c r="L62" s="326" t="s">
        <v>1906</v>
      </c>
      <c r="M62" s="326"/>
      <c r="N62" s="326" t="s">
        <v>1906</v>
      </c>
      <c r="O62" s="326"/>
      <c r="P62" s="326"/>
      <c r="Q62" s="326"/>
      <c r="R62" s="326"/>
      <c r="S62" s="334" t="s">
        <v>823</v>
      </c>
      <c r="T62" s="334" t="s">
        <v>823</v>
      </c>
      <c r="U62" s="334" t="s">
        <v>823</v>
      </c>
      <c r="V62" s="326"/>
      <c r="W62" s="326" t="s">
        <v>864</v>
      </c>
      <c r="X62" s="326" t="s">
        <v>1907</v>
      </c>
      <c r="Y62" s="326"/>
      <c r="Z62" s="326"/>
      <c r="AA62" s="326" t="s">
        <v>864</v>
      </c>
      <c r="AB62" s="326" t="s">
        <v>864</v>
      </c>
      <c r="AC62" s="324" t="s">
        <v>1596</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1908</v>
      </c>
      <c r="E63" s="343"/>
      <c r="F63" s="329"/>
      <c r="G63" s="329"/>
      <c r="H63" s="320" t="s">
        <v>1909</v>
      </c>
      <c r="I63" s="320" t="s">
        <v>1910</v>
      </c>
      <c r="J63" s="320" t="s">
        <v>1833</v>
      </c>
      <c r="K63" s="320" t="s">
        <v>864</v>
      </c>
      <c r="L63" s="320" t="s">
        <v>1870</v>
      </c>
      <c r="M63" s="320"/>
      <c r="N63" s="320" t="s">
        <v>1870</v>
      </c>
      <c r="O63" s="320"/>
      <c r="P63" s="320"/>
      <c r="Q63" s="320"/>
      <c r="R63" s="320"/>
      <c r="S63" s="330" t="s">
        <v>817</v>
      </c>
      <c r="T63" s="332" t="s">
        <v>817</v>
      </c>
      <c r="U63" s="332" t="s">
        <v>817</v>
      </c>
      <c r="V63" s="320"/>
      <c r="W63" s="320"/>
      <c r="X63" s="320" t="s">
        <v>879</v>
      </c>
      <c r="Y63" s="320"/>
      <c r="Z63" s="320" t="s">
        <v>932</v>
      </c>
      <c r="AA63" s="320" t="s">
        <v>864</v>
      </c>
      <c r="AB63" s="320" t="s">
        <v>864</v>
      </c>
      <c r="AC63" s="324" t="s">
        <v>1596</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1796</v>
      </c>
      <c r="E64" s="339"/>
      <c r="F64" s="339"/>
      <c r="G64" s="339"/>
      <c r="H64" s="326" t="s">
        <v>1911</v>
      </c>
      <c r="I64" s="326" t="s">
        <v>1912</v>
      </c>
      <c r="J64" s="326" t="s">
        <v>1913</v>
      </c>
      <c r="K64" s="326" t="s">
        <v>864</v>
      </c>
      <c r="L64" s="326" t="s">
        <v>1757</v>
      </c>
      <c r="M64" s="326"/>
      <c r="N64" s="326" t="s">
        <v>1757</v>
      </c>
      <c r="O64" s="326"/>
      <c r="P64" s="326"/>
      <c r="Q64" s="326"/>
      <c r="R64" s="326"/>
      <c r="S64" s="328" t="s">
        <v>820</v>
      </c>
      <c r="T64" s="328" t="s">
        <v>820</v>
      </c>
      <c r="U64" s="328" t="s">
        <v>820</v>
      </c>
      <c r="V64" s="326"/>
      <c r="W64" s="326"/>
      <c r="X64" s="326" t="s">
        <v>863</v>
      </c>
      <c r="Y64" s="326"/>
      <c r="Z64" s="326" t="s">
        <v>1914</v>
      </c>
      <c r="AA64" s="326" t="s">
        <v>864</v>
      </c>
      <c r="AB64" s="326" t="s">
        <v>864</v>
      </c>
      <c r="AC64" s="324" t="s">
        <v>1596</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1915</v>
      </c>
      <c r="E65" s="319"/>
      <c r="F65" s="319"/>
      <c r="G65" s="319"/>
      <c r="H65" s="320" t="s">
        <v>1909</v>
      </c>
      <c r="I65" s="320" t="s">
        <v>1916</v>
      </c>
      <c r="J65" s="320" t="s">
        <v>1917</v>
      </c>
      <c r="K65" s="320"/>
      <c r="L65" s="320" t="s">
        <v>1918</v>
      </c>
      <c r="M65" s="320"/>
      <c r="N65" s="320" t="s">
        <v>1918</v>
      </c>
      <c r="O65" s="320"/>
      <c r="P65" s="320"/>
      <c r="Q65" s="320"/>
      <c r="R65" s="320"/>
      <c r="S65" s="347" t="s">
        <v>823</v>
      </c>
      <c r="T65" s="347" t="s">
        <v>823</v>
      </c>
      <c r="U65" s="347" t="s">
        <v>823</v>
      </c>
      <c r="V65" s="320"/>
      <c r="W65" s="320"/>
      <c r="X65" s="320" t="s">
        <v>863</v>
      </c>
      <c r="Y65" s="320"/>
      <c r="Z65" s="320" t="s">
        <v>1919</v>
      </c>
      <c r="AA65" s="320" t="s">
        <v>864</v>
      </c>
      <c r="AB65" s="320" t="s">
        <v>864</v>
      </c>
      <c r="AC65" s="335" t="s">
        <v>1596</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1920</v>
      </c>
      <c r="E66" s="342"/>
      <c r="F66" s="325"/>
      <c r="G66" s="325"/>
      <c r="H66" s="326" t="s">
        <v>1909</v>
      </c>
      <c r="I66" s="326" t="s">
        <v>1921</v>
      </c>
      <c r="J66" s="326" t="s">
        <v>1922</v>
      </c>
      <c r="K66" s="326"/>
      <c r="L66" s="326" t="s">
        <v>1728</v>
      </c>
      <c r="M66" s="326"/>
      <c r="N66" s="326" t="s">
        <v>1728</v>
      </c>
      <c r="O66" s="326"/>
      <c r="P66" s="326"/>
      <c r="Q66" s="326"/>
      <c r="R66" s="326"/>
      <c r="S66" s="336" t="s">
        <v>817</v>
      </c>
      <c r="T66" s="336" t="s">
        <v>817</v>
      </c>
      <c r="U66" s="336" t="s">
        <v>817</v>
      </c>
      <c r="V66" s="326"/>
      <c r="W66" s="326"/>
      <c r="X66" s="326" t="s">
        <v>863</v>
      </c>
      <c r="Y66" s="326"/>
      <c r="Z66" s="326"/>
      <c r="AA66" s="326" t="s">
        <v>864</v>
      </c>
      <c r="AB66" s="326" t="s">
        <v>864</v>
      </c>
      <c r="AC66" s="324" t="s">
        <v>1596</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1923</v>
      </c>
      <c r="E67" s="342"/>
      <c r="F67" s="325"/>
      <c r="G67" s="325"/>
      <c r="H67" s="320" t="s">
        <v>1909</v>
      </c>
      <c r="I67" s="320" t="s">
        <v>1924</v>
      </c>
      <c r="J67" s="341"/>
      <c r="K67" s="320"/>
      <c r="L67" s="320" t="s">
        <v>1925</v>
      </c>
      <c r="M67" s="320"/>
      <c r="N67" s="320" t="s">
        <v>1925</v>
      </c>
      <c r="O67" s="320"/>
      <c r="P67" s="320"/>
      <c r="Q67" s="320"/>
      <c r="R67" s="320"/>
      <c r="S67" s="323" t="s">
        <v>820</v>
      </c>
      <c r="T67" s="323" t="s">
        <v>820</v>
      </c>
      <c r="U67" s="323" t="s">
        <v>820</v>
      </c>
      <c r="V67" s="320"/>
      <c r="W67" s="320" t="s">
        <v>864</v>
      </c>
      <c r="X67" s="320" t="s">
        <v>1926</v>
      </c>
      <c r="Y67" s="320"/>
      <c r="Z67" s="320"/>
      <c r="AA67" s="320" t="s">
        <v>864</v>
      </c>
      <c r="AB67" s="320" t="s">
        <v>864</v>
      </c>
      <c r="AC67" s="324" t="s">
        <v>1596</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1927</v>
      </c>
      <c r="F68" s="325"/>
      <c r="G68" s="325"/>
      <c r="H68" s="326" t="s">
        <v>1928</v>
      </c>
      <c r="I68" s="326" t="s">
        <v>1929</v>
      </c>
      <c r="J68" s="326" t="s">
        <v>1038</v>
      </c>
      <c r="K68" s="326" t="s">
        <v>864</v>
      </c>
      <c r="L68" s="326" t="s">
        <v>1930</v>
      </c>
      <c r="M68" s="326"/>
      <c r="N68" s="326" t="s">
        <v>1930</v>
      </c>
      <c r="O68" s="326"/>
      <c r="P68" s="326"/>
      <c r="Q68" s="326"/>
      <c r="R68" s="326"/>
      <c r="S68" s="328" t="s">
        <v>820</v>
      </c>
      <c r="T68" s="338" t="s">
        <v>820</v>
      </c>
      <c r="U68" s="338" t="s">
        <v>820</v>
      </c>
      <c r="V68" s="326"/>
      <c r="W68" s="326"/>
      <c r="X68" s="326" t="s">
        <v>863</v>
      </c>
      <c r="Y68" s="326"/>
      <c r="Z68" s="326"/>
      <c r="AA68" s="326" t="s">
        <v>864</v>
      </c>
      <c r="AB68" s="326" t="s">
        <v>864</v>
      </c>
      <c r="AC68" s="324" t="s">
        <v>1596</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1931</v>
      </c>
      <c r="F69" s="345"/>
      <c r="G69" s="345"/>
      <c r="H69" s="320" t="s">
        <v>1932</v>
      </c>
      <c r="I69" s="320" t="s">
        <v>1933</v>
      </c>
      <c r="J69" s="320" t="s">
        <v>1046</v>
      </c>
      <c r="K69" s="320"/>
      <c r="L69" s="320" t="s">
        <v>1745</v>
      </c>
      <c r="M69" s="320"/>
      <c r="N69" s="320" t="s">
        <v>1745</v>
      </c>
      <c r="O69" s="320"/>
      <c r="P69" s="320"/>
      <c r="Q69" s="320"/>
      <c r="R69" s="320"/>
      <c r="S69" s="330" t="s">
        <v>817</v>
      </c>
      <c r="T69" s="330" t="s">
        <v>817</v>
      </c>
      <c r="U69" s="330" t="s">
        <v>817</v>
      </c>
      <c r="V69" s="320"/>
      <c r="W69" s="320"/>
      <c r="X69" s="320" t="s">
        <v>863</v>
      </c>
      <c r="Y69" s="320"/>
      <c r="Z69" s="320"/>
      <c r="AA69" s="320" t="s">
        <v>864</v>
      </c>
      <c r="AB69" s="320" t="s">
        <v>864</v>
      </c>
      <c r="AC69" s="324" t="s">
        <v>1596</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1070</v>
      </c>
      <c r="F70" s="325"/>
      <c r="G70" s="325"/>
      <c r="H70" s="326" t="s">
        <v>1934</v>
      </c>
      <c r="I70" s="326" t="s">
        <v>1935</v>
      </c>
      <c r="J70" s="326" t="s">
        <v>1936</v>
      </c>
      <c r="K70" s="326" t="s">
        <v>864</v>
      </c>
      <c r="L70" s="326" t="s">
        <v>1757</v>
      </c>
      <c r="M70" s="326"/>
      <c r="N70" s="326" t="s">
        <v>1757</v>
      </c>
      <c r="O70" s="326"/>
      <c r="P70" s="326"/>
      <c r="Q70" s="326"/>
      <c r="R70" s="326"/>
      <c r="S70" s="336" t="s">
        <v>817</v>
      </c>
      <c r="T70" s="336" t="s">
        <v>817</v>
      </c>
      <c r="U70" s="336" t="s">
        <v>817</v>
      </c>
      <c r="V70" s="326"/>
      <c r="W70" s="326"/>
      <c r="X70" s="326" t="s">
        <v>863</v>
      </c>
      <c r="Y70" s="326"/>
      <c r="Z70" s="326"/>
      <c r="AA70" s="326" t="s">
        <v>864</v>
      </c>
      <c r="AB70" s="326" t="s">
        <v>864</v>
      </c>
      <c r="AC70" s="335" t="s">
        <v>1596</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1937</v>
      </c>
      <c r="F71" s="343"/>
      <c r="G71" s="329"/>
      <c r="H71" s="320" t="s">
        <v>1702</v>
      </c>
      <c r="I71" s="320" t="s">
        <v>1938</v>
      </c>
      <c r="J71" s="320" t="s">
        <v>1939</v>
      </c>
      <c r="K71" s="320"/>
      <c r="L71" s="320" t="s">
        <v>1940</v>
      </c>
      <c r="M71" s="320"/>
      <c r="N71" s="320" t="s">
        <v>1940</v>
      </c>
      <c r="O71" s="320"/>
      <c r="P71" s="320"/>
      <c r="Q71" s="320"/>
      <c r="R71" s="320"/>
      <c r="S71" s="330" t="s">
        <v>817</v>
      </c>
      <c r="T71" s="330" t="s">
        <v>817</v>
      </c>
      <c r="U71" s="330" t="s">
        <v>817</v>
      </c>
      <c r="V71" s="320"/>
      <c r="W71" s="320"/>
      <c r="X71" s="320" t="s">
        <v>863</v>
      </c>
      <c r="Y71" s="320"/>
      <c r="Z71" s="320"/>
      <c r="AA71" s="320" t="s">
        <v>864</v>
      </c>
      <c r="AB71" s="320" t="s">
        <v>864</v>
      </c>
      <c r="AC71" s="324" t="s">
        <v>1596</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1165</v>
      </c>
      <c r="F72" s="325"/>
      <c r="G72" s="325"/>
      <c r="H72" s="326" t="s">
        <v>1702</v>
      </c>
      <c r="I72" s="326" t="s">
        <v>1941</v>
      </c>
      <c r="J72" s="326" t="s">
        <v>1167</v>
      </c>
      <c r="K72" s="326"/>
      <c r="L72" s="326" t="s">
        <v>1942</v>
      </c>
      <c r="M72" s="326"/>
      <c r="N72" s="326" t="s">
        <v>1942</v>
      </c>
      <c r="O72" s="326"/>
      <c r="P72" s="326"/>
      <c r="Q72" s="326"/>
      <c r="R72" s="326"/>
      <c r="S72" s="336" t="s">
        <v>817</v>
      </c>
      <c r="T72" s="336" t="s">
        <v>817</v>
      </c>
      <c r="U72" s="336" t="s">
        <v>817</v>
      </c>
      <c r="V72" s="326"/>
      <c r="W72" s="326"/>
      <c r="X72" s="326" t="s">
        <v>863</v>
      </c>
      <c r="Y72" s="326"/>
      <c r="Z72" s="326"/>
      <c r="AA72" s="326" t="s">
        <v>864</v>
      </c>
      <c r="AB72" s="326" t="s">
        <v>864</v>
      </c>
      <c r="AC72" s="324" t="s">
        <v>1596</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1135</v>
      </c>
      <c r="F73" s="329"/>
      <c r="G73" s="329"/>
      <c r="H73" s="320" t="s">
        <v>771</v>
      </c>
      <c r="I73" s="320"/>
      <c r="J73" s="341"/>
      <c r="K73" s="320"/>
      <c r="L73" s="320" t="s">
        <v>1943</v>
      </c>
      <c r="M73" s="320"/>
      <c r="N73" s="320" t="s">
        <v>1943</v>
      </c>
      <c r="O73" s="320"/>
      <c r="P73" s="320"/>
      <c r="Q73" s="320"/>
      <c r="R73" s="320"/>
      <c r="S73" s="347" t="s">
        <v>823</v>
      </c>
      <c r="T73" s="352" t="s">
        <v>1944</v>
      </c>
      <c r="U73" s="352" t="s">
        <v>1944</v>
      </c>
      <c r="V73" s="320"/>
      <c r="W73" s="320" t="s">
        <v>864</v>
      </c>
      <c r="X73" s="320" t="s">
        <v>1137</v>
      </c>
      <c r="Y73" s="320"/>
      <c r="Z73" s="320"/>
      <c r="AA73" s="320" t="s">
        <v>864</v>
      </c>
      <c r="AB73" s="320" t="s">
        <v>864</v>
      </c>
      <c r="AC73" s="324" t="s">
        <v>1596</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1945</v>
      </c>
      <c r="G74" s="325"/>
      <c r="H74" s="326" t="s">
        <v>1946</v>
      </c>
      <c r="I74" s="326" t="s">
        <v>1947</v>
      </c>
      <c r="J74" s="326" t="s">
        <v>1948</v>
      </c>
      <c r="K74" s="326" t="s">
        <v>864</v>
      </c>
      <c r="L74" s="326" t="s">
        <v>1949</v>
      </c>
      <c r="M74" s="326"/>
      <c r="N74" s="326" t="s">
        <v>1949</v>
      </c>
      <c r="O74" s="326"/>
      <c r="P74" s="326"/>
      <c r="Q74" s="326"/>
      <c r="R74" s="326"/>
      <c r="S74" s="328" t="s">
        <v>820</v>
      </c>
      <c r="T74" s="328" t="s">
        <v>820</v>
      </c>
      <c r="U74" s="328" t="s">
        <v>820</v>
      </c>
      <c r="V74" s="326"/>
      <c r="W74" s="326"/>
      <c r="X74" s="326" t="s">
        <v>1060</v>
      </c>
      <c r="Y74" s="326"/>
      <c r="Z74" s="326"/>
      <c r="AA74" s="326" t="s">
        <v>864</v>
      </c>
      <c r="AB74" s="326" t="s">
        <v>864</v>
      </c>
      <c r="AC74" s="324" t="s">
        <v>1596</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1144</v>
      </c>
      <c r="G75" s="329"/>
      <c r="H75" s="320" t="s">
        <v>1950</v>
      </c>
      <c r="I75" s="320" t="s">
        <v>1951</v>
      </c>
      <c r="J75" s="321" t="s">
        <v>1952</v>
      </c>
      <c r="K75" s="320" t="s">
        <v>864</v>
      </c>
      <c r="L75" s="320" t="s">
        <v>1953</v>
      </c>
      <c r="M75" s="320"/>
      <c r="N75" s="320" t="s">
        <v>1953</v>
      </c>
      <c r="O75" s="320"/>
      <c r="P75" s="320"/>
      <c r="Q75" s="320"/>
      <c r="R75" s="320"/>
      <c r="S75" s="323" t="s">
        <v>820</v>
      </c>
      <c r="T75" s="323" t="s">
        <v>820</v>
      </c>
      <c r="U75" s="323" t="s">
        <v>820</v>
      </c>
      <c r="V75" s="320"/>
      <c r="W75" s="320"/>
      <c r="X75" s="320" t="s">
        <v>1060</v>
      </c>
      <c r="Y75" s="320"/>
      <c r="Z75" s="320"/>
      <c r="AA75" s="320" t="s">
        <v>864</v>
      </c>
      <c r="AB75" s="320" t="s">
        <v>864</v>
      </c>
      <c r="AC75" s="335" t="s">
        <v>1596</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1954</v>
      </c>
      <c r="G76" s="325"/>
      <c r="H76" s="326" t="s">
        <v>1955</v>
      </c>
      <c r="I76" s="326" t="s">
        <v>1956</v>
      </c>
      <c r="J76" s="326">
        <v>1</v>
      </c>
      <c r="K76" s="326" t="s">
        <v>864</v>
      </c>
      <c r="L76" s="326" t="s">
        <v>1957</v>
      </c>
      <c r="M76" s="326"/>
      <c r="N76" s="326" t="s">
        <v>1957</v>
      </c>
      <c r="O76" s="326"/>
      <c r="P76" s="326"/>
      <c r="Q76" s="326"/>
      <c r="R76" s="326"/>
      <c r="S76" s="336" t="s">
        <v>817</v>
      </c>
      <c r="T76" s="336" t="s">
        <v>817</v>
      </c>
      <c r="U76" s="336" t="s">
        <v>817</v>
      </c>
      <c r="V76" s="326"/>
      <c r="W76" s="326"/>
      <c r="X76" s="326" t="s">
        <v>1060</v>
      </c>
      <c r="Y76" s="326"/>
      <c r="Z76" s="326"/>
      <c r="AA76" s="326" t="s">
        <v>864</v>
      </c>
      <c r="AB76" s="326" t="s">
        <v>864</v>
      </c>
      <c r="AC76" s="324" t="s">
        <v>1596</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1958</v>
      </c>
      <c r="I77" s="320" t="s">
        <v>1959</v>
      </c>
      <c r="J77" s="320" t="s">
        <v>1960</v>
      </c>
      <c r="K77" s="320" t="s">
        <v>864</v>
      </c>
      <c r="L77" s="320" t="s">
        <v>1162</v>
      </c>
      <c r="M77" s="320"/>
      <c r="N77" s="320" t="s">
        <v>1162</v>
      </c>
      <c r="O77" s="320"/>
      <c r="P77" s="320"/>
      <c r="Q77" s="320"/>
      <c r="R77" s="320"/>
      <c r="S77" s="347" t="s">
        <v>823</v>
      </c>
      <c r="T77" s="347" t="s">
        <v>823</v>
      </c>
      <c r="U77" s="347" t="s">
        <v>823</v>
      </c>
      <c r="V77" s="320"/>
      <c r="W77" s="320"/>
      <c r="X77" s="320" t="s">
        <v>863</v>
      </c>
      <c r="Y77" s="320"/>
      <c r="Z77" s="320"/>
      <c r="AA77" s="320" t="s">
        <v>864</v>
      </c>
      <c r="AB77" s="320" t="s">
        <v>864</v>
      </c>
      <c r="AC77" s="324" t="s">
        <v>1596</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1961</v>
      </c>
      <c r="D78" s="325"/>
      <c r="E78" s="325"/>
      <c r="F78" s="325"/>
      <c r="G78" s="325"/>
      <c r="H78" s="326" t="s">
        <v>1702</v>
      </c>
      <c r="I78" s="326" t="s">
        <v>1962</v>
      </c>
      <c r="J78" s="326" t="s">
        <v>1963</v>
      </c>
      <c r="K78" s="326"/>
      <c r="L78" s="326" t="s">
        <v>1964</v>
      </c>
      <c r="M78" s="326"/>
      <c r="N78" s="326" t="s">
        <v>1964</v>
      </c>
      <c r="O78" s="326"/>
      <c r="P78" s="326"/>
      <c r="Q78" s="326"/>
      <c r="R78" s="326"/>
      <c r="S78" s="336" t="s">
        <v>817</v>
      </c>
      <c r="T78" s="337" t="s">
        <v>817</v>
      </c>
      <c r="U78" s="337" t="s">
        <v>817</v>
      </c>
      <c r="V78" s="326"/>
      <c r="W78" s="326"/>
      <c r="X78" s="326" t="s">
        <v>863</v>
      </c>
      <c r="Y78" s="326"/>
      <c r="Z78" s="326" t="s">
        <v>1965</v>
      </c>
      <c r="AA78" s="326" t="s">
        <v>864</v>
      </c>
      <c r="AB78" s="326" t="s">
        <v>864</v>
      </c>
      <c r="AC78" s="324" t="s">
        <v>1596</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1724</v>
      </c>
      <c r="D79" s="329"/>
      <c r="E79" s="329"/>
      <c r="F79" s="329"/>
      <c r="G79" s="329"/>
      <c r="H79" s="320" t="s">
        <v>1702</v>
      </c>
      <c r="I79" s="320" t="s">
        <v>1966</v>
      </c>
      <c r="J79" s="320" t="s">
        <v>1967</v>
      </c>
      <c r="K79" s="320" t="s">
        <v>864</v>
      </c>
      <c r="L79" s="320" t="s">
        <v>1728</v>
      </c>
      <c r="M79" s="320"/>
      <c r="N79" s="320" t="s">
        <v>1728</v>
      </c>
      <c r="O79" s="320"/>
      <c r="P79" s="320"/>
      <c r="Q79" s="320"/>
      <c r="R79" s="320"/>
      <c r="S79" s="330" t="s">
        <v>817</v>
      </c>
      <c r="T79" s="330" t="s">
        <v>817</v>
      </c>
      <c r="U79" s="330" t="s">
        <v>817</v>
      </c>
      <c r="V79" s="320"/>
      <c r="W79" s="320"/>
      <c r="X79" s="320" t="s">
        <v>863</v>
      </c>
      <c r="Y79" s="320"/>
      <c r="Z79" s="320"/>
      <c r="AA79" s="320" t="s">
        <v>864</v>
      </c>
      <c r="AB79" s="320" t="s">
        <v>864</v>
      </c>
      <c r="AC79" s="324" t="s">
        <v>1596</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1968</v>
      </c>
      <c r="C80" s="325"/>
      <c r="D80" s="325"/>
      <c r="E80" s="325"/>
      <c r="F80" s="325"/>
      <c r="G80" s="325"/>
      <c r="H80" s="326" t="s">
        <v>1969</v>
      </c>
      <c r="I80" s="326" t="s">
        <v>1970</v>
      </c>
      <c r="J80" s="333"/>
      <c r="K80" s="326"/>
      <c r="L80" s="326" t="s">
        <v>1971</v>
      </c>
      <c r="M80" s="326"/>
      <c r="N80" s="326" t="s">
        <v>1971</v>
      </c>
      <c r="O80" s="326"/>
      <c r="P80" s="326"/>
      <c r="Q80" s="326"/>
      <c r="R80" s="326"/>
      <c r="S80" s="334" t="s">
        <v>823</v>
      </c>
      <c r="T80" s="334" t="s">
        <v>823</v>
      </c>
      <c r="U80" s="334" t="s">
        <v>823</v>
      </c>
      <c r="V80" s="326"/>
      <c r="W80" s="326" t="s">
        <v>864</v>
      </c>
      <c r="X80" s="326" t="s">
        <v>1972</v>
      </c>
      <c r="Y80" s="326"/>
      <c r="Z80" s="326"/>
      <c r="AA80" s="326" t="s">
        <v>864</v>
      </c>
      <c r="AB80" s="326" t="s">
        <v>864</v>
      </c>
      <c r="AC80" s="335" t="s">
        <v>1596</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1070</v>
      </c>
      <c r="D81" s="329"/>
      <c r="E81" s="329"/>
      <c r="F81" s="329"/>
      <c r="G81" s="329"/>
      <c r="H81" s="320" t="s">
        <v>1973</v>
      </c>
      <c r="I81" s="320" t="s">
        <v>1974</v>
      </c>
      <c r="J81" s="320" t="s">
        <v>1975</v>
      </c>
      <c r="K81" s="320" t="s">
        <v>864</v>
      </c>
      <c r="L81" s="320" t="s">
        <v>1757</v>
      </c>
      <c r="M81" s="320"/>
      <c r="N81" s="320" t="s">
        <v>1757</v>
      </c>
      <c r="O81" s="320"/>
      <c r="P81" s="320"/>
      <c r="Q81" s="320"/>
      <c r="R81" s="320"/>
      <c r="S81" s="323" t="s">
        <v>820</v>
      </c>
      <c r="T81" s="323" t="s">
        <v>820</v>
      </c>
      <c r="U81" s="323" t="s">
        <v>820</v>
      </c>
      <c r="V81" s="320"/>
      <c r="W81" s="320"/>
      <c r="X81" s="320" t="s">
        <v>863</v>
      </c>
      <c r="Y81" s="320"/>
      <c r="Z81" s="320" t="s">
        <v>1976</v>
      </c>
      <c r="AA81" s="320" t="s">
        <v>864</v>
      </c>
      <c r="AB81" s="320" t="s">
        <v>864</v>
      </c>
      <c r="AC81" s="324" t="s">
        <v>1596</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1724</v>
      </c>
      <c r="D82" s="325"/>
      <c r="E82" s="325"/>
      <c r="F82" s="325"/>
      <c r="G82" s="325"/>
      <c r="H82" s="326" t="s">
        <v>1977</v>
      </c>
      <c r="I82" s="326" t="s">
        <v>1978</v>
      </c>
      <c r="J82" s="326" t="s">
        <v>1979</v>
      </c>
      <c r="K82" s="326" t="s">
        <v>864</v>
      </c>
      <c r="L82" s="326" t="s">
        <v>1728</v>
      </c>
      <c r="M82" s="326"/>
      <c r="N82" s="326" t="s">
        <v>1728</v>
      </c>
      <c r="O82" s="326"/>
      <c r="P82" s="326"/>
      <c r="Q82" s="326"/>
      <c r="R82" s="326"/>
      <c r="S82" s="336" t="s">
        <v>817</v>
      </c>
      <c r="T82" s="336" t="s">
        <v>817</v>
      </c>
      <c r="U82" s="336" t="s">
        <v>817</v>
      </c>
      <c r="V82" s="326"/>
      <c r="W82" s="326"/>
      <c r="X82" s="326" t="s">
        <v>863</v>
      </c>
      <c r="Y82" s="326"/>
      <c r="Z82" s="326"/>
      <c r="AA82" s="326" t="s">
        <v>864</v>
      </c>
      <c r="AB82" s="326" t="s">
        <v>864</v>
      </c>
      <c r="AC82" s="324" t="s">
        <v>1596</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1980</v>
      </c>
      <c r="D83" s="329"/>
      <c r="E83" s="329"/>
      <c r="F83" s="329"/>
      <c r="G83" s="329"/>
      <c r="H83" s="320" t="s">
        <v>1981</v>
      </c>
      <c r="I83" s="320" t="s">
        <v>1982</v>
      </c>
      <c r="J83" s="320" t="s">
        <v>1983</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1596</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1984</v>
      </c>
      <c r="D84" s="342"/>
      <c r="E84" s="325"/>
      <c r="F84" s="325"/>
      <c r="G84" s="325"/>
      <c r="H84" s="326" t="s">
        <v>1985</v>
      </c>
      <c r="I84" s="326" t="s">
        <v>1986</v>
      </c>
      <c r="J84" s="326" t="s">
        <v>1987</v>
      </c>
      <c r="K84" s="326" t="s">
        <v>864</v>
      </c>
      <c r="L84" s="326" t="s">
        <v>1736</v>
      </c>
      <c r="M84" s="326"/>
      <c r="N84" s="326" t="s">
        <v>1736</v>
      </c>
      <c r="O84" s="326"/>
      <c r="P84" s="326"/>
      <c r="Q84" s="326"/>
      <c r="R84" s="326"/>
      <c r="S84" s="336" t="s">
        <v>817</v>
      </c>
      <c r="T84" s="336" t="s">
        <v>817</v>
      </c>
      <c r="U84" s="336" t="s">
        <v>817</v>
      </c>
      <c r="V84" s="326"/>
      <c r="W84" s="326"/>
      <c r="X84" s="326" t="s">
        <v>863</v>
      </c>
      <c r="Y84" s="326"/>
      <c r="Z84" s="326"/>
      <c r="AA84" s="326" t="s">
        <v>864</v>
      </c>
      <c r="AB84" s="326" t="s">
        <v>864</v>
      </c>
      <c r="AC84" s="324" t="s">
        <v>1596</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1988</v>
      </c>
      <c r="D85" s="329"/>
      <c r="E85" s="329"/>
      <c r="F85" s="329"/>
      <c r="G85" s="329"/>
      <c r="H85" s="320" t="s">
        <v>1989</v>
      </c>
      <c r="I85" s="320" t="s">
        <v>1990</v>
      </c>
      <c r="J85" s="320" t="s">
        <v>1991</v>
      </c>
      <c r="K85" s="320" t="s">
        <v>864</v>
      </c>
      <c r="L85" s="320" t="s">
        <v>1745</v>
      </c>
      <c r="M85" s="320"/>
      <c r="N85" s="320" t="s">
        <v>1745</v>
      </c>
      <c r="O85" s="320"/>
      <c r="P85" s="320"/>
      <c r="Q85" s="320"/>
      <c r="R85" s="320"/>
      <c r="S85" s="330" t="s">
        <v>817</v>
      </c>
      <c r="T85" s="331" t="s">
        <v>820</v>
      </c>
      <c r="U85" s="332" t="s">
        <v>817</v>
      </c>
      <c r="V85" s="320" t="s">
        <v>864</v>
      </c>
      <c r="W85" s="320"/>
      <c r="X85" s="320" t="s">
        <v>863</v>
      </c>
      <c r="Y85" s="320"/>
      <c r="Z85" s="320"/>
      <c r="AA85" s="320" t="s">
        <v>864</v>
      </c>
      <c r="AB85" s="320" t="s">
        <v>864</v>
      </c>
      <c r="AC85" s="335" t="s">
        <v>1596</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1992</v>
      </c>
      <c r="D86" s="325"/>
      <c r="E86" s="325"/>
      <c r="F86" s="325"/>
      <c r="G86" s="325"/>
      <c r="H86" s="326" t="s">
        <v>1993</v>
      </c>
      <c r="I86" s="326" t="s">
        <v>1994</v>
      </c>
      <c r="J86" s="326" t="s">
        <v>1838</v>
      </c>
      <c r="K86" s="326" t="s">
        <v>864</v>
      </c>
      <c r="L86" s="326" t="s">
        <v>1839</v>
      </c>
      <c r="M86" s="326"/>
      <c r="N86" s="326" t="s">
        <v>1839</v>
      </c>
      <c r="O86" s="326"/>
      <c r="P86" s="326"/>
      <c r="Q86" s="326"/>
      <c r="R86" s="326"/>
      <c r="S86" s="336" t="s">
        <v>817</v>
      </c>
      <c r="T86" s="336" t="s">
        <v>817</v>
      </c>
      <c r="U86" s="336" t="s">
        <v>817</v>
      </c>
      <c r="V86" s="326"/>
      <c r="W86" s="326"/>
      <c r="X86" s="326" t="s">
        <v>863</v>
      </c>
      <c r="Y86" s="326"/>
      <c r="Z86" s="326" t="s">
        <v>1995</v>
      </c>
      <c r="AA86" s="326" t="s">
        <v>864</v>
      </c>
      <c r="AB86" s="326" t="s">
        <v>864</v>
      </c>
      <c r="AC86" s="324" t="s">
        <v>1596</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1996</v>
      </c>
      <c r="D87" s="329"/>
      <c r="E87" s="329"/>
      <c r="F87" s="329"/>
      <c r="G87" s="329"/>
      <c r="H87" s="321" t="s">
        <v>1997</v>
      </c>
      <c r="I87" s="320" t="s">
        <v>1998</v>
      </c>
      <c r="J87" s="320" t="s">
        <v>1999</v>
      </c>
      <c r="K87" s="320" t="s">
        <v>864</v>
      </c>
      <c r="L87" s="320" t="s">
        <v>2000</v>
      </c>
      <c r="M87" s="320"/>
      <c r="N87" s="320" t="s">
        <v>2000</v>
      </c>
      <c r="O87" s="320"/>
      <c r="P87" s="320"/>
      <c r="Q87" s="320"/>
      <c r="R87" s="320"/>
      <c r="S87" s="330" t="s">
        <v>817</v>
      </c>
      <c r="T87" s="331" t="s">
        <v>820</v>
      </c>
      <c r="U87" s="332" t="s">
        <v>817</v>
      </c>
      <c r="V87" s="320" t="s">
        <v>864</v>
      </c>
      <c r="W87" s="320"/>
      <c r="X87" s="320" t="s">
        <v>879</v>
      </c>
      <c r="Y87" s="320"/>
      <c r="Z87" s="320"/>
      <c r="AA87" s="320" t="s">
        <v>864</v>
      </c>
      <c r="AB87" s="320" t="s">
        <v>864</v>
      </c>
      <c r="AC87" s="324" t="s">
        <v>1596</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2001</v>
      </c>
      <c r="D88" s="325"/>
      <c r="E88" s="325"/>
      <c r="F88" s="325"/>
      <c r="G88" s="325"/>
      <c r="H88" s="326" t="s">
        <v>2002</v>
      </c>
      <c r="I88" s="326" t="s">
        <v>2003</v>
      </c>
      <c r="J88" s="326" t="s">
        <v>2004</v>
      </c>
      <c r="K88" s="326" t="s">
        <v>864</v>
      </c>
      <c r="L88" s="326" t="s">
        <v>2005</v>
      </c>
      <c r="M88" s="326"/>
      <c r="N88" s="326" t="s">
        <v>2005</v>
      </c>
      <c r="O88" s="326"/>
      <c r="P88" s="326"/>
      <c r="Q88" s="326"/>
      <c r="R88" s="326"/>
      <c r="S88" s="336" t="s">
        <v>817</v>
      </c>
      <c r="T88" s="337" t="s">
        <v>817</v>
      </c>
      <c r="U88" s="337" t="s">
        <v>817</v>
      </c>
      <c r="V88" s="326"/>
      <c r="W88" s="326"/>
      <c r="X88" s="326" t="s">
        <v>879</v>
      </c>
      <c r="Y88" s="326"/>
      <c r="Z88" s="326"/>
      <c r="AA88" s="326" t="s">
        <v>864</v>
      </c>
      <c r="AB88" s="326" t="s">
        <v>864</v>
      </c>
      <c r="AC88" s="324" t="s">
        <v>1596</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2006</v>
      </c>
      <c r="D89" s="329"/>
      <c r="E89" s="329"/>
      <c r="F89" s="329"/>
      <c r="G89" s="329"/>
      <c r="H89" s="320" t="s">
        <v>2007</v>
      </c>
      <c r="I89" s="320" t="s">
        <v>2008</v>
      </c>
      <c r="J89" s="320" t="s">
        <v>2009</v>
      </c>
      <c r="K89" s="320" t="s">
        <v>864</v>
      </c>
      <c r="L89" s="320" t="s">
        <v>2010</v>
      </c>
      <c r="M89" s="320"/>
      <c r="N89" s="320" t="s">
        <v>2010</v>
      </c>
      <c r="O89" s="320"/>
      <c r="P89" s="320"/>
      <c r="Q89" s="320"/>
      <c r="R89" s="320"/>
      <c r="S89" s="334" t="s">
        <v>823</v>
      </c>
      <c r="T89" s="334" t="s">
        <v>823</v>
      </c>
      <c r="U89" s="334" t="s">
        <v>823</v>
      </c>
      <c r="V89" s="320"/>
      <c r="W89" s="320"/>
      <c r="X89" s="320" t="s">
        <v>863</v>
      </c>
      <c r="Y89" s="320"/>
      <c r="Z89" s="320"/>
      <c r="AA89" s="320" t="s">
        <v>864</v>
      </c>
      <c r="AB89" s="320" t="s">
        <v>864</v>
      </c>
      <c r="AC89" s="324" t="s">
        <v>1596</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2011</v>
      </c>
      <c r="D90" s="339"/>
      <c r="E90" s="339"/>
      <c r="F90" s="339"/>
      <c r="G90" s="339"/>
      <c r="H90" s="326" t="s">
        <v>2012</v>
      </c>
      <c r="I90" s="326" t="s">
        <v>2013</v>
      </c>
      <c r="J90" s="326"/>
      <c r="K90" s="326" t="s">
        <v>864</v>
      </c>
      <c r="L90" s="326" t="s">
        <v>2014</v>
      </c>
      <c r="M90" s="326"/>
      <c r="N90" s="326" t="s">
        <v>2014</v>
      </c>
      <c r="O90" s="326"/>
      <c r="P90" s="326"/>
      <c r="Q90" s="326"/>
      <c r="R90" s="326"/>
      <c r="S90" s="334" t="s">
        <v>823</v>
      </c>
      <c r="T90" s="334" t="s">
        <v>823</v>
      </c>
      <c r="U90" s="334" t="s">
        <v>823</v>
      </c>
      <c r="V90" s="326"/>
      <c r="W90" s="326"/>
      <c r="X90" s="326" t="s">
        <v>863</v>
      </c>
      <c r="Y90" s="326"/>
      <c r="Z90" s="326"/>
      <c r="AA90" s="326" t="s">
        <v>864</v>
      </c>
      <c r="AB90" s="326" t="s">
        <v>864</v>
      </c>
      <c r="AC90" s="335" t="s">
        <v>1596</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2015</v>
      </c>
      <c r="D91" s="319"/>
      <c r="E91" s="319"/>
      <c r="F91" s="319"/>
      <c r="G91" s="319"/>
      <c r="H91" s="320" t="s">
        <v>2016</v>
      </c>
      <c r="I91" s="320" t="s">
        <v>2017</v>
      </c>
      <c r="J91" s="320"/>
      <c r="K91" s="320" t="s">
        <v>864</v>
      </c>
      <c r="L91" s="320" t="s">
        <v>2018</v>
      </c>
      <c r="M91" s="320"/>
      <c r="N91" s="320" t="s">
        <v>2018</v>
      </c>
      <c r="O91" s="320"/>
      <c r="P91" s="320"/>
      <c r="Q91" s="320"/>
      <c r="R91" s="320"/>
      <c r="S91" s="347" t="s">
        <v>823</v>
      </c>
      <c r="T91" s="347" t="s">
        <v>823</v>
      </c>
      <c r="U91" s="347" t="s">
        <v>823</v>
      </c>
      <c r="V91" s="320"/>
      <c r="W91" s="320"/>
      <c r="X91" s="320" t="s">
        <v>863</v>
      </c>
      <c r="Y91" s="320"/>
      <c r="Z91" s="320"/>
      <c r="AA91" s="320" t="s">
        <v>864</v>
      </c>
      <c r="AB91" s="320" t="s">
        <v>864</v>
      </c>
      <c r="AC91" s="324" t="s">
        <v>1596</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2019</v>
      </c>
      <c r="D92" s="339"/>
      <c r="E92" s="339"/>
      <c r="F92" s="339"/>
      <c r="G92" s="339"/>
      <c r="H92" s="327" t="s">
        <v>2020</v>
      </c>
      <c r="I92" s="326" t="s">
        <v>2021</v>
      </c>
      <c r="J92" s="326" t="s">
        <v>2022</v>
      </c>
      <c r="K92" s="326" t="s">
        <v>864</v>
      </c>
      <c r="L92" s="326" t="s">
        <v>2023</v>
      </c>
      <c r="M92" s="326"/>
      <c r="N92" s="326" t="s">
        <v>2023</v>
      </c>
      <c r="O92" s="326"/>
      <c r="P92" s="326"/>
      <c r="Q92" s="326"/>
      <c r="R92" s="326"/>
      <c r="S92" s="336" t="s">
        <v>817</v>
      </c>
      <c r="T92" s="336" t="s">
        <v>817</v>
      </c>
      <c r="U92" s="336" t="s">
        <v>817</v>
      </c>
      <c r="V92" s="326"/>
      <c r="W92" s="326"/>
      <c r="X92" s="326" t="s">
        <v>863</v>
      </c>
      <c r="Y92" s="326"/>
      <c r="Z92" s="326"/>
      <c r="AA92" s="326" t="s">
        <v>864</v>
      </c>
      <c r="AB92" s="326" t="s">
        <v>864</v>
      </c>
      <c r="AC92" s="324" t="s">
        <v>1596</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2024</v>
      </c>
      <c r="D93" s="329" t="s">
        <v>2025</v>
      </c>
      <c r="E93" s="329"/>
      <c r="F93" s="329"/>
      <c r="G93" s="329"/>
      <c r="H93" s="320" t="s">
        <v>2026</v>
      </c>
      <c r="I93" s="320" t="s">
        <v>1924</v>
      </c>
      <c r="J93" s="341"/>
      <c r="K93" s="320" t="s">
        <v>864</v>
      </c>
      <c r="L93" s="320" t="s">
        <v>1925</v>
      </c>
      <c r="M93" s="320"/>
      <c r="N93" s="320" t="s">
        <v>1925</v>
      </c>
      <c r="O93" s="320"/>
      <c r="P93" s="320"/>
      <c r="Q93" s="320"/>
      <c r="R93" s="320"/>
      <c r="S93" s="330" t="s">
        <v>817</v>
      </c>
      <c r="T93" s="332" t="s">
        <v>817</v>
      </c>
      <c r="U93" s="332" t="s">
        <v>817</v>
      </c>
      <c r="V93" s="320"/>
      <c r="W93" s="320" t="s">
        <v>864</v>
      </c>
      <c r="X93" s="320" t="s">
        <v>1926</v>
      </c>
      <c r="Y93" s="320"/>
      <c r="Z93" s="320"/>
      <c r="AA93" s="320" t="s">
        <v>864</v>
      </c>
      <c r="AB93" s="320" t="s">
        <v>864</v>
      </c>
      <c r="AC93" s="324" t="s">
        <v>1596</v>
      </c>
      <c r="AD93" s="320"/>
      <c r="AE93" s="320" t="s">
        <v>2027</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2028</v>
      </c>
      <c r="D94" s="325"/>
      <c r="E94" s="325"/>
      <c r="F94" s="325"/>
      <c r="G94" s="325"/>
      <c r="H94" s="326" t="s">
        <v>2029</v>
      </c>
      <c r="I94" s="326" t="s">
        <v>2030</v>
      </c>
      <c r="J94" s="326">
        <v>5</v>
      </c>
      <c r="K94" s="326" t="s">
        <v>864</v>
      </c>
      <c r="L94" s="326" t="s">
        <v>2031</v>
      </c>
      <c r="M94" s="326"/>
      <c r="N94" s="326" t="s">
        <v>2031</v>
      </c>
      <c r="O94" s="326"/>
      <c r="P94" s="326"/>
      <c r="Q94" s="326"/>
      <c r="R94" s="326"/>
      <c r="S94" s="336" t="s">
        <v>817</v>
      </c>
      <c r="T94" s="336" t="s">
        <v>817</v>
      </c>
      <c r="U94" s="336" t="s">
        <v>817</v>
      </c>
      <c r="V94" s="326"/>
      <c r="W94" s="326"/>
      <c r="X94" s="326" t="s">
        <v>863</v>
      </c>
      <c r="Y94" s="326"/>
      <c r="Z94" s="326" t="s">
        <v>2032</v>
      </c>
      <c r="AA94" s="326" t="s">
        <v>864</v>
      </c>
      <c r="AB94" s="326" t="s">
        <v>864</v>
      </c>
      <c r="AC94" s="324" t="s">
        <v>1596</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2033</v>
      </c>
      <c r="C95" s="346"/>
      <c r="D95" s="346"/>
      <c r="E95" s="346"/>
      <c r="F95" s="346"/>
      <c r="G95" s="346"/>
      <c r="H95" s="320" t="s">
        <v>2034</v>
      </c>
      <c r="I95" s="320" t="s">
        <v>2035</v>
      </c>
      <c r="J95" s="341"/>
      <c r="K95" s="320"/>
      <c r="L95" s="320" t="s">
        <v>2036</v>
      </c>
      <c r="M95" s="320"/>
      <c r="N95" s="320" t="s">
        <v>2036</v>
      </c>
      <c r="O95" s="320"/>
      <c r="P95" s="320"/>
      <c r="Q95" s="320"/>
      <c r="R95" s="320"/>
      <c r="S95" s="347" t="s">
        <v>823</v>
      </c>
      <c r="T95" s="320"/>
      <c r="U95" s="353" t="s">
        <v>823</v>
      </c>
      <c r="V95" s="320"/>
      <c r="W95" s="320" t="s">
        <v>864</v>
      </c>
      <c r="X95" s="320" t="s">
        <v>1336</v>
      </c>
      <c r="Y95" s="320"/>
      <c r="Z95" s="320"/>
      <c r="AA95" s="320" t="s">
        <v>864</v>
      </c>
      <c r="AB95" s="320" t="s">
        <v>864</v>
      </c>
      <c r="AC95" s="335" t="s">
        <v>1596</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2037</v>
      </c>
      <c r="D96" s="354"/>
      <c r="E96" s="354"/>
      <c r="F96" s="354"/>
      <c r="G96" s="354"/>
      <c r="H96" s="326" t="s">
        <v>2038</v>
      </c>
      <c r="I96" s="326" t="s">
        <v>2039</v>
      </c>
      <c r="J96" s="333"/>
      <c r="K96" s="326" t="s">
        <v>864</v>
      </c>
      <c r="L96" s="326" t="s">
        <v>2040</v>
      </c>
      <c r="M96" s="326"/>
      <c r="N96" s="326" t="s">
        <v>2040</v>
      </c>
      <c r="O96" s="326"/>
      <c r="P96" s="326"/>
      <c r="Q96" s="326"/>
      <c r="R96" s="326"/>
      <c r="S96" s="328" t="s">
        <v>820</v>
      </c>
      <c r="T96" s="326"/>
      <c r="U96" s="355" t="s">
        <v>820</v>
      </c>
      <c r="V96" s="326"/>
      <c r="W96" s="326" t="s">
        <v>864</v>
      </c>
      <c r="X96" s="326" t="s">
        <v>2041</v>
      </c>
      <c r="Y96" s="326"/>
      <c r="Z96" s="326"/>
      <c r="AA96" s="326" t="s">
        <v>864</v>
      </c>
      <c r="AB96" s="326" t="s">
        <v>864</v>
      </c>
      <c r="AC96" s="324" t="s">
        <v>1596</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2042</v>
      </c>
      <c r="E97" s="357"/>
      <c r="F97" s="356"/>
      <c r="G97" s="356"/>
      <c r="H97" s="320" t="s">
        <v>2043</v>
      </c>
      <c r="I97" s="320" t="s">
        <v>2044</v>
      </c>
      <c r="J97" s="320" t="s">
        <v>2045</v>
      </c>
      <c r="K97" s="320"/>
      <c r="L97" s="320" t="s">
        <v>2046</v>
      </c>
      <c r="M97" s="320"/>
      <c r="N97" s="320" t="s">
        <v>2046</v>
      </c>
      <c r="O97" s="320"/>
      <c r="P97" s="320"/>
      <c r="Q97" s="320"/>
      <c r="R97" s="320"/>
      <c r="S97" s="320" t="s">
        <v>893</v>
      </c>
      <c r="T97" s="320"/>
      <c r="U97" s="358" t="s">
        <v>893</v>
      </c>
      <c r="V97" s="320"/>
      <c r="W97" s="320"/>
      <c r="X97" s="320" t="s">
        <v>863</v>
      </c>
      <c r="Y97" s="320"/>
      <c r="Z97" s="320" t="s">
        <v>2047</v>
      </c>
      <c r="AA97" s="320" t="s">
        <v>864</v>
      </c>
      <c r="AB97" s="320" t="s">
        <v>864</v>
      </c>
      <c r="AC97" s="324" t="s">
        <v>1596</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2048</v>
      </c>
      <c r="E98" s="131"/>
      <c r="F98" s="348"/>
      <c r="G98" s="348"/>
      <c r="H98" s="326" t="s">
        <v>2049</v>
      </c>
      <c r="I98" s="326" t="s">
        <v>2050</v>
      </c>
      <c r="J98" s="326"/>
      <c r="K98" s="326"/>
      <c r="L98" s="326" t="s">
        <v>2051</v>
      </c>
      <c r="M98" s="326"/>
      <c r="N98" s="326" t="s">
        <v>2051</v>
      </c>
      <c r="O98" s="326"/>
      <c r="P98" s="326"/>
      <c r="Q98" s="326"/>
      <c r="R98" s="326"/>
      <c r="S98" s="334" t="s">
        <v>823</v>
      </c>
      <c r="T98" s="344"/>
      <c r="U98" s="359" t="s">
        <v>823</v>
      </c>
      <c r="V98" s="326"/>
      <c r="W98" s="326"/>
      <c r="X98" s="326" t="s">
        <v>863</v>
      </c>
      <c r="Y98" s="326"/>
      <c r="Z98" s="326" t="s">
        <v>2052</v>
      </c>
      <c r="AA98" s="326" t="s">
        <v>864</v>
      </c>
      <c r="AB98" s="326" t="s">
        <v>864</v>
      </c>
      <c r="AC98" s="324" t="s">
        <v>1596</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2053</v>
      </c>
      <c r="E99" s="349"/>
      <c r="F99" s="345"/>
      <c r="G99" s="345"/>
      <c r="H99" s="320" t="s">
        <v>2054</v>
      </c>
      <c r="I99" s="320" t="s">
        <v>2055</v>
      </c>
      <c r="J99" s="320"/>
      <c r="K99" s="320"/>
      <c r="L99" s="320" t="s">
        <v>2056</v>
      </c>
      <c r="M99" s="320"/>
      <c r="N99" s="320" t="s">
        <v>2056</v>
      </c>
      <c r="O99" s="320"/>
      <c r="P99" s="320"/>
      <c r="Q99" s="320"/>
      <c r="R99" s="320"/>
      <c r="S99" s="347" t="s">
        <v>823</v>
      </c>
      <c r="T99" s="320"/>
      <c r="U99" s="353" t="s">
        <v>823</v>
      </c>
      <c r="V99" s="320"/>
      <c r="W99" s="320"/>
      <c r="X99" s="320" t="s">
        <v>863</v>
      </c>
      <c r="Y99" s="320"/>
      <c r="Z99" s="320"/>
      <c r="AA99" s="320" t="s">
        <v>864</v>
      </c>
      <c r="AB99" s="320" t="s">
        <v>864</v>
      </c>
      <c r="AC99" s="324" t="s">
        <v>1596</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2057</v>
      </c>
      <c r="D100" s="354"/>
      <c r="E100" s="354"/>
      <c r="F100" s="354"/>
      <c r="G100" s="354"/>
      <c r="H100" s="326" t="s">
        <v>2058</v>
      </c>
      <c r="I100" s="326" t="s">
        <v>2059</v>
      </c>
      <c r="J100" s="326" t="s">
        <v>2009</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2060</v>
      </c>
      <c r="AA100" s="326" t="s">
        <v>864</v>
      </c>
      <c r="AB100" s="326" t="s">
        <v>864</v>
      </c>
      <c r="AC100" s="335" t="s">
        <v>1596</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1984</v>
      </c>
      <c r="D101" s="357"/>
      <c r="E101" s="356"/>
      <c r="F101" s="356"/>
      <c r="G101" s="356"/>
      <c r="H101" s="320" t="s">
        <v>2061</v>
      </c>
      <c r="I101" s="320" t="s">
        <v>2062</v>
      </c>
      <c r="J101" s="320" t="s">
        <v>1987</v>
      </c>
      <c r="K101" s="320" t="s">
        <v>864</v>
      </c>
      <c r="L101" s="320" t="s">
        <v>1736</v>
      </c>
      <c r="M101" s="320"/>
      <c r="N101" s="320" t="s">
        <v>1736</v>
      </c>
      <c r="O101" s="320"/>
      <c r="P101" s="320"/>
      <c r="Q101" s="320"/>
      <c r="R101" s="320"/>
      <c r="S101" s="330" t="s">
        <v>817</v>
      </c>
      <c r="T101" s="320"/>
      <c r="U101" s="361" t="s">
        <v>817</v>
      </c>
      <c r="V101" s="320"/>
      <c r="W101" s="320"/>
      <c r="X101" s="320" t="s">
        <v>863</v>
      </c>
      <c r="Y101" s="320"/>
      <c r="Z101" s="320"/>
      <c r="AA101" s="320" t="s">
        <v>864</v>
      </c>
      <c r="AB101" s="320" t="s">
        <v>864</v>
      </c>
      <c r="AC101" s="324" t="s">
        <v>1596</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2063</v>
      </c>
      <c r="D102" s="354"/>
      <c r="E102" s="354"/>
      <c r="F102" s="354"/>
      <c r="G102" s="354"/>
      <c r="H102" s="326" t="s">
        <v>2064</v>
      </c>
      <c r="I102" s="326" t="s">
        <v>2065</v>
      </c>
      <c r="J102" s="326" t="s">
        <v>2066</v>
      </c>
      <c r="K102" s="326" t="s">
        <v>864</v>
      </c>
      <c r="L102" s="326" t="s">
        <v>1745</v>
      </c>
      <c r="M102" s="326"/>
      <c r="N102" s="326" t="s">
        <v>1745</v>
      </c>
      <c r="O102" s="326"/>
      <c r="P102" s="326"/>
      <c r="Q102" s="326"/>
      <c r="R102" s="326"/>
      <c r="S102" s="336" t="s">
        <v>817</v>
      </c>
      <c r="T102" s="326"/>
      <c r="U102" s="360" t="s">
        <v>817</v>
      </c>
      <c r="V102" s="326"/>
      <c r="W102" s="326"/>
      <c r="X102" s="326" t="s">
        <v>863</v>
      </c>
      <c r="Y102" s="326"/>
      <c r="Z102" s="326"/>
      <c r="AA102" s="326" t="s">
        <v>864</v>
      </c>
      <c r="AB102" s="326" t="s">
        <v>864</v>
      </c>
      <c r="AC102" s="324" t="s">
        <v>1596</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2067</v>
      </c>
      <c r="D103" s="356"/>
      <c r="E103" s="356"/>
      <c r="F103" s="356"/>
      <c r="G103" s="356"/>
      <c r="H103" s="320" t="s">
        <v>2068</v>
      </c>
      <c r="I103" s="320"/>
      <c r="J103" s="320"/>
      <c r="K103" s="320" t="s">
        <v>864</v>
      </c>
      <c r="L103" s="320" t="s">
        <v>1728</v>
      </c>
      <c r="M103" s="320"/>
      <c r="N103" s="320" t="s">
        <v>1728</v>
      </c>
      <c r="O103" s="320"/>
      <c r="P103" s="320"/>
      <c r="Q103" s="320"/>
      <c r="R103" s="320"/>
      <c r="S103" s="330" t="s">
        <v>817</v>
      </c>
      <c r="T103" s="352"/>
      <c r="U103" s="361" t="s">
        <v>817</v>
      </c>
      <c r="V103" s="320"/>
      <c r="W103" s="320"/>
      <c r="X103" s="320" t="s">
        <v>863</v>
      </c>
      <c r="Y103" s="320"/>
      <c r="Z103" s="320"/>
      <c r="AA103" s="320" t="s">
        <v>864</v>
      </c>
      <c r="AB103" s="320" t="s">
        <v>864</v>
      </c>
      <c r="AC103" s="324" t="s">
        <v>1596</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2069</v>
      </c>
      <c r="D104" s="354"/>
      <c r="E104" s="354"/>
      <c r="F104" s="354"/>
      <c r="G104" s="354"/>
      <c r="H104" s="326" t="s">
        <v>2070</v>
      </c>
      <c r="I104" s="326" t="s">
        <v>2071</v>
      </c>
      <c r="J104" s="333"/>
      <c r="K104" s="326" t="s">
        <v>864</v>
      </c>
      <c r="L104" s="326" t="s">
        <v>2072</v>
      </c>
      <c r="M104" s="326"/>
      <c r="N104" s="326" t="s">
        <v>2072</v>
      </c>
      <c r="O104" s="326"/>
      <c r="P104" s="326"/>
      <c r="Q104" s="326"/>
      <c r="R104" s="326"/>
      <c r="S104" s="334" t="s">
        <v>823</v>
      </c>
      <c r="T104" s="326"/>
      <c r="U104" s="359" t="s">
        <v>823</v>
      </c>
      <c r="V104" s="326"/>
      <c r="W104" s="326" t="s">
        <v>864</v>
      </c>
      <c r="X104" s="326" t="s">
        <v>2073</v>
      </c>
      <c r="Y104" s="326"/>
      <c r="Z104" s="326"/>
      <c r="AA104" s="326" t="s">
        <v>864</v>
      </c>
      <c r="AB104" s="326" t="s">
        <v>864</v>
      </c>
      <c r="AC104" s="324" t="s">
        <v>1596</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2074</v>
      </c>
      <c r="E105" s="357"/>
      <c r="F105" s="356"/>
      <c r="G105" s="356"/>
      <c r="H105" s="320" t="s">
        <v>2075</v>
      </c>
      <c r="I105" s="320" t="s">
        <v>2076</v>
      </c>
      <c r="J105" s="320" t="s">
        <v>2077</v>
      </c>
      <c r="K105" s="320" t="s">
        <v>864</v>
      </c>
      <c r="L105" s="320" t="s">
        <v>1870</v>
      </c>
      <c r="M105" s="320"/>
      <c r="N105" s="320" t="s">
        <v>1870</v>
      </c>
      <c r="O105" s="320"/>
      <c r="P105" s="320"/>
      <c r="Q105" s="320"/>
      <c r="R105" s="320"/>
      <c r="S105" s="330" t="s">
        <v>817</v>
      </c>
      <c r="T105" s="320"/>
      <c r="U105" s="361" t="s">
        <v>817</v>
      </c>
      <c r="V105" s="320"/>
      <c r="W105" s="320"/>
      <c r="X105" s="320" t="s">
        <v>879</v>
      </c>
      <c r="Y105" s="320"/>
      <c r="Z105" s="320"/>
      <c r="AA105" s="320" t="s">
        <v>864</v>
      </c>
      <c r="AB105" s="320" t="s">
        <v>864</v>
      </c>
      <c r="AC105" s="335" t="s">
        <v>1596</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1796</v>
      </c>
      <c r="E106" s="354"/>
      <c r="F106" s="354"/>
      <c r="G106" s="354"/>
      <c r="H106" s="326" t="s">
        <v>2078</v>
      </c>
      <c r="I106" s="326" t="s">
        <v>2079</v>
      </c>
      <c r="J106" s="326" t="s">
        <v>2080</v>
      </c>
      <c r="K106" s="326" t="s">
        <v>864</v>
      </c>
      <c r="L106" s="326" t="s">
        <v>1757</v>
      </c>
      <c r="M106" s="326"/>
      <c r="N106" s="326" t="s">
        <v>1757</v>
      </c>
      <c r="O106" s="326"/>
      <c r="P106" s="326"/>
      <c r="Q106" s="326"/>
      <c r="R106" s="326"/>
      <c r="S106" s="328" t="s">
        <v>820</v>
      </c>
      <c r="T106" s="326"/>
      <c r="U106" s="355" t="s">
        <v>820</v>
      </c>
      <c r="V106" s="326"/>
      <c r="W106" s="326"/>
      <c r="X106" s="326" t="s">
        <v>863</v>
      </c>
      <c r="Y106" s="326"/>
      <c r="Z106" s="326" t="s">
        <v>2081</v>
      </c>
      <c r="AA106" s="326" t="s">
        <v>864</v>
      </c>
      <c r="AB106" s="326" t="s">
        <v>864</v>
      </c>
      <c r="AC106" s="324" t="s">
        <v>1596</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1750</v>
      </c>
      <c r="E107" s="356"/>
      <c r="F107" s="356"/>
      <c r="G107" s="356"/>
      <c r="H107" s="320" t="s">
        <v>2082</v>
      </c>
      <c r="I107" s="320"/>
      <c r="J107" s="320" t="s">
        <v>2083</v>
      </c>
      <c r="K107" s="320" t="s">
        <v>864</v>
      </c>
      <c r="L107" s="320" t="s">
        <v>1728</v>
      </c>
      <c r="M107" s="320"/>
      <c r="N107" s="320" t="s">
        <v>1728</v>
      </c>
      <c r="O107" s="320"/>
      <c r="P107" s="320"/>
      <c r="Q107" s="320"/>
      <c r="R107" s="320"/>
      <c r="S107" s="330" t="s">
        <v>817</v>
      </c>
      <c r="T107" s="320"/>
      <c r="U107" s="361" t="s">
        <v>817</v>
      </c>
      <c r="V107" s="320"/>
      <c r="W107" s="320"/>
      <c r="X107" s="320" t="s">
        <v>863</v>
      </c>
      <c r="Y107" s="320"/>
      <c r="Z107" s="320"/>
      <c r="AA107" s="320" t="s">
        <v>864</v>
      </c>
      <c r="AB107" s="320" t="s">
        <v>864</v>
      </c>
      <c r="AC107" s="324" t="s">
        <v>1596</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2084</v>
      </c>
      <c r="E108" s="354"/>
      <c r="F108" s="354"/>
      <c r="G108" s="354"/>
      <c r="H108" s="326" t="s">
        <v>2085</v>
      </c>
      <c r="I108" s="326" t="s">
        <v>2086</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1596</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2087</v>
      </c>
      <c r="E109" s="357" t="s">
        <v>2025</v>
      </c>
      <c r="F109" s="356"/>
      <c r="G109" s="356"/>
      <c r="H109" s="320" t="s">
        <v>2088</v>
      </c>
      <c r="I109" s="320" t="s">
        <v>2089</v>
      </c>
      <c r="J109" s="341"/>
      <c r="K109" s="320" t="s">
        <v>864</v>
      </c>
      <c r="L109" s="320" t="s">
        <v>1925</v>
      </c>
      <c r="M109" s="320"/>
      <c r="N109" s="320" t="s">
        <v>1925</v>
      </c>
      <c r="O109" s="320"/>
      <c r="P109" s="320"/>
      <c r="Q109" s="320"/>
      <c r="R109" s="320"/>
      <c r="S109" s="347" t="s">
        <v>823</v>
      </c>
      <c r="T109" s="320"/>
      <c r="U109" s="353" t="s">
        <v>823</v>
      </c>
      <c r="V109" s="320"/>
      <c r="W109" s="320" t="s">
        <v>864</v>
      </c>
      <c r="X109" s="320" t="s">
        <v>1926</v>
      </c>
      <c r="Y109" s="320"/>
      <c r="Z109" s="320"/>
      <c r="AA109" s="320" t="s">
        <v>864</v>
      </c>
      <c r="AB109" s="320" t="s">
        <v>864</v>
      </c>
      <c r="AC109" s="324" t="s">
        <v>1596</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2090</v>
      </c>
      <c r="D110" s="348"/>
      <c r="E110" s="348"/>
      <c r="F110" s="348"/>
      <c r="G110" s="348"/>
      <c r="H110" s="326" t="s">
        <v>2091</v>
      </c>
      <c r="I110" s="326" t="s">
        <v>2092</v>
      </c>
      <c r="J110" s="326">
        <v>1</v>
      </c>
      <c r="K110" s="326"/>
      <c r="L110" s="326" t="s">
        <v>2093</v>
      </c>
      <c r="M110" s="326"/>
      <c r="N110" s="326" t="s">
        <v>2093</v>
      </c>
      <c r="O110" s="326"/>
      <c r="P110" s="326"/>
      <c r="Q110" s="326"/>
      <c r="R110" s="326"/>
      <c r="S110" s="336" t="s">
        <v>817</v>
      </c>
      <c r="T110" s="326"/>
      <c r="U110" s="360" t="s">
        <v>817</v>
      </c>
      <c r="V110" s="326"/>
      <c r="W110" s="326"/>
      <c r="X110" s="326" t="s">
        <v>1060</v>
      </c>
      <c r="Y110" s="326"/>
      <c r="Z110" s="326"/>
      <c r="AA110" s="326" t="s">
        <v>864</v>
      </c>
      <c r="AB110" s="326" t="s">
        <v>864</v>
      </c>
      <c r="AC110" s="335" t="s">
        <v>1596</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2094</v>
      </c>
      <c r="D111" s="349"/>
      <c r="E111" s="345"/>
      <c r="F111" s="345"/>
      <c r="G111" s="345"/>
      <c r="H111" s="320" t="s">
        <v>2095</v>
      </c>
      <c r="I111" s="320" t="s">
        <v>2096</v>
      </c>
      <c r="J111" s="320"/>
      <c r="K111" s="320"/>
      <c r="L111" s="320" t="s">
        <v>2097</v>
      </c>
      <c r="M111" s="320"/>
      <c r="N111" s="320" t="s">
        <v>2097</v>
      </c>
      <c r="O111" s="320"/>
      <c r="P111" s="320"/>
      <c r="Q111" s="320"/>
      <c r="R111" s="320"/>
      <c r="S111" s="330" t="s">
        <v>817</v>
      </c>
      <c r="T111" s="320"/>
      <c r="U111" s="361" t="s">
        <v>817</v>
      </c>
      <c r="V111" s="320"/>
      <c r="W111" s="320"/>
      <c r="X111" s="320" t="s">
        <v>863</v>
      </c>
      <c r="Y111" s="320"/>
      <c r="Z111" s="320" t="s">
        <v>2098</v>
      </c>
      <c r="AA111" s="320" t="s">
        <v>864</v>
      </c>
      <c r="AB111" s="320" t="s">
        <v>864</v>
      </c>
      <c r="AC111" s="324" t="s">
        <v>1596</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2099</v>
      </c>
      <c r="D112" s="354"/>
      <c r="E112" s="354"/>
      <c r="F112" s="354"/>
      <c r="G112" s="354"/>
      <c r="H112" s="326" t="s">
        <v>2100</v>
      </c>
      <c r="I112" s="326" t="s">
        <v>2101</v>
      </c>
      <c r="J112" s="326" t="s">
        <v>2102</v>
      </c>
      <c r="K112" s="326" t="s">
        <v>864</v>
      </c>
      <c r="L112" s="326" t="s">
        <v>1839</v>
      </c>
      <c r="M112" s="326"/>
      <c r="N112" s="326" t="s">
        <v>1839</v>
      </c>
      <c r="O112" s="326"/>
      <c r="P112" s="326"/>
      <c r="Q112" s="326"/>
      <c r="R112" s="326"/>
      <c r="S112" s="336" t="s">
        <v>817</v>
      </c>
      <c r="T112" s="326"/>
      <c r="U112" s="360" t="s">
        <v>817</v>
      </c>
      <c r="V112" s="326"/>
      <c r="W112" s="326"/>
      <c r="X112" s="326" t="s">
        <v>863</v>
      </c>
      <c r="Y112" s="326"/>
      <c r="Z112" s="326" t="s">
        <v>2103</v>
      </c>
      <c r="AA112" s="326" t="s">
        <v>864</v>
      </c>
      <c r="AB112" s="326" t="s">
        <v>864</v>
      </c>
      <c r="AC112" s="324" t="s">
        <v>1596</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2104</v>
      </c>
      <c r="D113" s="345"/>
      <c r="E113" s="345"/>
      <c r="F113" s="345"/>
      <c r="G113" s="345"/>
      <c r="H113" s="320" t="s">
        <v>2105</v>
      </c>
      <c r="I113" s="320" t="s">
        <v>2106</v>
      </c>
      <c r="J113" s="320" t="s">
        <v>1251</v>
      </c>
      <c r="K113" s="320"/>
      <c r="L113" s="320" t="s">
        <v>2107</v>
      </c>
      <c r="M113" s="320"/>
      <c r="N113" s="320" t="s">
        <v>2107</v>
      </c>
      <c r="O113" s="320"/>
      <c r="P113" s="320"/>
      <c r="Q113" s="320"/>
      <c r="R113" s="320"/>
      <c r="S113" s="330" t="s">
        <v>817</v>
      </c>
      <c r="T113" s="352"/>
      <c r="U113" s="361" t="s">
        <v>817</v>
      </c>
      <c r="V113" s="320"/>
      <c r="W113" s="320"/>
      <c r="X113" s="320" t="s">
        <v>863</v>
      </c>
      <c r="Y113" s="320"/>
      <c r="Z113" s="320"/>
      <c r="AA113" s="320" t="s">
        <v>864</v>
      </c>
      <c r="AB113" s="320" t="s">
        <v>864</v>
      </c>
      <c r="AC113" s="324" t="s">
        <v>1596</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2108</v>
      </c>
      <c r="D114" s="350"/>
      <c r="E114" s="350"/>
      <c r="F114" s="350"/>
      <c r="G114" s="350"/>
      <c r="H114" s="326" t="s">
        <v>2109</v>
      </c>
      <c r="I114" s="326" t="s">
        <v>2110</v>
      </c>
      <c r="J114" s="333"/>
      <c r="K114" s="326" t="s">
        <v>864</v>
      </c>
      <c r="L114" s="326" t="s">
        <v>2111</v>
      </c>
      <c r="M114" s="326"/>
      <c r="N114" s="326" t="s">
        <v>2111</v>
      </c>
      <c r="O114" s="326"/>
      <c r="P114" s="326"/>
      <c r="Q114" s="326"/>
      <c r="R114" s="326"/>
      <c r="S114" s="334" t="s">
        <v>823</v>
      </c>
      <c r="T114" s="326"/>
      <c r="U114" s="359" t="s">
        <v>823</v>
      </c>
      <c r="V114" s="326"/>
      <c r="W114" s="326" t="s">
        <v>864</v>
      </c>
      <c r="X114" s="326" t="s">
        <v>1233</v>
      </c>
      <c r="Y114" s="326"/>
      <c r="Z114" s="326"/>
      <c r="AA114" s="326" t="s">
        <v>864</v>
      </c>
      <c r="AB114" s="326" t="s">
        <v>864</v>
      </c>
      <c r="AC114" s="324" t="s">
        <v>1596</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2112</v>
      </c>
      <c r="E115" s="345"/>
      <c r="F115" s="345"/>
      <c r="G115" s="345"/>
      <c r="H115" s="320" t="s">
        <v>2113</v>
      </c>
      <c r="I115" s="320" t="s">
        <v>2114</v>
      </c>
      <c r="J115" s="320" t="s">
        <v>1237</v>
      </c>
      <c r="K115" s="320" t="s">
        <v>864</v>
      </c>
      <c r="L115" s="320" t="s">
        <v>1757</v>
      </c>
      <c r="M115" s="320"/>
      <c r="N115" s="320" t="s">
        <v>1757</v>
      </c>
      <c r="O115" s="320"/>
      <c r="P115" s="320"/>
      <c r="Q115" s="320"/>
      <c r="R115" s="320"/>
      <c r="S115" s="323" t="s">
        <v>820</v>
      </c>
      <c r="T115" s="320"/>
      <c r="U115" s="362" t="s">
        <v>820</v>
      </c>
      <c r="V115" s="320"/>
      <c r="W115" s="320"/>
      <c r="X115" s="320" t="s">
        <v>863</v>
      </c>
      <c r="Y115" s="320"/>
      <c r="Z115" s="320" t="s">
        <v>1238</v>
      </c>
      <c r="AA115" s="320" t="s">
        <v>864</v>
      </c>
      <c r="AB115" s="320" t="s">
        <v>864</v>
      </c>
      <c r="AC115" s="335" t="s">
        <v>1596</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2115</v>
      </c>
      <c r="E116" s="348"/>
      <c r="F116" s="348"/>
      <c r="G116" s="348"/>
      <c r="H116" s="326" t="s">
        <v>2116</v>
      </c>
      <c r="I116" s="326" t="s">
        <v>2117</v>
      </c>
      <c r="J116" s="381">
        <v>606070707</v>
      </c>
      <c r="K116" s="326" t="s">
        <v>864</v>
      </c>
      <c r="L116" s="326" t="s">
        <v>2118</v>
      </c>
      <c r="M116" s="326"/>
      <c r="N116" s="326" t="s">
        <v>2118</v>
      </c>
      <c r="O116" s="326"/>
      <c r="P116" s="326"/>
      <c r="Q116" s="326"/>
      <c r="R116" s="326"/>
      <c r="S116" s="328" t="s">
        <v>820</v>
      </c>
      <c r="T116" s="326"/>
      <c r="U116" s="355" t="s">
        <v>820</v>
      </c>
      <c r="V116" s="326"/>
      <c r="W116" s="326"/>
      <c r="X116" s="326" t="s">
        <v>863</v>
      </c>
      <c r="Y116" s="326"/>
      <c r="Z116" s="326"/>
      <c r="AA116" s="326" t="s">
        <v>864</v>
      </c>
      <c r="AB116" s="326" t="s">
        <v>864</v>
      </c>
      <c r="AC116" s="324" t="s">
        <v>1596</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1596</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C31" sqref="C31"/>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5" width="7.375" customWidth="1"/>
    <col min="6" max="6" width="6.25" customWidth="1"/>
    <col min="7" max="7" width="9.125" customWidth="1"/>
    <col min="8" max="8" width="52" style="57" customWidth="1"/>
    <col min="9" max="9" width="22.375" customWidth="1"/>
    <col min="10" max="10" width="14.125" hidden="1" customWidth="1"/>
    <col min="11" max="11" width="12.37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3.25" customWidth="1"/>
    <col min="20" max="20" width="14.125" bestFit="1" customWidth="1"/>
    <col min="21" max="21" width="12.5" bestFit="1" customWidth="1"/>
    <col min="22" max="23" width="9" style="95"/>
    <col min="24" max="30" width="0" hidden="1" customWidth="1"/>
  </cols>
  <sheetData>
    <row r="1" spans="1:1014" ht="14.25" customHeight="1">
      <c r="A1" s="228" t="s">
        <v>2119</v>
      </c>
      <c r="B1" s="128"/>
      <c r="C1" s="129" t="s">
        <v>813</v>
      </c>
      <c r="D1" s="128"/>
      <c r="E1" s="150" t="s">
        <v>814</v>
      </c>
      <c r="F1" s="157"/>
      <c r="G1" s="128"/>
      <c r="H1" s="465"/>
      <c r="I1" s="465"/>
      <c r="J1" s="465"/>
      <c r="K1" s="159"/>
      <c r="L1" s="96"/>
      <c r="M1" s="96"/>
      <c r="N1" s="96"/>
      <c r="O1" s="466" t="s">
        <v>816</v>
      </c>
      <c r="P1" s="466"/>
      <c r="Q1" s="96"/>
      <c r="R1" s="96"/>
      <c r="S1" s="96"/>
      <c r="T1" s="281"/>
      <c r="U1" s="96"/>
      <c r="V1" s="281"/>
      <c r="W1" s="281"/>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65"/>
      <c r="I2" s="465"/>
      <c r="J2" s="465"/>
      <c r="K2" s="159"/>
      <c r="L2" s="96"/>
      <c r="M2" s="96"/>
      <c r="N2" s="96"/>
      <c r="O2" s="96"/>
      <c r="P2" s="173"/>
      <c r="Q2" s="96"/>
      <c r="R2" s="96"/>
      <c r="S2" s="96"/>
      <c r="T2" s="281"/>
      <c r="U2" s="96"/>
      <c r="V2" s="281"/>
      <c r="W2" s="281"/>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281"/>
      <c r="W3" s="281"/>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281"/>
      <c r="W4" s="281"/>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283"/>
      <c r="W5" s="283"/>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281"/>
      <c r="W6" s="281"/>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67" t="s">
        <v>828</v>
      </c>
      <c r="M7" s="467"/>
      <c r="N7" s="467"/>
      <c r="O7" s="467"/>
      <c r="P7" s="173"/>
      <c r="Q7" s="96"/>
      <c r="R7" s="96"/>
      <c r="S7" s="96"/>
      <c r="T7" s="281"/>
      <c r="U7" s="96"/>
      <c r="V7" s="473" t="s">
        <v>829</v>
      </c>
      <c r="W7" s="473"/>
      <c r="Y7" s="179"/>
      <c r="Z7" s="96"/>
      <c r="AA7" s="159"/>
      <c r="AB7" s="96"/>
      <c r="AC7" s="467" t="s">
        <v>830</v>
      </c>
      <c r="AD7" s="4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2120</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404" t="s">
        <v>2121</v>
      </c>
      <c r="C9" s="404"/>
      <c r="D9" s="404"/>
      <c r="E9" s="404"/>
      <c r="F9" s="404"/>
      <c r="G9" s="404"/>
      <c r="H9" s="320" t="s">
        <v>2122</v>
      </c>
      <c r="I9" s="402"/>
      <c r="K9" s="320" t="s">
        <v>2123</v>
      </c>
      <c r="Q9" s="402" t="s">
        <v>823</v>
      </c>
      <c r="R9" s="416" t="s">
        <v>864</v>
      </c>
      <c r="S9" s="416" t="s">
        <v>1926</v>
      </c>
      <c r="V9" s="95" t="s">
        <v>864</v>
      </c>
      <c r="W9" s="95" t="s">
        <v>864</v>
      </c>
    </row>
    <row r="10" spans="1:1014" ht="14.25" customHeight="1">
      <c r="A10" s="403">
        <v>2</v>
      </c>
      <c r="B10" s="404"/>
      <c r="C10" s="404" t="s">
        <v>2124</v>
      </c>
      <c r="D10" s="404"/>
      <c r="E10" s="404"/>
      <c r="F10" s="404"/>
      <c r="G10" s="404"/>
      <c r="H10" s="326" t="s">
        <v>2125</v>
      </c>
      <c r="I10" s="326" t="s">
        <v>2126</v>
      </c>
      <c r="K10" s="326" t="s">
        <v>1187</v>
      </c>
      <c r="Q10" s="328" t="s">
        <v>820</v>
      </c>
      <c r="R10" s="416"/>
      <c r="S10" s="416" t="s">
        <v>863</v>
      </c>
      <c r="V10" s="95" t="s">
        <v>864</v>
      </c>
      <c r="W10" s="95" t="s">
        <v>864</v>
      </c>
    </row>
    <row r="11" spans="1:1014" ht="14.25" customHeight="1">
      <c r="A11" s="405">
        <v>3</v>
      </c>
      <c r="B11" s="404"/>
      <c r="C11" s="404" t="s">
        <v>2127</v>
      </c>
      <c r="D11" s="404"/>
      <c r="E11" s="404"/>
      <c r="F11" s="404"/>
      <c r="G11" s="404"/>
      <c r="H11" s="320" t="s">
        <v>2128</v>
      </c>
      <c r="I11" s="320" t="s">
        <v>2129</v>
      </c>
      <c r="K11" s="320" t="s">
        <v>879</v>
      </c>
      <c r="Q11" s="323" t="s">
        <v>820</v>
      </c>
      <c r="R11" s="416"/>
      <c r="S11" s="416" t="s">
        <v>879</v>
      </c>
      <c r="V11" s="95" t="s">
        <v>864</v>
      </c>
      <c r="W11" s="95" t="s">
        <v>864</v>
      </c>
    </row>
    <row r="12" spans="1:1014" ht="14.25" customHeight="1">
      <c r="A12" s="403">
        <v>4</v>
      </c>
      <c r="B12" s="404"/>
      <c r="C12" s="404" t="s">
        <v>2130</v>
      </c>
      <c r="D12" s="404"/>
      <c r="E12" s="404"/>
      <c r="F12" s="404"/>
      <c r="G12" s="404"/>
      <c r="H12" s="407"/>
      <c r="I12" s="407" t="s">
        <v>2131</v>
      </c>
      <c r="K12" s="407" t="s">
        <v>2132</v>
      </c>
      <c r="Q12" s="336" t="s">
        <v>817</v>
      </c>
      <c r="R12" s="416"/>
      <c r="S12" s="416" t="s">
        <v>879</v>
      </c>
      <c r="V12" s="95" t="s">
        <v>864</v>
      </c>
      <c r="W12" s="95" t="s">
        <v>864</v>
      </c>
    </row>
    <row r="13" spans="1:1014" ht="14.25" customHeight="1">
      <c r="A13" s="403">
        <v>5</v>
      </c>
      <c r="B13" s="404"/>
      <c r="C13" s="404" t="s">
        <v>1135</v>
      </c>
      <c r="D13" s="404"/>
      <c r="E13" s="404"/>
      <c r="F13" s="404"/>
      <c r="G13" s="404"/>
      <c r="H13" s="406" t="s">
        <v>2133</v>
      </c>
      <c r="I13" s="401"/>
      <c r="K13" s="406" t="s">
        <v>1137</v>
      </c>
      <c r="Q13" s="402" t="s">
        <v>823</v>
      </c>
      <c r="R13" s="416" t="s">
        <v>864</v>
      </c>
      <c r="S13" s="320" t="s">
        <v>1137</v>
      </c>
      <c r="V13" s="95" t="s">
        <v>864</v>
      </c>
      <c r="W13" s="95" t="s">
        <v>864</v>
      </c>
    </row>
    <row r="14" spans="1:1014" ht="14.25" customHeight="1">
      <c r="A14" s="405">
        <v>6</v>
      </c>
      <c r="B14" s="404"/>
      <c r="C14" s="404"/>
      <c r="D14" s="404" t="s">
        <v>1945</v>
      </c>
      <c r="E14" s="404"/>
      <c r="F14" s="404"/>
      <c r="G14" s="404"/>
      <c r="H14" s="407" t="s">
        <v>2134</v>
      </c>
      <c r="I14" s="407" t="s">
        <v>1948</v>
      </c>
      <c r="K14" s="407" t="s">
        <v>1141</v>
      </c>
      <c r="Q14" s="328" t="s">
        <v>820</v>
      </c>
      <c r="R14" s="416"/>
      <c r="S14" s="326" t="s">
        <v>1060</v>
      </c>
      <c r="V14" s="95" t="s">
        <v>864</v>
      </c>
      <c r="W14" s="95" t="s">
        <v>864</v>
      </c>
    </row>
    <row r="15" spans="1:1014" ht="14.25" customHeight="1">
      <c r="A15" s="403">
        <v>7</v>
      </c>
      <c r="B15" s="404"/>
      <c r="C15" s="404"/>
      <c r="D15" s="404" t="s">
        <v>1144</v>
      </c>
      <c r="E15" s="404"/>
      <c r="F15" s="404"/>
      <c r="G15" s="404"/>
      <c r="H15" s="406" t="s">
        <v>2135</v>
      </c>
      <c r="I15" s="408" t="s">
        <v>1952</v>
      </c>
      <c r="K15" s="406" t="s">
        <v>1147</v>
      </c>
      <c r="Q15" s="323" t="s">
        <v>820</v>
      </c>
      <c r="R15" s="416"/>
      <c r="S15" s="320" t="s">
        <v>1060</v>
      </c>
      <c r="V15" s="95" t="s">
        <v>864</v>
      </c>
      <c r="W15" s="95" t="s">
        <v>864</v>
      </c>
    </row>
    <row r="16" spans="1:1014" ht="14.25" customHeight="1">
      <c r="A16" s="403">
        <v>8</v>
      </c>
      <c r="B16" s="404"/>
      <c r="C16" s="404"/>
      <c r="D16" s="404" t="s">
        <v>1954</v>
      </c>
      <c r="E16" s="404"/>
      <c r="F16" s="404"/>
      <c r="G16" s="404"/>
      <c r="H16" s="407" t="s">
        <v>2136</v>
      </c>
      <c r="I16" s="409">
        <v>1</v>
      </c>
      <c r="K16" s="407" t="s">
        <v>1150</v>
      </c>
      <c r="Q16" s="336" t="s">
        <v>817</v>
      </c>
      <c r="R16" s="416"/>
      <c r="S16" s="326" t="s">
        <v>1060</v>
      </c>
      <c r="V16" s="95" t="s">
        <v>864</v>
      </c>
      <c r="W16" s="95" t="s">
        <v>864</v>
      </c>
    </row>
    <row r="17" spans="1:23" ht="14.25" customHeight="1">
      <c r="A17" s="405">
        <v>9</v>
      </c>
      <c r="B17" s="404"/>
      <c r="C17" s="404" t="s">
        <v>2137</v>
      </c>
      <c r="D17" s="404"/>
      <c r="E17" s="404"/>
      <c r="F17" s="404"/>
      <c r="G17" s="404"/>
      <c r="H17" s="406" t="s">
        <v>2138</v>
      </c>
      <c r="I17" s="406"/>
      <c r="K17" s="406" t="s">
        <v>1158</v>
      </c>
      <c r="Q17" s="336" t="s">
        <v>817</v>
      </c>
      <c r="R17" s="416"/>
      <c r="S17" s="326" t="s">
        <v>1060</v>
      </c>
      <c r="V17" s="95" t="s">
        <v>864</v>
      </c>
      <c r="W17" s="95" t="s">
        <v>864</v>
      </c>
    </row>
    <row r="18" spans="1:23" ht="14.25" customHeight="1">
      <c r="A18" s="403">
        <v>10</v>
      </c>
      <c r="B18" s="404"/>
      <c r="C18" s="404" t="s">
        <v>2139</v>
      </c>
      <c r="D18" s="404"/>
      <c r="E18" s="404"/>
      <c r="F18" s="404"/>
      <c r="G18" s="404"/>
      <c r="H18" s="407" t="s">
        <v>2140</v>
      </c>
      <c r="I18" s="409"/>
      <c r="K18" s="407" t="s">
        <v>2141</v>
      </c>
      <c r="Q18" s="336" t="s">
        <v>817</v>
      </c>
      <c r="R18" s="416"/>
      <c r="S18" s="416" t="s">
        <v>863</v>
      </c>
      <c r="V18" s="95" t="s">
        <v>864</v>
      </c>
      <c r="W18" s="95" t="s">
        <v>864</v>
      </c>
    </row>
    <row r="19" spans="1:23" ht="14.25" customHeight="1">
      <c r="A19" s="403">
        <v>11</v>
      </c>
      <c r="B19" s="404"/>
      <c r="C19" s="404" t="s">
        <v>2142</v>
      </c>
      <c r="D19" s="404"/>
      <c r="E19" s="404"/>
      <c r="F19" s="404"/>
      <c r="G19" s="404"/>
      <c r="H19" s="406" t="s">
        <v>2143</v>
      </c>
      <c r="I19" s="406"/>
      <c r="K19" s="406" t="s">
        <v>2144</v>
      </c>
      <c r="Q19" s="336" t="s">
        <v>817</v>
      </c>
      <c r="R19" s="416"/>
      <c r="S19" s="416" t="s">
        <v>863</v>
      </c>
      <c r="U19" s="432" t="s">
        <v>2145</v>
      </c>
      <c r="V19" s="95" t="s">
        <v>864</v>
      </c>
      <c r="W19" s="95" t="s">
        <v>864</v>
      </c>
    </row>
    <row r="20" spans="1:23" ht="14.25" customHeight="1">
      <c r="A20" s="405">
        <v>12</v>
      </c>
      <c r="B20" s="404"/>
      <c r="C20" s="404" t="s">
        <v>2146</v>
      </c>
      <c r="D20" s="404"/>
      <c r="E20" s="404"/>
      <c r="F20" s="404"/>
      <c r="G20" s="404"/>
      <c r="H20" s="326" t="s">
        <v>2147</v>
      </c>
      <c r="I20" s="381" t="s">
        <v>2148</v>
      </c>
      <c r="K20" s="326" t="s">
        <v>2149</v>
      </c>
      <c r="Q20" s="336" t="s">
        <v>817</v>
      </c>
      <c r="R20" s="416"/>
      <c r="S20" s="326" t="s">
        <v>863</v>
      </c>
      <c r="U20" s="432" t="s">
        <v>2150</v>
      </c>
      <c r="V20" s="95" t="s">
        <v>864</v>
      </c>
      <c r="W20" s="95" t="s">
        <v>864</v>
      </c>
    </row>
    <row r="21" spans="1:23" ht="14.25" customHeight="1">
      <c r="A21" s="403">
        <v>13</v>
      </c>
      <c r="B21" s="404"/>
      <c r="C21" s="404" t="s">
        <v>2151</v>
      </c>
      <c r="D21" s="404"/>
      <c r="E21" s="404"/>
      <c r="F21" s="404"/>
      <c r="G21" s="404"/>
      <c r="H21" s="406" t="s">
        <v>2152</v>
      </c>
      <c r="I21" s="406"/>
      <c r="K21" s="406" t="s">
        <v>2153</v>
      </c>
      <c r="Q21" s="336" t="s">
        <v>817</v>
      </c>
      <c r="R21" s="416"/>
      <c r="S21" s="326" t="s">
        <v>863</v>
      </c>
      <c r="U21" s="432" t="s">
        <v>2154</v>
      </c>
      <c r="V21" s="95" t="s">
        <v>864</v>
      </c>
      <c r="W21" s="95" t="s">
        <v>864</v>
      </c>
    </row>
    <row r="22" spans="1:23" ht="14.25" customHeight="1">
      <c r="A22" s="403">
        <v>14</v>
      </c>
      <c r="B22" s="404"/>
      <c r="C22" s="404" t="s">
        <v>2099</v>
      </c>
      <c r="D22" s="404"/>
      <c r="E22" s="404"/>
      <c r="F22" s="404"/>
      <c r="G22" s="404"/>
      <c r="H22" s="326" t="s">
        <v>2155</v>
      </c>
      <c r="I22" s="326" t="s">
        <v>2156</v>
      </c>
      <c r="K22" s="326" t="s">
        <v>888</v>
      </c>
      <c r="Q22" s="336" t="s">
        <v>817</v>
      </c>
      <c r="R22" s="416"/>
      <c r="S22" s="416" t="s">
        <v>863</v>
      </c>
      <c r="T22" s="175" t="s">
        <v>864</v>
      </c>
      <c r="U22" s="432" t="s">
        <v>2157</v>
      </c>
      <c r="V22" s="95" t="s">
        <v>864</v>
      </c>
      <c r="W22" s="95" t="s">
        <v>864</v>
      </c>
    </row>
    <row r="23" spans="1:23" ht="14.25" customHeight="1">
      <c r="A23" s="404">
        <v>15</v>
      </c>
      <c r="B23" s="404"/>
      <c r="C23" s="404" t="s">
        <v>2158</v>
      </c>
      <c r="D23" s="404"/>
      <c r="E23" s="404"/>
      <c r="F23" s="404"/>
      <c r="G23" s="404"/>
      <c r="H23" s="431" t="s">
        <v>2159</v>
      </c>
      <c r="I23" s="431" t="s">
        <v>2160</v>
      </c>
      <c r="K23" s="431" t="s">
        <v>2161</v>
      </c>
      <c r="Q23" s="336" t="s">
        <v>817</v>
      </c>
      <c r="R23" s="416"/>
      <c r="S23" s="416" t="s">
        <v>863</v>
      </c>
      <c r="T23" s="95" t="s">
        <v>864</v>
      </c>
      <c r="U23" s="432" t="s">
        <v>2162</v>
      </c>
      <c r="V23" s="95" t="s">
        <v>864</v>
      </c>
      <c r="W23" s="95" t="s">
        <v>864</v>
      </c>
    </row>
    <row r="24" spans="1:23" ht="15">
      <c r="A24" s="433">
        <f>SUBTOTAL(103,Tableau3[ID])</f>
        <v>15</v>
      </c>
      <c r="B24" s="433">
        <f>SUBTOTAL(103,Tableau3[Donnée (Niveau 1)])</f>
        <v>1</v>
      </c>
      <c r="C24" s="433">
        <f>SUBTOTAL(103,Tableau3[Donnée (Niveau 2)])</f>
        <v>11</v>
      </c>
      <c r="D24" s="433">
        <f>SUBTOTAL(103,Tableau3[Donnée (Niveau 3)])</f>
        <v>3</v>
      </c>
      <c r="E24" s="433">
        <f>SUBTOTAL(103,Tableau3[Donnée (Niveau 4)])</f>
        <v>0</v>
      </c>
      <c r="F24" s="433">
        <f>SUBTOTAL(103,Tableau3[Donnée (Niveau 5)])</f>
        <v>0</v>
      </c>
      <c r="G24" s="433">
        <f>SUBTOTAL(103,Tableau3[Donnée (Niveau 6)])</f>
        <v>0</v>
      </c>
      <c r="H24" s="433">
        <f>SUBTOTAL(103,Tableau3[Description])</f>
        <v>14</v>
      </c>
      <c r="I24" s="433">
        <f>SUBTOTAL(103,Tableau3[Exemples])</f>
        <v>9</v>
      </c>
      <c r="J24" s="433">
        <f>SUBTOTAL(103,Tableau3[Balise NexSIS])</f>
        <v>0</v>
      </c>
      <c r="K24" s="433">
        <f>SUBTOTAL(103,Tableau3[Nouvelle balise])</f>
        <v>15</v>
      </c>
      <c r="L24" s="433">
        <f>SUBTOTAL(103,Tableau3[Nantes - balise])</f>
        <v>0</v>
      </c>
      <c r="M24" s="433">
        <f>SUBTOTAL(103,Tableau3[Nantes - description])</f>
        <v>0</v>
      </c>
      <c r="N24" s="433">
        <f>SUBTOTAL(103,Tableau3[GT399])</f>
        <v>0</v>
      </c>
      <c r="O24" s="433">
        <f>SUBTOTAL(103,Tableau3[GT399 description])</f>
        <v>0</v>
      </c>
      <c r="P24" s="433">
        <f>SUBTOTAL(103,Tableau3[Priorisation])</f>
        <v>0</v>
      </c>
      <c r="Q24" s="433">
        <f>SUBTOTAL(103,Tableau3[Cardinalité])</f>
        <v>15</v>
      </c>
      <c r="R24" s="433">
        <f>SUBTOTAL(103,Tableau3[Objet])</f>
        <v>2</v>
      </c>
      <c r="S24" s="433">
        <f>SUBTOTAL(103,Tableau3[Format (ou type)])</f>
        <v>15</v>
      </c>
      <c r="T24" s="433">
        <f>SUBTOTAL(103,Tableau3[Nomenclature/ énumération])</f>
        <v>2</v>
      </c>
      <c r="U24" s="433">
        <f>SUBTOTAL(103,Tableau3[Détails de format])</f>
        <v>5</v>
      </c>
      <c r="V24" s="433">
        <f>SUBTOTAL(103,Tableau3[15-18])</f>
        <v>15</v>
      </c>
      <c r="W24" s="433">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H16" sqref="H16"/>
      <selection pane="bottomLeft"/>
      <selection pane="topRight"/>
    </sheetView>
  </sheetViews>
  <sheetFormatPr defaultColWidth="9" defaultRowHeight="14.25"/>
  <cols>
    <col min="1" max="1" width="4.125" customWidth="1"/>
    <col min="2" max="2" width="21.875" customWidth="1"/>
    <col min="3" max="3" width="26.5" customWidth="1"/>
    <col min="4" max="4" width="9.5" customWidth="1"/>
    <col min="5" max="5" width="8.375" style="57" customWidth="1"/>
    <col min="6" max="6" width="8.125" customWidth="1"/>
    <col min="7" max="7" width="8.625" customWidth="1"/>
    <col min="8" max="8" width="44.25" customWidth="1"/>
    <col min="9" max="9" width="16.125" customWidth="1"/>
    <col min="10" max="10" width="0" hidden="1" customWidth="1"/>
    <col min="12" max="16" width="0" hidden="1" customWidth="1"/>
    <col min="17" max="17" width="10.125" customWidth="1"/>
    <col min="24" max="30" width="0" hidden="1" customWidth="1"/>
  </cols>
  <sheetData>
    <row r="1" spans="1:1014" ht="14.25" customHeight="1">
      <c r="A1" s="228" t="s">
        <v>2119</v>
      </c>
      <c r="B1" s="128"/>
      <c r="C1" s="129" t="s">
        <v>813</v>
      </c>
      <c r="D1" s="128"/>
      <c r="E1" s="150" t="s">
        <v>814</v>
      </c>
      <c r="F1" s="157"/>
      <c r="G1" s="128"/>
      <c r="H1" s="465"/>
      <c r="I1" s="465"/>
      <c r="J1" s="465"/>
      <c r="K1" s="159"/>
      <c r="L1" s="96"/>
      <c r="M1" s="96"/>
      <c r="N1" s="96"/>
      <c r="O1" s="466" t="s">
        <v>816</v>
      </c>
      <c r="P1" s="466"/>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65"/>
      <c r="I2" s="465"/>
      <c r="J2" s="465"/>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67" t="s">
        <v>828</v>
      </c>
      <c r="M7" s="467"/>
      <c r="N7" s="467"/>
      <c r="O7" s="467"/>
      <c r="P7" s="173"/>
      <c r="Q7" s="96"/>
      <c r="R7" s="96"/>
      <c r="S7" s="96"/>
      <c r="T7" s="281"/>
      <c r="U7" s="96"/>
      <c r="V7" s="473" t="s">
        <v>829</v>
      </c>
      <c r="W7" s="473"/>
      <c r="Y7" s="179"/>
      <c r="Z7" s="96"/>
      <c r="AA7" s="159"/>
      <c r="AB7" s="96"/>
      <c r="AC7" s="467" t="s">
        <v>830</v>
      </c>
      <c r="AD7" s="4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2120</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399" t="s">
        <v>2163</v>
      </c>
      <c r="C9" s="399"/>
      <c r="D9" s="399"/>
      <c r="E9" s="404"/>
      <c r="F9" s="404"/>
      <c r="G9" s="404"/>
      <c r="H9" s="320" t="s">
        <v>771</v>
      </c>
      <c r="I9" s="402"/>
      <c r="K9" s="320" t="s">
        <v>2164</v>
      </c>
      <c r="Q9" s="402" t="s">
        <v>817</v>
      </c>
      <c r="R9" s="416" t="s">
        <v>864</v>
      </c>
      <c r="S9" s="416" t="s">
        <v>1336</v>
      </c>
      <c r="V9" t="s">
        <v>864</v>
      </c>
      <c r="W9" t="s">
        <v>864</v>
      </c>
    </row>
    <row r="10" spans="1:1014" ht="14.25" customHeight="1">
      <c r="A10" s="403">
        <v>2</v>
      </c>
      <c r="B10" s="399"/>
      <c r="C10" s="399" t="s">
        <v>2165</v>
      </c>
      <c r="D10" s="399"/>
      <c r="E10" s="404"/>
      <c r="F10" s="404"/>
      <c r="G10" s="404"/>
      <c r="H10" s="407" t="s">
        <v>2166</v>
      </c>
      <c r="I10" s="407" t="s">
        <v>2167</v>
      </c>
      <c r="K10" s="407" t="s">
        <v>2168</v>
      </c>
      <c r="Q10" s="336" t="s">
        <v>893</v>
      </c>
      <c r="R10" s="416"/>
      <c r="S10" s="416" t="s">
        <v>863</v>
      </c>
      <c r="V10" t="s">
        <v>864</v>
      </c>
      <c r="W10" t="s">
        <v>864</v>
      </c>
    </row>
    <row r="11" spans="1:1014" ht="15">
      <c r="A11" s="418">
        <f>SUBTOTAL(103,Tableau35[ID])</f>
        <v>2</v>
      </c>
      <c r="B11" s="418">
        <f>SUBTOTAL(103,Tableau35[Donnée (Niveau 1)])</f>
        <v>1</v>
      </c>
      <c r="C11" s="418">
        <f>SUBTOTAL(103,Tableau35[Donnée (Niveau 2)])</f>
        <v>1</v>
      </c>
      <c r="D11" s="418">
        <f>SUBTOTAL(103,Tableau35[Donnée (Niveau 3)])</f>
        <v>0</v>
      </c>
      <c r="E11" s="418">
        <f>SUBTOTAL(103,Tableau35[Donnée (Niveau 4)])</f>
        <v>0</v>
      </c>
      <c r="F11" s="418">
        <f>SUBTOTAL(103,Tableau35[Donnée (Niveau 5)])</f>
        <v>0</v>
      </c>
      <c r="G11" s="418">
        <f>SUBTOTAL(103,Tableau35[Donnée (Niveau 6)])</f>
        <v>0</v>
      </c>
      <c r="H11" s="418">
        <f>SUBTOTAL(103,Tableau35[Description])</f>
        <v>2</v>
      </c>
      <c r="I11" s="418">
        <f>SUBTOTAL(103,Tableau35[Exemples])</f>
        <v>1</v>
      </c>
      <c r="J11" s="418">
        <f>SUBTOTAL(103,Tableau35[Balise NexSIS])</f>
        <v>0</v>
      </c>
      <c r="K11" s="418">
        <f>SUBTOTAL(103,Tableau35[Nouvelle balise])</f>
        <v>2</v>
      </c>
      <c r="L11" s="418">
        <f>SUBTOTAL(103,Tableau35[Nantes - balise])</f>
        <v>0</v>
      </c>
      <c r="M11" s="418">
        <f>SUBTOTAL(103,Tableau35[Nantes - description])</f>
        <v>0</v>
      </c>
      <c r="N11" s="418">
        <f>SUBTOTAL(103,Tableau35[GT399])</f>
        <v>0</v>
      </c>
      <c r="O11" s="418">
        <f>SUBTOTAL(103,Tableau35[GT399 description])</f>
        <v>0</v>
      </c>
      <c r="P11" s="418">
        <f>SUBTOTAL(103,Tableau35[Priorisation])</f>
        <v>0</v>
      </c>
      <c r="Q11" s="418">
        <f>SUBTOTAL(103,Tableau35[Cardinalité])</f>
        <v>2</v>
      </c>
      <c r="R11" s="418">
        <f>SUBTOTAL(103,Tableau35[Objet])</f>
        <v>1</v>
      </c>
      <c r="S11" s="418">
        <f>SUBTOTAL(103,Tableau35[Format (ou type)])</f>
        <v>2</v>
      </c>
      <c r="T11" s="418">
        <f>SUBTOTAL(103,Tableau35[Nomenclature/ énumération])</f>
        <v>0</v>
      </c>
      <c r="U11" s="418">
        <f>SUBTOTAL(103,Tableau35[Détails de format])</f>
        <v>0</v>
      </c>
      <c r="V11" s="418">
        <f>SUBTOTAL(103,Tableau35[15-18])</f>
        <v>2</v>
      </c>
      <c r="W11" s="41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C2" sqref="C2"/>
      <selection pane="bottomLeft"/>
      <selection pane="topRight"/>
    </sheetView>
  </sheetViews>
  <sheetFormatPr defaultColWidth="9" defaultRowHeight="14.25"/>
  <cols>
    <col min="1" max="1" width="4.125" customWidth="1"/>
    <col min="2" max="2" width="12.875" bestFit="1" customWidth="1"/>
    <col min="3" max="3" width="30.125" customWidth="1"/>
    <col min="4" max="4" width="14" customWidth="1"/>
    <col min="5" max="5" width="7.125" style="57" customWidth="1"/>
    <col min="6" max="6" width="7.125" customWidth="1"/>
    <col min="7" max="7" width="7.5" customWidth="1"/>
    <col min="8" max="8" width="46.5" customWidth="1"/>
    <col min="9" max="9" width="17.75" customWidth="1"/>
    <col min="10" max="10" width="6.25" hidden="1" customWidth="1"/>
    <col min="11" max="11" width="18.625" customWidth="1"/>
    <col min="12" max="16" width="0" hidden="1" customWidth="1"/>
    <col min="17" max="17" width="11.875" customWidth="1"/>
    <col min="24" max="30" width="0" hidden="1" customWidth="1"/>
  </cols>
  <sheetData>
    <row r="1" spans="1:1014" ht="14.25" customHeight="1">
      <c r="A1" s="228" t="s">
        <v>2119</v>
      </c>
      <c r="B1" s="128"/>
      <c r="C1" s="129" t="s">
        <v>813</v>
      </c>
      <c r="D1" s="128"/>
      <c r="E1" s="150" t="s">
        <v>814</v>
      </c>
      <c r="F1" s="157"/>
      <c r="G1" s="128"/>
      <c r="H1" s="465"/>
      <c r="I1" s="465"/>
      <c r="J1" s="465"/>
      <c r="K1" s="159"/>
      <c r="L1" s="96"/>
      <c r="M1" s="96"/>
      <c r="N1" s="96"/>
      <c r="O1" s="466" t="s">
        <v>816</v>
      </c>
      <c r="P1" s="466"/>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8"/>
      <c r="E2" s="152" t="s">
        <v>819</v>
      </c>
      <c r="F2" s="157"/>
      <c r="G2" s="128"/>
      <c r="H2" s="465"/>
      <c r="I2" s="465"/>
      <c r="J2" s="465"/>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67" t="s">
        <v>828</v>
      </c>
      <c r="M7" s="467"/>
      <c r="N7" s="467"/>
      <c r="O7" s="467"/>
      <c r="P7" s="173"/>
      <c r="Q7" s="96"/>
      <c r="R7" s="96"/>
      <c r="S7" s="96"/>
      <c r="T7" s="281"/>
      <c r="U7" s="96"/>
      <c r="V7" s="473" t="s">
        <v>829</v>
      </c>
      <c r="W7" s="473"/>
      <c r="Y7" s="179"/>
      <c r="Z7" s="96"/>
      <c r="AA7" s="159"/>
      <c r="AB7" s="96"/>
      <c r="AC7" s="467" t="s">
        <v>830</v>
      </c>
      <c r="AD7" s="4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2120</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5">
        <v>18</v>
      </c>
      <c r="B9" s="399" t="s">
        <v>2033</v>
      </c>
      <c r="C9" s="399"/>
      <c r="D9" s="399"/>
      <c r="E9" s="404"/>
      <c r="F9" s="404"/>
      <c r="G9" s="404"/>
      <c r="H9" s="320" t="s">
        <v>2169</v>
      </c>
      <c r="I9" s="402"/>
      <c r="K9" s="320" t="s">
        <v>2170</v>
      </c>
      <c r="Q9" s="402" t="s">
        <v>823</v>
      </c>
      <c r="R9" s="416" t="s">
        <v>864</v>
      </c>
      <c r="S9" s="416" t="s">
        <v>1336</v>
      </c>
      <c r="V9" t="s">
        <v>864</v>
      </c>
      <c r="W9" t="s">
        <v>864</v>
      </c>
    </row>
    <row r="10" spans="1:1014" ht="13.5" customHeight="1">
      <c r="A10" s="403">
        <v>19</v>
      </c>
      <c r="B10" s="399"/>
      <c r="C10" s="399" t="s">
        <v>2124</v>
      </c>
      <c r="D10" s="399"/>
      <c r="E10" s="404"/>
      <c r="F10" s="404"/>
      <c r="G10" s="404"/>
      <c r="H10" s="326" t="s">
        <v>2125</v>
      </c>
      <c r="I10" s="326" t="s">
        <v>2126</v>
      </c>
      <c r="K10" s="326" t="s">
        <v>1187</v>
      </c>
      <c r="Q10" s="323" t="s">
        <v>820</v>
      </c>
      <c r="R10" s="416"/>
      <c r="S10" s="416" t="s">
        <v>863</v>
      </c>
      <c r="V10" t="s">
        <v>864</v>
      </c>
      <c r="W10" t="s">
        <v>864</v>
      </c>
    </row>
    <row r="11" spans="1:1014" ht="13.5" customHeight="1">
      <c r="A11" s="403">
        <v>20</v>
      </c>
      <c r="B11" s="399"/>
      <c r="C11" s="399" t="s">
        <v>1984</v>
      </c>
      <c r="D11" s="399"/>
      <c r="E11" s="404"/>
      <c r="F11" s="404"/>
      <c r="G11" s="404"/>
      <c r="H11" s="320" t="s">
        <v>2171</v>
      </c>
      <c r="I11" s="320" t="s">
        <v>2172</v>
      </c>
      <c r="K11" s="320" t="s">
        <v>2173</v>
      </c>
      <c r="Q11" s="323" t="s">
        <v>820</v>
      </c>
      <c r="R11" s="416"/>
      <c r="S11" s="416" t="s">
        <v>863</v>
      </c>
      <c r="V11" t="s">
        <v>864</v>
      </c>
      <c r="W11" t="s">
        <v>864</v>
      </c>
    </row>
    <row r="12" spans="1:1014" ht="13.5" customHeight="1">
      <c r="A12" s="405">
        <v>21</v>
      </c>
      <c r="B12" s="399"/>
      <c r="C12" s="399" t="s">
        <v>2063</v>
      </c>
      <c r="D12" s="399"/>
      <c r="E12" s="404"/>
      <c r="F12" s="404"/>
      <c r="G12" s="404"/>
      <c r="H12" s="326" t="s">
        <v>2063</v>
      </c>
      <c r="I12" s="326" t="s">
        <v>2174</v>
      </c>
      <c r="K12" s="326" t="s">
        <v>871</v>
      </c>
      <c r="Q12" s="336" t="s">
        <v>817</v>
      </c>
      <c r="R12" s="416"/>
      <c r="S12" s="416" t="s">
        <v>863</v>
      </c>
      <c r="V12" t="s">
        <v>864</v>
      </c>
      <c r="W12" t="s">
        <v>864</v>
      </c>
    </row>
    <row r="13" spans="1:1014" ht="13.5" customHeight="1">
      <c r="A13" s="403">
        <v>22</v>
      </c>
      <c r="B13" s="399"/>
      <c r="C13" s="399" t="s">
        <v>2175</v>
      </c>
      <c r="D13" s="399"/>
      <c r="E13" s="404"/>
      <c r="F13" s="404"/>
      <c r="G13" s="404"/>
      <c r="H13" s="320" t="s">
        <v>2176</v>
      </c>
      <c r="I13" s="320" t="s">
        <v>2177</v>
      </c>
      <c r="K13" s="320" t="s">
        <v>999</v>
      </c>
      <c r="Q13" s="328" t="s">
        <v>820</v>
      </c>
      <c r="R13" s="416"/>
      <c r="S13" s="416" t="s">
        <v>863</v>
      </c>
      <c r="V13" t="s">
        <v>864</v>
      </c>
      <c r="W13" t="s">
        <v>864</v>
      </c>
    </row>
    <row r="14" spans="1:1014" ht="13.5" customHeight="1">
      <c r="A14" s="403">
        <v>23</v>
      </c>
      <c r="B14" s="399"/>
      <c r="C14" s="400" t="s">
        <v>2178</v>
      </c>
      <c r="D14" s="399"/>
      <c r="E14" s="404"/>
      <c r="F14" s="404"/>
      <c r="G14" s="404"/>
      <c r="H14" s="326" t="s">
        <v>2179</v>
      </c>
      <c r="I14" s="326"/>
      <c r="K14" s="326" t="s">
        <v>2180</v>
      </c>
      <c r="Q14" s="336" t="s">
        <v>817</v>
      </c>
      <c r="R14" s="416"/>
      <c r="S14" s="416" t="s">
        <v>863</v>
      </c>
      <c r="V14" t="s">
        <v>864</v>
      </c>
      <c r="W14" t="s">
        <v>864</v>
      </c>
    </row>
    <row r="15" spans="1:1014" ht="13.5" customHeight="1">
      <c r="A15" s="405">
        <v>24</v>
      </c>
      <c r="B15" s="399"/>
      <c r="C15" s="399" t="s">
        <v>2181</v>
      </c>
      <c r="D15" s="399"/>
      <c r="E15" s="404"/>
      <c r="F15" s="404"/>
      <c r="G15" s="404"/>
      <c r="H15" s="320" t="s">
        <v>2182</v>
      </c>
      <c r="I15" s="320" t="s">
        <v>2183</v>
      </c>
      <c r="K15" s="320" t="s">
        <v>2184</v>
      </c>
      <c r="Q15" s="336" t="s">
        <v>817</v>
      </c>
      <c r="R15" s="416"/>
      <c r="S15" s="416" t="s">
        <v>863</v>
      </c>
      <c r="V15" t="s">
        <v>864</v>
      </c>
      <c r="W15" t="s">
        <v>864</v>
      </c>
    </row>
    <row r="16" spans="1:1014" ht="13.5" customHeight="1">
      <c r="A16" s="403">
        <v>25</v>
      </c>
      <c r="B16" s="399"/>
      <c r="C16" s="399" t="s">
        <v>2048</v>
      </c>
      <c r="D16" s="399"/>
      <c r="E16" s="404"/>
      <c r="F16" s="404"/>
      <c r="G16" s="404"/>
      <c r="H16" s="326" t="s">
        <v>2185</v>
      </c>
      <c r="I16" s="326"/>
      <c r="K16" s="326" t="s">
        <v>2186</v>
      </c>
      <c r="Q16" s="336" t="s">
        <v>817</v>
      </c>
      <c r="R16" s="416"/>
      <c r="S16" s="416" t="s">
        <v>863</v>
      </c>
      <c r="V16" t="s">
        <v>864</v>
      </c>
      <c r="W16" t="s">
        <v>864</v>
      </c>
    </row>
    <row r="17" spans="1:23" ht="13.5" customHeight="1">
      <c r="A17" s="403">
        <v>26</v>
      </c>
      <c r="B17" s="399"/>
      <c r="C17" s="399" t="s">
        <v>2108</v>
      </c>
      <c r="D17" s="399"/>
      <c r="E17" s="404"/>
      <c r="F17" s="404"/>
      <c r="G17" s="404"/>
      <c r="H17" s="406" t="s">
        <v>2109</v>
      </c>
      <c r="I17" s="401"/>
      <c r="K17" s="320" t="s">
        <v>2187</v>
      </c>
      <c r="Q17" s="402" t="s">
        <v>823</v>
      </c>
      <c r="R17" s="416" t="s">
        <v>864</v>
      </c>
      <c r="S17" s="416" t="s">
        <v>1233</v>
      </c>
      <c r="V17" t="s">
        <v>864</v>
      </c>
      <c r="W17" t="s">
        <v>864</v>
      </c>
    </row>
    <row r="18" spans="1:23" ht="13.5" customHeight="1">
      <c r="A18" s="405">
        <v>27</v>
      </c>
      <c r="B18" s="399"/>
      <c r="C18" s="399"/>
      <c r="D18" s="399" t="s">
        <v>2112</v>
      </c>
      <c r="E18" s="404"/>
      <c r="F18" s="404"/>
      <c r="G18" s="404"/>
      <c r="H18" s="326" t="s">
        <v>2188</v>
      </c>
      <c r="I18" s="326" t="s">
        <v>1237</v>
      </c>
      <c r="K18" s="326" t="s">
        <v>999</v>
      </c>
      <c r="Q18" s="336" t="s">
        <v>817</v>
      </c>
      <c r="R18" s="416"/>
      <c r="S18" s="417" t="s">
        <v>863</v>
      </c>
      <c r="V18" t="s">
        <v>864</v>
      </c>
      <c r="W18" t="s">
        <v>864</v>
      </c>
    </row>
    <row r="19" spans="1:23" ht="13.5" customHeight="1">
      <c r="A19" s="403">
        <v>28</v>
      </c>
      <c r="B19" s="399"/>
      <c r="C19" s="399"/>
      <c r="D19" s="399" t="s">
        <v>2115</v>
      </c>
      <c r="E19" s="404"/>
      <c r="F19" s="404"/>
      <c r="G19" s="404"/>
      <c r="H19" s="320" t="s">
        <v>2189</v>
      </c>
      <c r="I19" s="321" t="s">
        <v>2190</v>
      </c>
      <c r="K19" s="320" t="s">
        <v>990</v>
      </c>
      <c r="Q19" s="336" t="s">
        <v>817</v>
      </c>
      <c r="R19" s="416"/>
      <c r="S19" s="417" t="s">
        <v>863</v>
      </c>
      <c r="V19" t="s">
        <v>864</v>
      </c>
      <c r="W19" t="s">
        <v>864</v>
      </c>
    </row>
    <row r="20" spans="1:23" ht="15">
      <c r="A20" s="418">
        <f>SUBTOTAL(103,Tableau357[ID])</f>
        <v>11</v>
      </c>
      <c r="B20" s="418">
        <f>SUBTOTAL(103,Tableau357[Donnée (Niveau 1)])</f>
        <v>1</v>
      </c>
      <c r="C20" s="418">
        <f>SUBTOTAL(103,Tableau357[Donnée (Niveau 2)])</f>
        <v>8</v>
      </c>
      <c r="D20" s="418">
        <f>SUBTOTAL(103,Tableau357[Donnée (Niveau 3)])</f>
        <v>2</v>
      </c>
      <c r="E20" s="418">
        <f>SUBTOTAL(103,Tableau357[Donnée (Niveau 4)])</f>
        <v>0</v>
      </c>
      <c r="F20" s="418">
        <f>SUBTOTAL(103,Tableau357[Donnée (Niveau 5)])</f>
        <v>0</v>
      </c>
      <c r="G20" s="418">
        <f>SUBTOTAL(103,Tableau357[Donnée (Niveau 6)])</f>
        <v>0</v>
      </c>
      <c r="H20" s="418">
        <f>SUBTOTAL(103,Tableau357[Description])</f>
        <v>11</v>
      </c>
      <c r="I20" s="418">
        <f>SUBTOTAL(103,Tableau357[Exemples])</f>
        <v>7</v>
      </c>
      <c r="J20" s="418">
        <f>SUBTOTAL(103,Tableau357[Balise NexSIS])</f>
        <v>0</v>
      </c>
      <c r="K20" s="418">
        <f>SUBTOTAL(103,Tableau357[Nouvelle balise])</f>
        <v>11</v>
      </c>
      <c r="L20" s="418">
        <f>SUBTOTAL(103,Tableau357[Nantes - balise])</f>
        <v>0</v>
      </c>
      <c r="M20" s="418">
        <f>SUBTOTAL(103,Tableau357[Nantes - description])</f>
        <v>0</v>
      </c>
      <c r="N20" s="418">
        <f>SUBTOTAL(103,Tableau357[GT399])</f>
        <v>0</v>
      </c>
      <c r="O20" s="418">
        <f>SUBTOTAL(103,Tableau357[GT399 description])</f>
        <v>0</v>
      </c>
      <c r="P20" s="418">
        <f>SUBTOTAL(103,Tableau357[Priorisation])</f>
        <v>0</v>
      </c>
      <c r="Q20" s="418">
        <f>SUBTOTAL(103,Tableau357[Cardinalité])</f>
        <v>11</v>
      </c>
      <c r="R20" s="418">
        <f>SUBTOTAL(103,Tableau357[Objet])</f>
        <v>2</v>
      </c>
      <c r="S20" s="418">
        <f>SUBTOTAL(103,Tableau357[Format (ou type)])</f>
        <v>11</v>
      </c>
      <c r="T20" s="418">
        <f>SUBTOTAL(103,Tableau357[Nomenclature/ énumération])</f>
        <v>0</v>
      </c>
      <c r="U20" s="418">
        <f>SUBTOTAL(103,Tableau357[Détails de format])</f>
        <v>0</v>
      </c>
      <c r="V20" s="418">
        <f>SUBTOTAL(103,Tableau357[15-18])</f>
        <v>11</v>
      </c>
      <c r="W20" s="41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bottomRight" activeCell="R19" sqref="R19"/>
      <selection pane="bottomLeft"/>
      <selection pane="topRight"/>
    </sheetView>
  </sheetViews>
  <sheetFormatPr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hidden="1" customWidth="1"/>
    <col min="17" max="17" width="11" bestFit="1" customWidth="1"/>
    <col min="20" max="20" width="7.375" customWidth="1"/>
    <col min="21" max="21" width="11" bestFit="1" customWidth="1"/>
    <col min="24" max="30" width="0" hidden="1" customWidth="1"/>
  </cols>
  <sheetData>
    <row r="1" spans="1:1014" ht="14.25" customHeight="1">
      <c r="A1" s="476" t="s">
        <v>2191</v>
      </c>
      <c r="B1" s="477"/>
      <c r="C1" s="478" t="s">
        <v>813</v>
      </c>
      <c r="D1" s="479"/>
      <c r="E1" s="531" t="s">
        <v>814</v>
      </c>
      <c r="F1" s="531"/>
      <c r="G1" s="479"/>
      <c r="H1" s="481" t="s">
        <v>1596</v>
      </c>
      <c r="I1" s="481"/>
      <c r="J1" s="481"/>
      <c r="K1" s="482"/>
      <c r="L1" s="482"/>
      <c r="M1" s="482"/>
      <c r="N1" s="482"/>
      <c r="O1" s="525" t="s">
        <v>816</v>
      </c>
      <c r="P1" s="525"/>
      <c r="Q1" s="482"/>
      <c r="R1" s="482"/>
      <c r="S1" s="482"/>
      <c r="T1" s="482"/>
      <c r="U1" s="482"/>
      <c r="V1" s="482"/>
      <c r="W1" s="482"/>
      <c r="X1" s="483"/>
      <c r="Y1" s="482"/>
      <c r="Z1" s="482"/>
      <c r="AA1" s="482"/>
      <c r="AB1" s="482"/>
      <c r="AC1" s="482"/>
      <c r="AD1" s="482"/>
      <c r="AE1" s="483"/>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9"/>
      <c r="CI1" s="479"/>
      <c r="CJ1" s="479"/>
      <c r="CK1" s="479"/>
      <c r="CL1" s="479"/>
      <c r="CM1" s="479"/>
      <c r="CN1" s="479"/>
      <c r="CO1" s="479"/>
      <c r="CP1" s="479"/>
      <c r="CQ1" s="479"/>
      <c r="CR1" s="479"/>
      <c r="CS1" s="479"/>
      <c r="CT1" s="479"/>
      <c r="CU1" s="479"/>
      <c r="CV1" s="479"/>
      <c r="CW1" s="479"/>
      <c r="CX1" s="479"/>
      <c r="CY1" s="479"/>
      <c r="CZ1" s="479"/>
      <c r="DA1" s="479"/>
      <c r="DB1" s="479"/>
      <c r="DC1" s="479"/>
      <c r="DD1" s="479"/>
      <c r="DE1" s="479"/>
      <c r="DF1" s="479"/>
      <c r="DG1" s="479"/>
      <c r="DH1" s="479"/>
      <c r="DI1" s="479"/>
      <c r="DJ1" s="479"/>
      <c r="DK1" s="479"/>
      <c r="DL1" s="479"/>
      <c r="DM1" s="479"/>
      <c r="DN1" s="479"/>
      <c r="DO1" s="479"/>
      <c r="DP1" s="479"/>
      <c r="DQ1" s="479"/>
      <c r="DR1" s="479"/>
      <c r="DS1" s="479"/>
      <c r="DT1" s="479"/>
      <c r="DU1" s="479"/>
      <c r="DV1" s="479"/>
      <c r="DW1" s="479"/>
      <c r="DX1" s="479"/>
      <c r="DY1" s="479"/>
      <c r="DZ1" s="479"/>
      <c r="EA1" s="479"/>
      <c r="EB1" s="479"/>
      <c r="EC1" s="479"/>
      <c r="ED1" s="479"/>
      <c r="EE1" s="479"/>
      <c r="EF1" s="479"/>
      <c r="EG1" s="479"/>
      <c r="EH1" s="479"/>
      <c r="EI1" s="479"/>
      <c r="EJ1" s="479"/>
      <c r="EK1" s="479"/>
      <c r="EL1" s="479"/>
      <c r="EM1" s="479"/>
      <c r="EN1" s="479"/>
      <c r="EO1" s="479"/>
      <c r="EP1" s="479"/>
      <c r="EQ1" s="479"/>
      <c r="ER1" s="479"/>
      <c r="ES1" s="479"/>
      <c r="ET1" s="479"/>
      <c r="EU1" s="479"/>
      <c r="EV1" s="479"/>
      <c r="EW1" s="479"/>
      <c r="EX1" s="479"/>
      <c r="EY1" s="479"/>
      <c r="EZ1" s="479"/>
      <c r="FA1" s="479"/>
      <c r="FB1" s="479"/>
      <c r="FC1" s="479"/>
      <c r="FD1" s="479"/>
      <c r="FE1" s="479"/>
      <c r="FF1" s="479"/>
      <c r="FG1" s="479"/>
      <c r="FH1" s="479"/>
      <c r="FI1" s="479"/>
      <c r="FJ1" s="479"/>
      <c r="FK1" s="479"/>
      <c r="FL1" s="479"/>
      <c r="FM1" s="479"/>
      <c r="FN1" s="479"/>
      <c r="FO1" s="479"/>
      <c r="FP1" s="479"/>
      <c r="FQ1" s="479"/>
      <c r="FR1" s="479"/>
      <c r="FS1" s="479"/>
      <c r="FT1" s="479"/>
      <c r="FU1" s="479"/>
      <c r="FV1" s="479"/>
      <c r="FW1" s="479"/>
      <c r="FX1" s="479"/>
      <c r="FY1" s="479"/>
      <c r="FZ1" s="479"/>
      <c r="GA1" s="479"/>
      <c r="GB1" s="479"/>
      <c r="GC1" s="479"/>
      <c r="GD1" s="479"/>
      <c r="GE1" s="479"/>
      <c r="GF1" s="479"/>
      <c r="GG1" s="479"/>
      <c r="GH1" s="479"/>
      <c r="GI1" s="479"/>
      <c r="GJ1" s="479"/>
      <c r="GK1" s="479"/>
      <c r="GL1" s="479"/>
      <c r="GM1" s="479"/>
      <c r="GN1" s="479"/>
      <c r="GO1" s="479"/>
      <c r="GP1" s="479"/>
      <c r="GQ1" s="479"/>
      <c r="GR1" s="479"/>
      <c r="GS1" s="479"/>
      <c r="GT1" s="479"/>
      <c r="GU1" s="479"/>
      <c r="GV1" s="479"/>
      <c r="GW1" s="479"/>
      <c r="GX1" s="479"/>
      <c r="GY1" s="479"/>
      <c r="GZ1" s="479"/>
      <c r="HA1" s="479"/>
      <c r="HB1" s="479"/>
      <c r="HC1" s="479"/>
      <c r="HD1" s="479"/>
      <c r="HE1" s="479"/>
      <c r="HF1" s="479"/>
      <c r="HG1" s="479"/>
      <c r="HH1" s="479"/>
      <c r="HI1" s="479"/>
      <c r="HJ1" s="479"/>
      <c r="HK1" s="479"/>
      <c r="HL1" s="479"/>
      <c r="HM1" s="479"/>
      <c r="HN1" s="479"/>
      <c r="HO1" s="479"/>
      <c r="HP1" s="479"/>
      <c r="HQ1" s="479"/>
      <c r="HR1" s="479"/>
      <c r="HS1" s="479"/>
      <c r="HT1" s="479"/>
      <c r="HU1" s="479"/>
      <c r="HV1" s="479"/>
      <c r="HW1" s="479"/>
      <c r="HX1" s="479"/>
      <c r="HY1" s="479"/>
      <c r="HZ1" s="479"/>
      <c r="IA1" s="479"/>
      <c r="IB1" s="479"/>
      <c r="IC1" s="479"/>
      <c r="ID1" s="479"/>
      <c r="IE1" s="479"/>
      <c r="IF1" s="479"/>
      <c r="IG1" s="479"/>
      <c r="IH1" s="479"/>
      <c r="II1" s="479"/>
      <c r="IJ1" s="479"/>
      <c r="IK1" s="479"/>
      <c r="IL1" s="479"/>
      <c r="IM1" s="479"/>
      <c r="IN1" s="479"/>
      <c r="IO1" s="479"/>
      <c r="IP1" s="479"/>
      <c r="IQ1" s="479"/>
      <c r="IR1" s="479"/>
      <c r="IS1" s="479"/>
      <c r="IT1" s="479"/>
      <c r="IU1" s="479"/>
      <c r="IV1" s="479"/>
      <c r="IW1" s="479"/>
      <c r="IX1" s="479"/>
      <c r="IY1" s="479"/>
      <c r="IZ1" s="479"/>
      <c r="JA1" s="479"/>
      <c r="JB1" s="479"/>
      <c r="JC1" s="479"/>
      <c r="JD1" s="479"/>
      <c r="JE1" s="479"/>
      <c r="JF1" s="479"/>
      <c r="JG1" s="479"/>
      <c r="JH1" s="479"/>
      <c r="JI1" s="479"/>
      <c r="JJ1" s="479"/>
      <c r="JK1" s="479"/>
      <c r="JL1" s="479"/>
      <c r="JM1" s="479"/>
      <c r="JN1" s="479"/>
      <c r="JO1" s="479"/>
      <c r="JP1" s="479"/>
      <c r="JQ1" s="479"/>
      <c r="JR1" s="479"/>
      <c r="JS1" s="479"/>
      <c r="JT1" s="479"/>
      <c r="JU1" s="479"/>
      <c r="JV1" s="479"/>
      <c r="JW1" s="479"/>
      <c r="JX1" s="479"/>
      <c r="JY1" s="479"/>
      <c r="JZ1" s="479"/>
      <c r="KA1" s="479"/>
      <c r="KB1" s="479"/>
      <c r="KC1" s="479"/>
      <c r="KD1" s="479"/>
      <c r="KE1" s="479"/>
      <c r="KF1" s="479"/>
      <c r="KG1" s="479"/>
      <c r="KH1" s="479"/>
      <c r="KI1" s="479"/>
      <c r="KJ1" s="479"/>
      <c r="KK1" s="479"/>
      <c r="KL1" s="479"/>
      <c r="KM1" s="479"/>
      <c r="KN1" s="479"/>
      <c r="KO1" s="479"/>
      <c r="KP1" s="479"/>
      <c r="KQ1" s="479"/>
      <c r="KR1" s="479"/>
      <c r="KS1" s="479"/>
      <c r="KT1" s="479"/>
      <c r="KU1" s="479"/>
      <c r="KV1" s="479"/>
      <c r="KW1" s="479"/>
      <c r="KX1" s="479"/>
      <c r="KY1" s="479"/>
      <c r="KZ1" s="479"/>
      <c r="LA1" s="479"/>
      <c r="LB1" s="479"/>
      <c r="LC1" s="479"/>
      <c r="LD1" s="479"/>
      <c r="LE1" s="479"/>
      <c r="LF1" s="479"/>
      <c r="LG1" s="479"/>
      <c r="LH1" s="479"/>
      <c r="LI1" s="479"/>
      <c r="LJ1" s="479"/>
      <c r="LK1" s="479"/>
      <c r="LL1" s="479"/>
      <c r="LM1" s="479"/>
      <c r="LN1" s="479"/>
      <c r="LO1" s="479"/>
      <c r="LP1" s="479"/>
      <c r="LQ1" s="479"/>
      <c r="LR1" s="479"/>
      <c r="LS1" s="479"/>
      <c r="LT1" s="479"/>
      <c r="LU1" s="479"/>
      <c r="LV1" s="479"/>
      <c r="LW1" s="479"/>
      <c r="LX1" s="479"/>
      <c r="LY1" s="479"/>
      <c r="LZ1" s="479"/>
      <c r="MA1" s="479"/>
      <c r="MB1" s="479"/>
      <c r="MC1" s="479"/>
      <c r="MD1" s="479"/>
      <c r="ME1" s="479"/>
      <c r="MF1" s="479"/>
      <c r="MG1" s="479"/>
      <c r="MH1" s="479"/>
      <c r="MI1" s="479"/>
      <c r="MJ1" s="479"/>
      <c r="MK1" s="479"/>
      <c r="ML1" s="479"/>
      <c r="MM1" s="479"/>
      <c r="MN1" s="479"/>
      <c r="MO1" s="479"/>
      <c r="MP1" s="479"/>
      <c r="MQ1" s="479"/>
      <c r="MR1" s="479"/>
      <c r="MS1" s="479"/>
      <c r="MT1" s="479"/>
      <c r="MU1" s="479"/>
      <c r="MV1" s="479"/>
      <c r="MW1" s="479"/>
      <c r="MX1" s="479"/>
      <c r="MY1" s="479"/>
      <c r="MZ1" s="479"/>
      <c r="NA1" s="479"/>
      <c r="NB1" s="479"/>
      <c r="NC1" s="479"/>
      <c r="ND1" s="479"/>
      <c r="NE1" s="479"/>
      <c r="NF1" s="479"/>
      <c r="NG1" s="479"/>
      <c r="NH1" s="479"/>
      <c r="NI1" s="479"/>
      <c r="NJ1" s="479"/>
      <c r="NK1" s="479"/>
      <c r="NL1" s="479"/>
      <c r="NM1" s="479"/>
      <c r="NN1" s="479"/>
      <c r="NO1" s="479"/>
      <c r="NP1" s="479"/>
      <c r="NQ1" s="479"/>
      <c r="NR1" s="479"/>
      <c r="NS1" s="479"/>
      <c r="NT1" s="479"/>
      <c r="NU1" s="479"/>
      <c r="NV1" s="479"/>
      <c r="NW1" s="479"/>
      <c r="NX1" s="479"/>
      <c r="NY1" s="479"/>
      <c r="NZ1" s="479"/>
      <c r="OA1" s="479"/>
      <c r="OB1" s="479"/>
      <c r="OC1" s="479"/>
      <c r="OD1" s="479"/>
      <c r="OE1" s="479"/>
      <c r="OF1" s="479"/>
      <c r="OG1" s="479"/>
      <c r="OH1" s="479"/>
      <c r="OI1" s="479"/>
      <c r="OJ1" s="479"/>
      <c r="OK1" s="479"/>
      <c r="OL1" s="479"/>
      <c r="OM1" s="479"/>
      <c r="ON1" s="479"/>
      <c r="OO1" s="479"/>
      <c r="OP1" s="479"/>
      <c r="OQ1" s="479"/>
      <c r="OR1" s="479"/>
      <c r="OS1" s="479"/>
      <c r="OT1" s="479"/>
      <c r="OU1" s="479"/>
      <c r="OV1" s="479"/>
      <c r="OW1" s="479"/>
      <c r="OX1" s="479"/>
      <c r="OY1" s="479"/>
      <c r="OZ1" s="479"/>
      <c r="PA1" s="479"/>
      <c r="PB1" s="479"/>
      <c r="PC1" s="479"/>
      <c r="PD1" s="479"/>
      <c r="PE1" s="479"/>
      <c r="PF1" s="479"/>
      <c r="PG1" s="479"/>
      <c r="PH1" s="479"/>
      <c r="PI1" s="479"/>
      <c r="PJ1" s="479"/>
      <c r="PK1" s="479"/>
      <c r="PL1" s="479"/>
      <c r="PM1" s="479"/>
      <c r="PN1" s="479"/>
      <c r="PO1" s="479"/>
      <c r="PP1" s="479"/>
      <c r="PQ1" s="479"/>
      <c r="PR1" s="479"/>
      <c r="PS1" s="479"/>
      <c r="PT1" s="479"/>
      <c r="PU1" s="479"/>
      <c r="PV1" s="479"/>
      <c r="PW1" s="479"/>
      <c r="PX1" s="479"/>
      <c r="PY1" s="479"/>
      <c r="PZ1" s="479"/>
      <c r="QA1" s="479"/>
      <c r="QB1" s="479"/>
      <c r="QC1" s="479"/>
      <c r="QD1" s="479"/>
      <c r="QE1" s="479"/>
      <c r="QF1" s="479"/>
      <c r="QG1" s="479"/>
      <c r="QH1" s="479"/>
      <c r="QI1" s="479"/>
      <c r="QJ1" s="479"/>
      <c r="QK1" s="479"/>
      <c r="QL1" s="479"/>
      <c r="QM1" s="479"/>
      <c r="QN1" s="479"/>
      <c r="QO1" s="479"/>
      <c r="QP1" s="479"/>
      <c r="QQ1" s="479"/>
      <c r="QR1" s="479"/>
      <c r="QS1" s="479"/>
      <c r="QT1" s="479"/>
      <c r="QU1" s="479"/>
      <c r="QV1" s="479"/>
      <c r="QW1" s="479"/>
      <c r="QX1" s="479"/>
      <c r="QY1" s="479"/>
      <c r="QZ1" s="479"/>
      <c r="RA1" s="479"/>
      <c r="RB1" s="479"/>
      <c r="RC1" s="479"/>
      <c r="RD1" s="479"/>
      <c r="RE1" s="479"/>
      <c r="RF1" s="479"/>
      <c r="RG1" s="479"/>
      <c r="RH1" s="479"/>
      <c r="RI1" s="479"/>
      <c r="RJ1" s="479"/>
      <c r="RK1" s="479"/>
      <c r="RL1" s="479"/>
      <c r="RM1" s="479"/>
      <c r="RN1" s="479"/>
      <c r="RO1" s="479"/>
      <c r="RP1" s="479"/>
      <c r="RQ1" s="479"/>
      <c r="RR1" s="479"/>
      <c r="RS1" s="479"/>
      <c r="RT1" s="479"/>
      <c r="RU1" s="479"/>
      <c r="RV1" s="479"/>
      <c r="RW1" s="479"/>
      <c r="RX1" s="479"/>
      <c r="RY1" s="479"/>
      <c r="RZ1" s="479"/>
      <c r="SA1" s="479"/>
      <c r="SB1" s="479"/>
      <c r="SC1" s="479"/>
      <c r="SD1" s="479"/>
      <c r="SE1" s="479"/>
      <c r="SF1" s="479"/>
      <c r="SG1" s="479"/>
      <c r="SH1" s="479"/>
      <c r="SI1" s="479"/>
      <c r="SJ1" s="479"/>
      <c r="SK1" s="479"/>
      <c r="SL1" s="479"/>
      <c r="SM1" s="479"/>
      <c r="SN1" s="479"/>
      <c r="SO1" s="479"/>
      <c r="SP1" s="479"/>
      <c r="SQ1" s="479"/>
      <c r="SR1" s="479"/>
      <c r="SS1" s="479"/>
      <c r="ST1" s="479"/>
      <c r="SU1" s="479"/>
      <c r="SV1" s="479"/>
      <c r="SW1" s="479"/>
      <c r="SX1" s="479"/>
      <c r="SY1" s="479"/>
      <c r="SZ1" s="479"/>
      <c r="TA1" s="479"/>
      <c r="TB1" s="479"/>
      <c r="TC1" s="479"/>
      <c r="TD1" s="479"/>
      <c r="TE1" s="479"/>
      <c r="TF1" s="479"/>
      <c r="TG1" s="479"/>
      <c r="TH1" s="479"/>
      <c r="TI1" s="479"/>
      <c r="TJ1" s="479"/>
      <c r="TK1" s="479"/>
      <c r="TL1" s="479"/>
      <c r="TM1" s="479"/>
      <c r="TN1" s="479"/>
      <c r="TO1" s="479"/>
      <c r="TP1" s="479"/>
      <c r="TQ1" s="479"/>
      <c r="TR1" s="479"/>
      <c r="TS1" s="479"/>
      <c r="TT1" s="479"/>
      <c r="TU1" s="479"/>
      <c r="TV1" s="479"/>
      <c r="TW1" s="479"/>
      <c r="TX1" s="479"/>
      <c r="TY1" s="479"/>
      <c r="TZ1" s="479"/>
      <c r="UA1" s="479"/>
      <c r="UB1" s="479"/>
      <c r="UC1" s="479"/>
      <c r="UD1" s="479"/>
      <c r="UE1" s="479"/>
      <c r="UF1" s="479"/>
      <c r="UG1" s="479"/>
      <c r="UH1" s="479"/>
      <c r="UI1" s="479"/>
      <c r="UJ1" s="479"/>
      <c r="UK1" s="479"/>
      <c r="UL1" s="479"/>
      <c r="UM1" s="479"/>
      <c r="UN1" s="479"/>
      <c r="UO1" s="479"/>
      <c r="UP1" s="479"/>
      <c r="UQ1" s="479"/>
      <c r="UR1" s="479"/>
      <c r="US1" s="479"/>
      <c r="UT1" s="479"/>
      <c r="UU1" s="479"/>
      <c r="UV1" s="479"/>
      <c r="UW1" s="479"/>
      <c r="UX1" s="479"/>
      <c r="UY1" s="479"/>
      <c r="UZ1" s="479"/>
      <c r="VA1" s="479"/>
      <c r="VB1" s="479"/>
      <c r="VC1" s="479"/>
      <c r="VD1" s="479"/>
      <c r="VE1" s="479"/>
      <c r="VF1" s="479"/>
      <c r="VG1" s="479"/>
      <c r="VH1" s="479"/>
      <c r="VI1" s="479"/>
      <c r="VJ1" s="479"/>
      <c r="VK1" s="479"/>
      <c r="VL1" s="479"/>
      <c r="VM1" s="479"/>
      <c r="VN1" s="479"/>
      <c r="VO1" s="479"/>
      <c r="VP1" s="479"/>
      <c r="VQ1" s="479"/>
      <c r="VR1" s="479"/>
      <c r="VS1" s="479"/>
      <c r="VT1" s="479"/>
      <c r="VU1" s="479"/>
      <c r="VV1" s="479"/>
      <c r="VW1" s="479"/>
      <c r="VX1" s="479"/>
      <c r="VY1" s="479"/>
      <c r="VZ1" s="479"/>
      <c r="WA1" s="479"/>
      <c r="WB1" s="479"/>
      <c r="WC1" s="479"/>
      <c r="WD1" s="479"/>
      <c r="WE1" s="479"/>
      <c r="WF1" s="479"/>
      <c r="WG1" s="479"/>
      <c r="WH1" s="479"/>
      <c r="WI1" s="479"/>
      <c r="WJ1" s="479"/>
      <c r="WK1" s="479"/>
      <c r="WL1" s="479"/>
      <c r="WM1" s="479"/>
      <c r="WN1" s="479"/>
      <c r="WO1" s="479"/>
      <c r="WP1" s="479"/>
      <c r="WQ1" s="479"/>
      <c r="WR1" s="479"/>
      <c r="WS1" s="479"/>
      <c r="WT1" s="479"/>
      <c r="WU1" s="479"/>
      <c r="WV1" s="479"/>
      <c r="WW1" s="479"/>
      <c r="WX1" s="479"/>
      <c r="WY1" s="479"/>
      <c r="WZ1" s="479"/>
      <c r="XA1" s="479"/>
      <c r="XB1" s="479"/>
      <c r="XC1" s="479"/>
      <c r="XD1" s="479"/>
      <c r="XE1" s="479"/>
      <c r="XF1" s="479"/>
      <c r="XG1" s="479"/>
      <c r="XH1" s="479"/>
      <c r="XI1" s="479"/>
      <c r="XJ1" s="479"/>
      <c r="XK1" s="479"/>
      <c r="XL1" s="479"/>
      <c r="XM1" s="479"/>
      <c r="XN1" s="479"/>
      <c r="XO1" s="479"/>
      <c r="XP1" s="479"/>
      <c r="XQ1" s="479"/>
      <c r="XR1" s="479"/>
      <c r="XS1" s="479"/>
      <c r="XT1" s="479"/>
      <c r="XU1" s="479"/>
      <c r="XV1" s="479"/>
      <c r="XW1" s="479"/>
      <c r="XX1" s="479"/>
      <c r="XY1" s="479"/>
      <c r="XZ1" s="479"/>
      <c r="YA1" s="479"/>
      <c r="YB1" s="479"/>
      <c r="YC1" s="479"/>
      <c r="YD1" s="479"/>
      <c r="YE1" s="479"/>
      <c r="YF1" s="479"/>
      <c r="YG1" s="479"/>
      <c r="YH1" s="479"/>
      <c r="YI1" s="479"/>
      <c r="YJ1" s="479"/>
      <c r="YK1" s="479"/>
      <c r="YL1" s="479"/>
      <c r="YM1" s="479"/>
      <c r="YN1" s="479"/>
      <c r="YO1" s="479"/>
      <c r="YP1" s="479"/>
      <c r="YQ1" s="479"/>
      <c r="YR1" s="479"/>
      <c r="YS1" s="479"/>
      <c r="YT1" s="479"/>
      <c r="YU1" s="479"/>
      <c r="YV1" s="479"/>
      <c r="YW1" s="479"/>
      <c r="YX1" s="479"/>
      <c r="YY1" s="479"/>
      <c r="YZ1" s="479"/>
      <c r="ZA1" s="479"/>
      <c r="ZB1" s="479"/>
      <c r="ZC1" s="479"/>
      <c r="ZD1" s="479"/>
      <c r="ZE1" s="479"/>
      <c r="ZF1" s="479"/>
      <c r="ZG1" s="479"/>
      <c r="ZH1" s="479"/>
      <c r="ZI1" s="479"/>
      <c r="ZJ1" s="479"/>
      <c r="ZK1" s="479"/>
      <c r="ZL1" s="479"/>
      <c r="ZM1" s="479"/>
      <c r="ZN1" s="479"/>
      <c r="ZO1" s="479"/>
      <c r="ZP1" s="479"/>
      <c r="ZQ1" s="479"/>
      <c r="ZR1" s="479"/>
      <c r="ZS1" s="479"/>
      <c r="ZT1" s="479"/>
      <c r="ZU1" s="479"/>
      <c r="ZV1" s="479"/>
      <c r="ZW1" s="479"/>
      <c r="ZX1" s="479"/>
      <c r="ZY1" s="479"/>
      <c r="ZZ1" s="479"/>
      <c r="AAA1" s="479"/>
      <c r="AAB1" s="479"/>
      <c r="AAC1" s="479"/>
      <c r="AAD1" s="479"/>
      <c r="AAE1" s="479"/>
      <c r="AAF1" s="479"/>
      <c r="AAG1" s="479"/>
      <c r="AAH1" s="479"/>
      <c r="AAI1" s="479"/>
      <c r="AAJ1" s="479"/>
      <c r="AAK1" s="479"/>
      <c r="AAL1" s="479"/>
      <c r="AAM1" s="479"/>
      <c r="AAN1" s="479"/>
      <c r="AAO1" s="479"/>
      <c r="AAP1" s="479"/>
      <c r="AAQ1" s="479"/>
      <c r="AAR1" s="479"/>
      <c r="AAS1" s="479"/>
      <c r="AAT1" s="479"/>
      <c r="AAU1" s="479"/>
      <c r="AAV1" s="479"/>
      <c r="AAW1" s="479"/>
      <c r="AAX1" s="479"/>
      <c r="AAY1" s="479"/>
      <c r="AAZ1" s="479"/>
      <c r="ABA1" s="479"/>
      <c r="ABB1" s="479"/>
      <c r="ABC1" s="479"/>
      <c r="ABD1" s="479"/>
      <c r="ABE1" s="479"/>
      <c r="ABF1" s="479"/>
      <c r="ABG1" s="479"/>
      <c r="ABH1" s="479"/>
      <c r="ABI1" s="479"/>
      <c r="ABJ1" s="479"/>
      <c r="ABK1" s="479"/>
      <c r="ABL1" s="479"/>
      <c r="ABM1" s="479"/>
      <c r="ABN1" s="479"/>
      <c r="ABO1" s="479"/>
      <c r="ABP1" s="479"/>
      <c r="ABQ1" s="479"/>
      <c r="ABR1" s="479"/>
      <c r="ABS1" s="479"/>
      <c r="ABT1" s="479"/>
      <c r="ABU1" s="479"/>
      <c r="ABV1" s="479"/>
      <c r="ABW1" s="479"/>
      <c r="ABX1" s="479"/>
      <c r="ABY1" s="479"/>
      <c r="ABZ1" s="479"/>
      <c r="ACA1" s="479"/>
      <c r="ACB1" s="479"/>
      <c r="ACC1" s="479"/>
      <c r="ACD1" s="479"/>
      <c r="ACE1" s="479"/>
      <c r="ACF1" s="479"/>
      <c r="ACG1" s="479"/>
      <c r="ACH1" s="479"/>
      <c r="ACI1" s="479"/>
      <c r="ACJ1" s="479"/>
      <c r="ACK1" s="479"/>
      <c r="ACL1" s="479"/>
      <c r="ACM1" s="479"/>
      <c r="ACN1" s="479"/>
      <c r="ACO1" s="479"/>
      <c r="ACP1" s="479"/>
      <c r="ACQ1" s="479"/>
      <c r="ACR1" s="479"/>
      <c r="ACS1" s="479"/>
      <c r="ACT1" s="479"/>
      <c r="ACU1" s="479"/>
      <c r="ACV1" s="479"/>
      <c r="ACW1" s="479"/>
      <c r="ACX1" s="479"/>
      <c r="ACY1" s="479"/>
      <c r="ACZ1" s="479"/>
      <c r="ADA1" s="479"/>
      <c r="ADB1" s="479"/>
      <c r="ADC1" s="479"/>
      <c r="ADD1" s="479"/>
      <c r="ADE1" s="479"/>
      <c r="ADF1" s="479"/>
      <c r="ADG1" s="479"/>
      <c r="ADH1" s="479"/>
      <c r="ADI1" s="479"/>
      <c r="ADJ1" s="479"/>
      <c r="ADK1" s="479"/>
      <c r="ADL1" s="479"/>
      <c r="ADM1" s="479"/>
      <c r="ADN1" s="479"/>
      <c r="ADO1" s="479"/>
      <c r="ADP1" s="479"/>
      <c r="ADQ1" s="479"/>
      <c r="ADR1" s="479"/>
      <c r="ADS1" s="479"/>
      <c r="ADT1" s="479"/>
      <c r="ADU1" s="479"/>
      <c r="ADV1" s="479"/>
      <c r="ADW1" s="479"/>
      <c r="ADX1" s="479"/>
      <c r="ADY1" s="479"/>
      <c r="ADZ1" s="479"/>
      <c r="AEA1" s="479"/>
      <c r="AEB1" s="479"/>
      <c r="AEC1" s="479"/>
      <c r="AED1" s="479"/>
      <c r="AEE1" s="479"/>
      <c r="AEF1" s="479"/>
      <c r="AEG1" s="479"/>
      <c r="AEH1" s="479"/>
      <c r="AEI1" s="479"/>
      <c r="AEJ1" s="479"/>
      <c r="AEK1" s="479"/>
      <c r="AEL1" s="479"/>
      <c r="AEM1" s="479"/>
      <c r="AEN1" s="479"/>
      <c r="AEO1" s="479"/>
      <c r="AEP1" s="479"/>
      <c r="AEQ1" s="479"/>
      <c r="AER1" s="479"/>
      <c r="AES1" s="479"/>
      <c r="AET1" s="479"/>
      <c r="AEU1" s="479"/>
      <c r="AEV1" s="479"/>
      <c r="AEW1" s="479"/>
      <c r="AEX1" s="479"/>
      <c r="AEY1" s="479"/>
      <c r="AEZ1" s="479"/>
      <c r="AFA1" s="479"/>
      <c r="AFB1" s="479"/>
      <c r="AFC1" s="479"/>
      <c r="AFD1" s="479"/>
      <c r="AFE1" s="479"/>
      <c r="AFF1" s="479"/>
      <c r="AFG1" s="479"/>
      <c r="AFH1" s="479"/>
      <c r="AFI1" s="479"/>
      <c r="AFJ1" s="479"/>
      <c r="AFK1" s="479"/>
      <c r="AFL1" s="479"/>
      <c r="AFM1" s="479"/>
      <c r="AFN1" s="479"/>
      <c r="AFO1" s="479"/>
      <c r="AFP1" s="479"/>
      <c r="AFQ1" s="479"/>
      <c r="AFR1" s="479"/>
      <c r="AFS1" s="479"/>
      <c r="AFT1" s="479"/>
      <c r="AFU1" s="479"/>
      <c r="AFV1" s="479"/>
      <c r="AFW1" s="479"/>
      <c r="AFX1" s="479"/>
      <c r="AFY1" s="479"/>
      <c r="AFZ1" s="479"/>
      <c r="AGA1" s="479"/>
      <c r="AGB1" s="479"/>
      <c r="AGC1" s="479"/>
      <c r="AGD1" s="479"/>
      <c r="AGE1" s="479"/>
      <c r="AGF1" s="479"/>
      <c r="AGG1" s="479"/>
      <c r="AGH1" s="479"/>
      <c r="AGI1" s="479"/>
      <c r="AGJ1" s="479"/>
      <c r="AGK1" s="479"/>
      <c r="AGL1" s="479"/>
      <c r="AGM1" s="479"/>
      <c r="AGN1" s="479"/>
      <c r="AGO1" s="479"/>
      <c r="AGP1" s="479"/>
      <c r="AGQ1" s="479"/>
      <c r="AGR1" s="479"/>
      <c r="AGS1" s="479"/>
      <c r="AGT1" s="479"/>
      <c r="AGU1" s="479"/>
      <c r="AGV1" s="479"/>
      <c r="AGW1" s="479"/>
      <c r="AGX1" s="479"/>
      <c r="AGY1" s="479"/>
      <c r="AGZ1" s="479"/>
      <c r="AHA1" s="479"/>
      <c r="AHB1" s="479"/>
      <c r="AHC1" s="479"/>
      <c r="AHD1" s="479"/>
      <c r="AHE1" s="479"/>
      <c r="AHF1" s="479"/>
      <c r="AHG1" s="479"/>
      <c r="AHH1" s="479"/>
      <c r="AHI1" s="479"/>
      <c r="AHJ1" s="479"/>
      <c r="AHK1" s="479"/>
      <c r="AHL1" s="479"/>
      <c r="AHM1" s="479"/>
      <c r="AHN1" s="479"/>
      <c r="AHO1" s="479"/>
      <c r="AHP1" s="479"/>
      <c r="AHQ1" s="479"/>
      <c r="AHR1" s="479"/>
      <c r="AHS1" s="479"/>
      <c r="AHT1" s="479"/>
      <c r="AHU1" s="479"/>
      <c r="AHV1" s="479"/>
      <c r="AHW1" s="479"/>
      <c r="AHX1" s="479"/>
      <c r="AHY1" s="479"/>
      <c r="AHZ1" s="479"/>
      <c r="AIA1" s="479"/>
      <c r="AIB1" s="479"/>
      <c r="AIC1" s="479"/>
      <c r="AID1" s="479"/>
      <c r="AIE1" s="479"/>
      <c r="AIF1" s="479"/>
      <c r="AIG1" s="479"/>
      <c r="AIH1" s="479"/>
      <c r="AII1" s="479"/>
      <c r="AIJ1" s="479"/>
      <c r="AIK1" s="479"/>
      <c r="AIL1" s="479"/>
      <c r="AIM1" s="479"/>
      <c r="AIN1" s="479"/>
      <c r="AIO1" s="479"/>
      <c r="AIP1" s="479"/>
      <c r="AIQ1" s="479"/>
      <c r="AIR1" s="479"/>
      <c r="AIS1" s="479"/>
      <c r="AIT1" s="479"/>
      <c r="AIU1" s="479"/>
      <c r="AIV1" s="479"/>
      <c r="AIW1" s="479"/>
      <c r="AIX1" s="479"/>
      <c r="AIY1" s="479"/>
      <c r="AIZ1" s="479"/>
      <c r="AJA1" s="479"/>
      <c r="AJB1" s="479"/>
      <c r="AJC1" s="479"/>
      <c r="AJD1" s="479"/>
      <c r="AJE1" s="479"/>
      <c r="AJF1" s="479"/>
      <c r="AJG1" s="479"/>
      <c r="AJH1" s="479"/>
      <c r="AJI1" s="479"/>
      <c r="AJJ1" s="479"/>
      <c r="AJK1" s="479"/>
      <c r="AJL1" s="479"/>
      <c r="AJM1" s="479"/>
      <c r="AJN1" s="479"/>
      <c r="AJO1" s="479"/>
      <c r="AJP1" s="479"/>
      <c r="AJQ1" s="479"/>
      <c r="AJR1" s="479"/>
      <c r="AJS1" s="479"/>
      <c r="AJT1" s="479"/>
      <c r="AJU1" s="479"/>
      <c r="AJV1" s="479"/>
      <c r="AJW1" s="479"/>
      <c r="AJX1" s="479"/>
      <c r="AJY1" s="479"/>
      <c r="AJZ1" s="479"/>
      <c r="AKA1" s="479"/>
      <c r="AKB1" s="479"/>
      <c r="AKC1" s="479"/>
      <c r="AKD1" s="479"/>
      <c r="AKE1" s="479"/>
      <c r="AKF1" s="479"/>
      <c r="AKG1" s="479"/>
      <c r="AKH1" s="479"/>
      <c r="AKI1" s="479"/>
      <c r="AKJ1" s="479"/>
      <c r="AKK1" s="479"/>
      <c r="AKL1" s="479"/>
      <c r="AKM1" s="479"/>
      <c r="AKN1" s="479"/>
      <c r="AKO1" s="479"/>
      <c r="AKP1" s="479"/>
      <c r="AKQ1" s="479"/>
      <c r="AKR1" s="479"/>
      <c r="AKS1" s="479"/>
      <c r="AKT1" s="479"/>
      <c r="AKU1" s="479"/>
      <c r="AKV1" s="479"/>
      <c r="AKW1" s="479"/>
      <c r="AKX1" s="479"/>
      <c r="AKY1" s="479"/>
      <c r="AKZ1" s="479"/>
      <c r="ALA1" s="479"/>
      <c r="ALB1" s="479"/>
      <c r="ALC1" s="479"/>
      <c r="ALD1" s="479"/>
      <c r="ALE1" s="479"/>
      <c r="ALF1" s="479"/>
      <c r="ALG1" s="479"/>
      <c r="ALH1" s="479"/>
      <c r="ALI1" s="479"/>
      <c r="ALJ1" s="479"/>
      <c r="ALK1" s="479"/>
      <c r="ALL1" s="479"/>
      <c r="ALM1" s="479"/>
      <c r="ALN1" s="479"/>
      <c r="ALO1" s="479"/>
      <c r="ALP1" s="479"/>
      <c r="ALQ1" s="479"/>
      <c r="ALR1" s="479"/>
      <c r="ALS1" s="479"/>
      <c r="ALT1" s="479"/>
      <c r="ALU1" s="479"/>
      <c r="ALV1" s="479"/>
      <c r="ALW1" s="479"/>
      <c r="ALX1" s="479"/>
      <c r="ALY1" s="479"/>
      <c r="ALZ1" s="483"/>
    </row>
    <row r="2" spans="1:1014" ht="15">
      <c r="A2" s="479"/>
      <c r="B2" s="479"/>
      <c r="C2" s="484" t="s">
        <v>818</v>
      </c>
      <c r="D2" s="479"/>
      <c r="E2" s="537" t="s">
        <v>819</v>
      </c>
      <c r="F2" s="537"/>
      <c r="G2" s="479"/>
      <c r="H2" s="481"/>
      <c r="I2" s="481"/>
      <c r="J2" s="481"/>
      <c r="K2" s="482"/>
      <c r="L2" s="482"/>
      <c r="M2" s="482"/>
      <c r="N2" s="482"/>
      <c r="O2" s="482"/>
      <c r="P2" s="482"/>
      <c r="Q2" s="482"/>
      <c r="R2" s="482"/>
      <c r="S2" s="482"/>
      <c r="T2" s="482"/>
      <c r="U2" s="482"/>
      <c r="V2" s="482"/>
      <c r="W2" s="482"/>
      <c r="X2" s="483"/>
      <c r="Y2" s="482"/>
      <c r="Z2" s="482"/>
      <c r="AA2" s="482"/>
      <c r="AB2" s="482"/>
      <c r="AC2" s="482"/>
      <c r="AD2" s="482"/>
      <c r="AE2" s="483"/>
      <c r="AF2" s="479"/>
      <c r="AG2" s="479"/>
      <c r="AH2" s="479"/>
      <c r="AI2" s="479"/>
      <c r="AJ2" s="479"/>
      <c r="AK2" s="479"/>
      <c r="AL2" s="479"/>
      <c r="AM2" s="479"/>
      <c r="AN2" s="479"/>
      <c r="AO2" s="479"/>
      <c r="AP2" s="479"/>
      <c r="AQ2" s="479"/>
      <c r="AR2" s="479"/>
      <c r="AS2" s="479"/>
      <c r="AT2" s="479"/>
      <c r="AU2" s="479"/>
      <c r="AV2" s="479"/>
      <c r="AW2" s="479"/>
      <c r="AX2" s="479"/>
      <c r="AY2" s="479"/>
      <c r="AZ2" s="479"/>
      <c r="BA2" s="479"/>
      <c r="BB2" s="479"/>
      <c r="BC2" s="479"/>
      <c r="BD2" s="479"/>
      <c r="BE2" s="479"/>
      <c r="BF2" s="479"/>
      <c r="BG2" s="479"/>
      <c r="BH2" s="479"/>
      <c r="BI2" s="479"/>
      <c r="BJ2" s="479"/>
      <c r="BK2" s="479"/>
      <c r="BL2" s="479"/>
      <c r="BM2" s="479"/>
      <c r="BN2" s="479"/>
      <c r="BO2" s="479"/>
      <c r="BP2" s="479"/>
      <c r="BQ2" s="479"/>
      <c r="BR2" s="479"/>
      <c r="BS2" s="479"/>
      <c r="BT2" s="479"/>
      <c r="BU2" s="479"/>
      <c r="BV2" s="479"/>
      <c r="BW2" s="479"/>
      <c r="BX2" s="479"/>
      <c r="BY2" s="479"/>
      <c r="BZ2" s="479"/>
      <c r="CA2" s="479"/>
      <c r="CB2" s="479"/>
      <c r="CC2" s="479"/>
      <c r="CD2" s="479"/>
      <c r="CE2" s="479"/>
      <c r="CF2" s="479"/>
      <c r="CG2" s="479"/>
      <c r="CH2" s="479"/>
      <c r="CI2" s="479"/>
      <c r="CJ2" s="479"/>
      <c r="CK2" s="479"/>
      <c r="CL2" s="479"/>
      <c r="CM2" s="479"/>
      <c r="CN2" s="479"/>
      <c r="CO2" s="479"/>
      <c r="CP2" s="479"/>
      <c r="CQ2" s="479"/>
      <c r="CR2" s="479"/>
      <c r="CS2" s="479"/>
      <c r="CT2" s="479"/>
      <c r="CU2" s="479"/>
      <c r="CV2" s="479"/>
      <c r="CW2" s="479"/>
      <c r="CX2" s="479"/>
      <c r="CY2" s="479"/>
      <c r="CZ2" s="479"/>
      <c r="DA2" s="479"/>
      <c r="DB2" s="479"/>
      <c r="DC2" s="479"/>
      <c r="DD2" s="479"/>
      <c r="DE2" s="479"/>
      <c r="DF2" s="479"/>
      <c r="DG2" s="479"/>
      <c r="DH2" s="479"/>
      <c r="DI2" s="479"/>
      <c r="DJ2" s="479"/>
      <c r="DK2" s="479"/>
      <c r="DL2" s="479"/>
      <c r="DM2" s="479"/>
      <c r="DN2" s="479"/>
      <c r="DO2" s="479"/>
      <c r="DP2" s="479"/>
      <c r="DQ2" s="479"/>
      <c r="DR2" s="479"/>
      <c r="DS2" s="479"/>
      <c r="DT2" s="479"/>
      <c r="DU2" s="479"/>
      <c r="DV2" s="479"/>
      <c r="DW2" s="479"/>
      <c r="DX2" s="479"/>
      <c r="DY2" s="479"/>
      <c r="DZ2" s="479"/>
      <c r="EA2" s="479"/>
      <c r="EB2" s="479"/>
      <c r="EC2" s="479"/>
      <c r="ED2" s="479"/>
      <c r="EE2" s="479"/>
      <c r="EF2" s="479"/>
      <c r="EG2" s="479"/>
      <c r="EH2" s="479"/>
      <c r="EI2" s="479"/>
      <c r="EJ2" s="479"/>
      <c r="EK2" s="479"/>
      <c r="EL2" s="479"/>
      <c r="EM2" s="479"/>
      <c r="EN2" s="479"/>
      <c r="EO2" s="479"/>
      <c r="EP2" s="479"/>
      <c r="EQ2" s="479"/>
      <c r="ER2" s="479"/>
      <c r="ES2" s="479"/>
      <c r="ET2" s="479"/>
      <c r="EU2" s="479"/>
      <c r="EV2" s="479"/>
      <c r="EW2" s="479"/>
      <c r="EX2" s="479"/>
      <c r="EY2" s="479"/>
      <c r="EZ2" s="479"/>
      <c r="FA2" s="479"/>
      <c r="FB2" s="479"/>
      <c r="FC2" s="479"/>
      <c r="FD2" s="479"/>
      <c r="FE2" s="479"/>
      <c r="FF2" s="479"/>
      <c r="FG2" s="479"/>
      <c r="FH2" s="479"/>
      <c r="FI2" s="479"/>
      <c r="FJ2" s="479"/>
      <c r="FK2" s="479"/>
      <c r="FL2" s="479"/>
      <c r="FM2" s="479"/>
      <c r="FN2" s="479"/>
      <c r="FO2" s="479"/>
      <c r="FP2" s="479"/>
      <c r="FQ2" s="479"/>
      <c r="FR2" s="479"/>
      <c r="FS2" s="479"/>
      <c r="FT2" s="479"/>
      <c r="FU2" s="479"/>
      <c r="FV2" s="479"/>
      <c r="FW2" s="479"/>
      <c r="FX2" s="479"/>
      <c r="FY2" s="479"/>
      <c r="FZ2" s="479"/>
      <c r="GA2" s="479"/>
      <c r="GB2" s="479"/>
      <c r="GC2" s="479"/>
      <c r="GD2" s="479"/>
      <c r="GE2" s="479"/>
      <c r="GF2" s="479"/>
      <c r="GG2" s="479"/>
      <c r="GH2" s="479"/>
      <c r="GI2" s="479"/>
      <c r="GJ2" s="479"/>
      <c r="GK2" s="479"/>
      <c r="GL2" s="479"/>
      <c r="GM2" s="479"/>
      <c r="GN2" s="479"/>
      <c r="GO2" s="479"/>
      <c r="GP2" s="479"/>
      <c r="GQ2" s="479"/>
      <c r="GR2" s="479"/>
      <c r="GS2" s="479"/>
      <c r="GT2" s="479"/>
      <c r="GU2" s="479"/>
      <c r="GV2" s="479"/>
      <c r="GW2" s="479"/>
      <c r="GX2" s="479"/>
      <c r="GY2" s="479"/>
      <c r="GZ2" s="479"/>
      <c r="HA2" s="479"/>
      <c r="HB2" s="479"/>
      <c r="HC2" s="479"/>
      <c r="HD2" s="479"/>
      <c r="HE2" s="479"/>
      <c r="HF2" s="479"/>
      <c r="HG2" s="479"/>
      <c r="HH2" s="479"/>
      <c r="HI2" s="479"/>
      <c r="HJ2" s="479"/>
      <c r="HK2" s="479"/>
      <c r="HL2" s="479"/>
      <c r="HM2" s="479"/>
      <c r="HN2" s="479"/>
      <c r="HO2" s="479"/>
      <c r="HP2" s="479"/>
      <c r="HQ2" s="479"/>
      <c r="HR2" s="479"/>
      <c r="HS2" s="479"/>
      <c r="HT2" s="479"/>
      <c r="HU2" s="479"/>
      <c r="HV2" s="479"/>
      <c r="HW2" s="479"/>
      <c r="HX2" s="479"/>
      <c r="HY2" s="479"/>
      <c r="HZ2" s="479"/>
      <c r="IA2" s="479"/>
      <c r="IB2" s="479"/>
      <c r="IC2" s="479"/>
      <c r="ID2" s="479"/>
      <c r="IE2" s="479"/>
      <c r="IF2" s="479"/>
      <c r="IG2" s="479"/>
      <c r="IH2" s="479"/>
      <c r="II2" s="479"/>
      <c r="IJ2" s="479"/>
      <c r="IK2" s="479"/>
      <c r="IL2" s="479"/>
      <c r="IM2" s="479"/>
      <c r="IN2" s="479"/>
      <c r="IO2" s="479"/>
      <c r="IP2" s="479"/>
      <c r="IQ2" s="479"/>
      <c r="IR2" s="479"/>
      <c r="IS2" s="479"/>
      <c r="IT2" s="479"/>
      <c r="IU2" s="479"/>
      <c r="IV2" s="479"/>
      <c r="IW2" s="479"/>
      <c r="IX2" s="479"/>
      <c r="IY2" s="479"/>
      <c r="IZ2" s="479"/>
      <c r="JA2" s="479"/>
      <c r="JB2" s="479"/>
      <c r="JC2" s="479"/>
      <c r="JD2" s="479"/>
      <c r="JE2" s="479"/>
      <c r="JF2" s="479"/>
      <c r="JG2" s="479"/>
      <c r="JH2" s="479"/>
      <c r="JI2" s="479"/>
      <c r="JJ2" s="479"/>
      <c r="JK2" s="479"/>
      <c r="JL2" s="479"/>
      <c r="JM2" s="479"/>
      <c r="JN2" s="479"/>
      <c r="JO2" s="479"/>
      <c r="JP2" s="479"/>
      <c r="JQ2" s="479"/>
      <c r="JR2" s="479"/>
      <c r="JS2" s="479"/>
      <c r="JT2" s="479"/>
      <c r="JU2" s="479"/>
      <c r="JV2" s="479"/>
      <c r="JW2" s="479"/>
      <c r="JX2" s="479"/>
      <c r="JY2" s="479"/>
      <c r="JZ2" s="479"/>
      <c r="KA2" s="479"/>
      <c r="KB2" s="479"/>
      <c r="KC2" s="479"/>
      <c r="KD2" s="479"/>
      <c r="KE2" s="479"/>
      <c r="KF2" s="479"/>
      <c r="KG2" s="479"/>
      <c r="KH2" s="479"/>
      <c r="KI2" s="479"/>
      <c r="KJ2" s="479"/>
      <c r="KK2" s="479"/>
      <c r="KL2" s="479"/>
      <c r="KM2" s="479"/>
      <c r="KN2" s="479"/>
      <c r="KO2" s="479"/>
      <c r="KP2" s="479"/>
      <c r="KQ2" s="479"/>
      <c r="KR2" s="479"/>
      <c r="KS2" s="479"/>
      <c r="KT2" s="479"/>
      <c r="KU2" s="479"/>
      <c r="KV2" s="479"/>
      <c r="KW2" s="479"/>
      <c r="KX2" s="479"/>
      <c r="KY2" s="479"/>
      <c r="KZ2" s="479"/>
      <c r="LA2" s="479"/>
      <c r="LB2" s="479"/>
      <c r="LC2" s="479"/>
      <c r="LD2" s="479"/>
      <c r="LE2" s="479"/>
      <c r="LF2" s="479"/>
      <c r="LG2" s="479"/>
      <c r="LH2" s="479"/>
      <c r="LI2" s="479"/>
      <c r="LJ2" s="479"/>
      <c r="LK2" s="479"/>
      <c r="LL2" s="479"/>
      <c r="LM2" s="479"/>
      <c r="LN2" s="479"/>
      <c r="LO2" s="479"/>
      <c r="LP2" s="479"/>
      <c r="LQ2" s="479"/>
      <c r="LR2" s="479"/>
      <c r="LS2" s="479"/>
      <c r="LT2" s="479"/>
      <c r="LU2" s="479"/>
      <c r="LV2" s="479"/>
      <c r="LW2" s="479"/>
      <c r="LX2" s="479"/>
      <c r="LY2" s="479"/>
      <c r="LZ2" s="479"/>
      <c r="MA2" s="479"/>
      <c r="MB2" s="479"/>
      <c r="MC2" s="479"/>
      <c r="MD2" s="479"/>
      <c r="ME2" s="479"/>
      <c r="MF2" s="479"/>
      <c r="MG2" s="479"/>
      <c r="MH2" s="479"/>
      <c r="MI2" s="479"/>
      <c r="MJ2" s="479"/>
      <c r="MK2" s="479"/>
      <c r="ML2" s="479"/>
      <c r="MM2" s="479"/>
      <c r="MN2" s="479"/>
      <c r="MO2" s="479"/>
      <c r="MP2" s="479"/>
      <c r="MQ2" s="479"/>
      <c r="MR2" s="479"/>
      <c r="MS2" s="479"/>
      <c r="MT2" s="479"/>
      <c r="MU2" s="479"/>
      <c r="MV2" s="479"/>
      <c r="MW2" s="479"/>
      <c r="MX2" s="479"/>
      <c r="MY2" s="479"/>
      <c r="MZ2" s="479"/>
      <c r="NA2" s="479"/>
      <c r="NB2" s="479"/>
      <c r="NC2" s="479"/>
      <c r="ND2" s="479"/>
      <c r="NE2" s="479"/>
      <c r="NF2" s="479"/>
      <c r="NG2" s="479"/>
      <c r="NH2" s="479"/>
      <c r="NI2" s="479"/>
      <c r="NJ2" s="479"/>
      <c r="NK2" s="479"/>
      <c r="NL2" s="479"/>
      <c r="NM2" s="479"/>
      <c r="NN2" s="479"/>
      <c r="NO2" s="479"/>
      <c r="NP2" s="479"/>
      <c r="NQ2" s="479"/>
      <c r="NR2" s="479"/>
      <c r="NS2" s="479"/>
      <c r="NT2" s="479"/>
      <c r="NU2" s="479"/>
      <c r="NV2" s="479"/>
      <c r="NW2" s="479"/>
      <c r="NX2" s="479"/>
      <c r="NY2" s="479"/>
      <c r="NZ2" s="479"/>
      <c r="OA2" s="479"/>
      <c r="OB2" s="479"/>
      <c r="OC2" s="479"/>
      <c r="OD2" s="479"/>
      <c r="OE2" s="479"/>
      <c r="OF2" s="479"/>
      <c r="OG2" s="479"/>
      <c r="OH2" s="479"/>
      <c r="OI2" s="479"/>
      <c r="OJ2" s="479"/>
      <c r="OK2" s="479"/>
      <c r="OL2" s="479"/>
      <c r="OM2" s="479"/>
      <c r="ON2" s="479"/>
      <c r="OO2" s="479"/>
      <c r="OP2" s="479"/>
      <c r="OQ2" s="479"/>
      <c r="OR2" s="479"/>
      <c r="OS2" s="479"/>
      <c r="OT2" s="479"/>
      <c r="OU2" s="479"/>
      <c r="OV2" s="479"/>
      <c r="OW2" s="479"/>
      <c r="OX2" s="479"/>
      <c r="OY2" s="479"/>
      <c r="OZ2" s="479"/>
      <c r="PA2" s="479"/>
      <c r="PB2" s="479"/>
      <c r="PC2" s="479"/>
      <c r="PD2" s="479"/>
      <c r="PE2" s="479"/>
      <c r="PF2" s="479"/>
      <c r="PG2" s="479"/>
      <c r="PH2" s="479"/>
      <c r="PI2" s="479"/>
      <c r="PJ2" s="479"/>
      <c r="PK2" s="479"/>
      <c r="PL2" s="479"/>
      <c r="PM2" s="479"/>
      <c r="PN2" s="479"/>
      <c r="PO2" s="479"/>
      <c r="PP2" s="479"/>
      <c r="PQ2" s="479"/>
      <c r="PR2" s="479"/>
      <c r="PS2" s="479"/>
      <c r="PT2" s="479"/>
      <c r="PU2" s="479"/>
      <c r="PV2" s="479"/>
      <c r="PW2" s="479"/>
      <c r="PX2" s="479"/>
      <c r="PY2" s="479"/>
      <c r="PZ2" s="479"/>
      <c r="QA2" s="479"/>
      <c r="QB2" s="479"/>
      <c r="QC2" s="479"/>
      <c r="QD2" s="479"/>
      <c r="QE2" s="479"/>
      <c r="QF2" s="479"/>
      <c r="QG2" s="479"/>
      <c r="QH2" s="479"/>
      <c r="QI2" s="479"/>
      <c r="QJ2" s="479"/>
      <c r="QK2" s="479"/>
      <c r="QL2" s="479"/>
      <c r="QM2" s="479"/>
      <c r="QN2" s="479"/>
      <c r="QO2" s="479"/>
      <c r="QP2" s="479"/>
      <c r="QQ2" s="479"/>
      <c r="QR2" s="479"/>
      <c r="QS2" s="479"/>
      <c r="QT2" s="479"/>
      <c r="QU2" s="479"/>
      <c r="QV2" s="479"/>
      <c r="QW2" s="479"/>
      <c r="QX2" s="479"/>
      <c r="QY2" s="479"/>
      <c r="QZ2" s="479"/>
      <c r="RA2" s="479"/>
      <c r="RB2" s="479"/>
      <c r="RC2" s="479"/>
      <c r="RD2" s="479"/>
      <c r="RE2" s="479"/>
      <c r="RF2" s="479"/>
      <c r="RG2" s="479"/>
      <c r="RH2" s="479"/>
      <c r="RI2" s="479"/>
      <c r="RJ2" s="479"/>
      <c r="RK2" s="479"/>
      <c r="RL2" s="479"/>
      <c r="RM2" s="479"/>
      <c r="RN2" s="479"/>
      <c r="RO2" s="479"/>
      <c r="RP2" s="479"/>
      <c r="RQ2" s="479"/>
      <c r="RR2" s="479"/>
      <c r="RS2" s="479"/>
      <c r="RT2" s="479"/>
      <c r="RU2" s="479"/>
      <c r="RV2" s="479"/>
      <c r="RW2" s="479"/>
      <c r="RX2" s="479"/>
      <c r="RY2" s="479"/>
      <c r="RZ2" s="479"/>
      <c r="SA2" s="479"/>
      <c r="SB2" s="479"/>
      <c r="SC2" s="479"/>
      <c r="SD2" s="479"/>
      <c r="SE2" s="479"/>
      <c r="SF2" s="479"/>
      <c r="SG2" s="479"/>
      <c r="SH2" s="479"/>
      <c r="SI2" s="479"/>
      <c r="SJ2" s="479"/>
      <c r="SK2" s="479"/>
      <c r="SL2" s="479"/>
      <c r="SM2" s="479"/>
      <c r="SN2" s="479"/>
      <c r="SO2" s="479"/>
      <c r="SP2" s="479"/>
      <c r="SQ2" s="479"/>
      <c r="SR2" s="479"/>
      <c r="SS2" s="479"/>
      <c r="ST2" s="479"/>
      <c r="SU2" s="479"/>
      <c r="SV2" s="479"/>
      <c r="SW2" s="479"/>
      <c r="SX2" s="479"/>
      <c r="SY2" s="479"/>
      <c r="SZ2" s="479"/>
      <c r="TA2" s="479"/>
      <c r="TB2" s="479"/>
      <c r="TC2" s="479"/>
      <c r="TD2" s="479"/>
      <c r="TE2" s="479"/>
      <c r="TF2" s="479"/>
      <c r="TG2" s="479"/>
      <c r="TH2" s="479"/>
      <c r="TI2" s="479"/>
      <c r="TJ2" s="479"/>
      <c r="TK2" s="479"/>
      <c r="TL2" s="479"/>
      <c r="TM2" s="479"/>
      <c r="TN2" s="479"/>
      <c r="TO2" s="479"/>
      <c r="TP2" s="479"/>
      <c r="TQ2" s="479"/>
      <c r="TR2" s="479"/>
      <c r="TS2" s="479"/>
      <c r="TT2" s="479"/>
      <c r="TU2" s="479"/>
      <c r="TV2" s="479"/>
      <c r="TW2" s="479"/>
      <c r="TX2" s="479"/>
      <c r="TY2" s="479"/>
      <c r="TZ2" s="479"/>
      <c r="UA2" s="479"/>
      <c r="UB2" s="479"/>
      <c r="UC2" s="479"/>
      <c r="UD2" s="479"/>
      <c r="UE2" s="479"/>
      <c r="UF2" s="479"/>
      <c r="UG2" s="479"/>
      <c r="UH2" s="479"/>
      <c r="UI2" s="479"/>
      <c r="UJ2" s="479"/>
      <c r="UK2" s="479"/>
      <c r="UL2" s="479"/>
      <c r="UM2" s="479"/>
      <c r="UN2" s="479"/>
      <c r="UO2" s="479"/>
      <c r="UP2" s="479"/>
      <c r="UQ2" s="479"/>
      <c r="UR2" s="479"/>
      <c r="US2" s="479"/>
      <c r="UT2" s="479"/>
      <c r="UU2" s="479"/>
      <c r="UV2" s="479"/>
      <c r="UW2" s="479"/>
      <c r="UX2" s="479"/>
      <c r="UY2" s="479"/>
      <c r="UZ2" s="479"/>
      <c r="VA2" s="479"/>
      <c r="VB2" s="479"/>
      <c r="VC2" s="479"/>
      <c r="VD2" s="479"/>
      <c r="VE2" s="479"/>
      <c r="VF2" s="479"/>
      <c r="VG2" s="479"/>
      <c r="VH2" s="479"/>
      <c r="VI2" s="479"/>
      <c r="VJ2" s="479"/>
      <c r="VK2" s="479"/>
      <c r="VL2" s="479"/>
      <c r="VM2" s="479"/>
      <c r="VN2" s="479"/>
      <c r="VO2" s="479"/>
      <c r="VP2" s="479"/>
      <c r="VQ2" s="479"/>
      <c r="VR2" s="479"/>
      <c r="VS2" s="479"/>
      <c r="VT2" s="479"/>
      <c r="VU2" s="479"/>
      <c r="VV2" s="479"/>
      <c r="VW2" s="479"/>
      <c r="VX2" s="479"/>
      <c r="VY2" s="479"/>
      <c r="VZ2" s="479"/>
      <c r="WA2" s="479"/>
      <c r="WB2" s="479"/>
      <c r="WC2" s="479"/>
      <c r="WD2" s="479"/>
      <c r="WE2" s="479"/>
      <c r="WF2" s="479"/>
      <c r="WG2" s="479"/>
      <c r="WH2" s="479"/>
      <c r="WI2" s="479"/>
      <c r="WJ2" s="479"/>
      <c r="WK2" s="479"/>
      <c r="WL2" s="479"/>
      <c r="WM2" s="479"/>
      <c r="WN2" s="479"/>
      <c r="WO2" s="479"/>
      <c r="WP2" s="479"/>
      <c r="WQ2" s="479"/>
      <c r="WR2" s="479"/>
      <c r="WS2" s="479"/>
      <c r="WT2" s="479"/>
      <c r="WU2" s="479"/>
      <c r="WV2" s="479"/>
      <c r="WW2" s="479"/>
      <c r="WX2" s="479"/>
      <c r="WY2" s="479"/>
      <c r="WZ2" s="479"/>
      <c r="XA2" s="479"/>
      <c r="XB2" s="479"/>
      <c r="XC2" s="479"/>
      <c r="XD2" s="479"/>
      <c r="XE2" s="479"/>
      <c r="XF2" s="479"/>
      <c r="XG2" s="479"/>
      <c r="XH2" s="479"/>
      <c r="XI2" s="479"/>
      <c r="XJ2" s="479"/>
      <c r="XK2" s="479"/>
      <c r="XL2" s="479"/>
      <c r="XM2" s="479"/>
      <c r="XN2" s="479"/>
      <c r="XO2" s="479"/>
      <c r="XP2" s="479"/>
      <c r="XQ2" s="479"/>
      <c r="XR2" s="479"/>
      <c r="XS2" s="479"/>
      <c r="XT2" s="479"/>
      <c r="XU2" s="479"/>
      <c r="XV2" s="479"/>
      <c r="XW2" s="479"/>
      <c r="XX2" s="479"/>
      <c r="XY2" s="479"/>
      <c r="XZ2" s="479"/>
      <c r="YA2" s="479"/>
      <c r="YB2" s="479"/>
      <c r="YC2" s="479"/>
      <c r="YD2" s="479"/>
      <c r="YE2" s="479"/>
      <c r="YF2" s="479"/>
      <c r="YG2" s="479"/>
      <c r="YH2" s="479"/>
      <c r="YI2" s="479"/>
      <c r="YJ2" s="479"/>
      <c r="YK2" s="479"/>
      <c r="YL2" s="479"/>
      <c r="YM2" s="479"/>
      <c r="YN2" s="479"/>
      <c r="YO2" s="479"/>
      <c r="YP2" s="479"/>
      <c r="YQ2" s="479"/>
      <c r="YR2" s="479"/>
      <c r="YS2" s="479"/>
      <c r="YT2" s="479"/>
      <c r="YU2" s="479"/>
      <c r="YV2" s="479"/>
      <c r="YW2" s="479"/>
      <c r="YX2" s="479"/>
      <c r="YY2" s="479"/>
      <c r="YZ2" s="479"/>
      <c r="ZA2" s="479"/>
      <c r="ZB2" s="479"/>
      <c r="ZC2" s="479"/>
      <c r="ZD2" s="479"/>
      <c r="ZE2" s="479"/>
      <c r="ZF2" s="479"/>
      <c r="ZG2" s="479"/>
      <c r="ZH2" s="479"/>
      <c r="ZI2" s="479"/>
      <c r="ZJ2" s="479"/>
      <c r="ZK2" s="479"/>
      <c r="ZL2" s="479"/>
      <c r="ZM2" s="479"/>
      <c r="ZN2" s="479"/>
      <c r="ZO2" s="479"/>
      <c r="ZP2" s="479"/>
      <c r="ZQ2" s="479"/>
      <c r="ZR2" s="479"/>
      <c r="ZS2" s="479"/>
      <c r="ZT2" s="479"/>
      <c r="ZU2" s="479"/>
      <c r="ZV2" s="479"/>
      <c r="ZW2" s="479"/>
      <c r="ZX2" s="479"/>
      <c r="ZY2" s="479"/>
      <c r="ZZ2" s="479"/>
      <c r="AAA2" s="479"/>
      <c r="AAB2" s="479"/>
      <c r="AAC2" s="479"/>
      <c r="AAD2" s="479"/>
      <c r="AAE2" s="479"/>
      <c r="AAF2" s="479"/>
      <c r="AAG2" s="479"/>
      <c r="AAH2" s="479"/>
      <c r="AAI2" s="479"/>
      <c r="AAJ2" s="479"/>
      <c r="AAK2" s="479"/>
      <c r="AAL2" s="479"/>
      <c r="AAM2" s="479"/>
      <c r="AAN2" s="479"/>
      <c r="AAO2" s="479"/>
      <c r="AAP2" s="479"/>
      <c r="AAQ2" s="479"/>
      <c r="AAR2" s="479"/>
      <c r="AAS2" s="479"/>
      <c r="AAT2" s="479"/>
      <c r="AAU2" s="479"/>
      <c r="AAV2" s="479"/>
      <c r="AAW2" s="479"/>
      <c r="AAX2" s="479"/>
      <c r="AAY2" s="479"/>
      <c r="AAZ2" s="479"/>
      <c r="ABA2" s="479"/>
      <c r="ABB2" s="479"/>
      <c r="ABC2" s="479"/>
      <c r="ABD2" s="479"/>
      <c r="ABE2" s="479"/>
      <c r="ABF2" s="479"/>
      <c r="ABG2" s="479"/>
      <c r="ABH2" s="479"/>
      <c r="ABI2" s="479"/>
      <c r="ABJ2" s="479"/>
      <c r="ABK2" s="479"/>
      <c r="ABL2" s="479"/>
      <c r="ABM2" s="479"/>
      <c r="ABN2" s="479"/>
      <c r="ABO2" s="479"/>
      <c r="ABP2" s="479"/>
      <c r="ABQ2" s="479"/>
      <c r="ABR2" s="479"/>
      <c r="ABS2" s="479"/>
      <c r="ABT2" s="479"/>
      <c r="ABU2" s="479"/>
      <c r="ABV2" s="479"/>
      <c r="ABW2" s="479"/>
      <c r="ABX2" s="479"/>
      <c r="ABY2" s="479"/>
      <c r="ABZ2" s="479"/>
      <c r="ACA2" s="479"/>
      <c r="ACB2" s="479"/>
      <c r="ACC2" s="479"/>
      <c r="ACD2" s="479"/>
      <c r="ACE2" s="479"/>
      <c r="ACF2" s="479"/>
      <c r="ACG2" s="479"/>
      <c r="ACH2" s="479"/>
      <c r="ACI2" s="479"/>
      <c r="ACJ2" s="479"/>
      <c r="ACK2" s="479"/>
      <c r="ACL2" s="479"/>
      <c r="ACM2" s="479"/>
      <c r="ACN2" s="479"/>
      <c r="ACO2" s="479"/>
      <c r="ACP2" s="479"/>
      <c r="ACQ2" s="479"/>
      <c r="ACR2" s="479"/>
      <c r="ACS2" s="479"/>
      <c r="ACT2" s="479"/>
      <c r="ACU2" s="479"/>
      <c r="ACV2" s="479"/>
      <c r="ACW2" s="479"/>
      <c r="ACX2" s="479"/>
      <c r="ACY2" s="479"/>
      <c r="ACZ2" s="479"/>
      <c r="ADA2" s="479"/>
      <c r="ADB2" s="479"/>
      <c r="ADC2" s="479"/>
      <c r="ADD2" s="479"/>
      <c r="ADE2" s="479"/>
      <c r="ADF2" s="479"/>
      <c r="ADG2" s="479"/>
      <c r="ADH2" s="479"/>
      <c r="ADI2" s="479"/>
      <c r="ADJ2" s="479"/>
      <c r="ADK2" s="479"/>
      <c r="ADL2" s="479"/>
      <c r="ADM2" s="479"/>
      <c r="ADN2" s="479"/>
      <c r="ADO2" s="479"/>
      <c r="ADP2" s="479"/>
      <c r="ADQ2" s="479"/>
      <c r="ADR2" s="479"/>
      <c r="ADS2" s="479"/>
      <c r="ADT2" s="479"/>
      <c r="ADU2" s="479"/>
      <c r="ADV2" s="479"/>
      <c r="ADW2" s="479"/>
      <c r="ADX2" s="479"/>
      <c r="ADY2" s="479"/>
      <c r="ADZ2" s="479"/>
      <c r="AEA2" s="479"/>
      <c r="AEB2" s="479"/>
      <c r="AEC2" s="479"/>
      <c r="AED2" s="479"/>
      <c r="AEE2" s="479"/>
      <c r="AEF2" s="479"/>
      <c r="AEG2" s="479"/>
      <c r="AEH2" s="479"/>
      <c r="AEI2" s="479"/>
      <c r="AEJ2" s="479"/>
      <c r="AEK2" s="479"/>
      <c r="AEL2" s="479"/>
      <c r="AEM2" s="479"/>
      <c r="AEN2" s="479"/>
      <c r="AEO2" s="479"/>
      <c r="AEP2" s="479"/>
      <c r="AEQ2" s="479"/>
      <c r="AER2" s="479"/>
      <c r="AES2" s="479"/>
      <c r="AET2" s="479"/>
      <c r="AEU2" s="479"/>
      <c r="AEV2" s="479"/>
      <c r="AEW2" s="479"/>
      <c r="AEX2" s="479"/>
      <c r="AEY2" s="479"/>
      <c r="AEZ2" s="479"/>
      <c r="AFA2" s="479"/>
      <c r="AFB2" s="479"/>
      <c r="AFC2" s="479"/>
      <c r="AFD2" s="479"/>
      <c r="AFE2" s="479"/>
      <c r="AFF2" s="479"/>
      <c r="AFG2" s="479"/>
      <c r="AFH2" s="479"/>
      <c r="AFI2" s="479"/>
      <c r="AFJ2" s="479"/>
      <c r="AFK2" s="479"/>
      <c r="AFL2" s="479"/>
      <c r="AFM2" s="479"/>
      <c r="AFN2" s="479"/>
      <c r="AFO2" s="479"/>
      <c r="AFP2" s="479"/>
      <c r="AFQ2" s="479"/>
      <c r="AFR2" s="479"/>
      <c r="AFS2" s="479"/>
      <c r="AFT2" s="479"/>
      <c r="AFU2" s="479"/>
      <c r="AFV2" s="479"/>
      <c r="AFW2" s="479"/>
      <c r="AFX2" s="479"/>
      <c r="AFY2" s="479"/>
      <c r="AFZ2" s="479"/>
      <c r="AGA2" s="479"/>
      <c r="AGB2" s="479"/>
      <c r="AGC2" s="479"/>
      <c r="AGD2" s="479"/>
      <c r="AGE2" s="479"/>
      <c r="AGF2" s="479"/>
      <c r="AGG2" s="479"/>
      <c r="AGH2" s="479"/>
      <c r="AGI2" s="479"/>
      <c r="AGJ2" s="479"/>
      <c r="AGK2" s="479"/>
      <c r="AGL2" s="479"/>
      <c r="AGM2" s="479"/>
      <c r="AGN2" s="479"/>
      <c r="AGO2" s="479"/>
      <c r="AGP2" s="479"/>
      <c r="AGQ2" s="479"/>
      <c r="AGR2" s="479"/>
      <c r="AGS2" s="479"/>
      <c r="AGT2" s="479"/>
      <c r="AGU2" s="479"/>
      <c r="AGV2" s="479"/>
      <c r="AGW2" s="479"/>
      <c r="AGX2" s="479"/>
      <c r="AGY2" s="479"/>
      <c r="AGZ2" s="479"/>
      <c r="AHA2" s="479"/>
      <c r="AHB2" s="479"/>
      <c r="AHC2" s="479"/>
      <c r="AHD2" s="479"/>
      <c r="AHE2" s="479"/>
      <c r="AHF2" s="479"/>
      <c r="AHG2" s="479"/>
      <c r="AHH2" s="479"/>
      <c r="AHI2" s="479"/>
      <c r="AHJ2" s="479"/>
      <c r="AHK2" s="479"/>
      <c r="AHL2" s="479"/>
      <c r="AHM2" s="479"/>
      <c r="AHN2" s="479"/>
      <c r="AHO2" s="479"/>
      <c r="AHP2" s="479"/>
      <c r="AHQ2" s="479"/>
      <c r="AHR2" s="479"/>
      <c r="AHS2" s="479"/>
      <c r="AHT2" s="479"/>
      <c r="AHU2" s="479"/>
      <c r="AHV2" s="479"/>
      <c r="AHW2" s="479"/>
      <c r="AHX2" s="479"/>
      <c r="AHY2" s="479"/>
      <c r="AHZ2" s="479"/>
      <c r="AIA2" s="479"/>
      <c r="AIB2" s="479"/>
      <c r="AIC2" s="479"/>
      <c r="AID2" s="479"/>
      <c r="AIE2" s="479"/>
      <c r="AIF2" s="479"/>
      <c r="AIG2" s="479"/>
      <c r="AIH2" s="479"/>
      <c r="AII2" s="479"/>
      <c r="AIJ2" s="479"/>
      <c r="AIK2" s="479"/>
      <c r="AIL2" s="479"/>
      <c r="AIM2" s="479"/>
      <c r="AIN2" s="479"/>
      <c r="AIO2" s="479"/>
      <c r="AIP2" s="479"/>
      <c r="AIQ2" s="479"/>
      <c r="AIR2" s="479"/>
      <c r="AIS2" s="479"/>
      <c r="AIT2" s="479"/>
      <c r="AIU2" s="479"/>
      <c r="AIV2" s="479"/>
      <c r="AIW2" s="479"/>
      <c r="AIX2" s="479"/>
      <c r="AIY2" s="479"/>
      <c r="AIZ2" s="479"/>
      <c r="AJA2" s="479"/>
      <c r="AJB2" s="479"/>
      <c r="AJC2" s="479"/>
      <c r="AJD2" s="479"/>
      <c r="AJE2" s="479"/>
      <c r="AJF2" s="479"/>
      <c r="AJG2" s="479"/>
      <c r="AJH2" s="479"/>
      <c r="AJI2" s="479"/>
      <c r="AJJ2" s="479"/>
      <c r="AJK2" s="479"/>
      <c r="AJL2" s="479"/>
      <c r="AJM2" s="479"/>
      <c r="AJN2" s="479"/>
      <c r="AJO2" s="479"/>
      <c r="AJP2" s="479"/>
      <c r="AJQ2" s="479"/>
      <c r="AJR2" s="479"/>
      <c r="AJS2" s="479"/>
      <c r="AJT2" s="479"/>
      <c r="AJU2" s="479"/>
      <c r="AJV2" s="479"/>
      <c r="AJW2" s="479"/>
      <c r="AJX2" s="479"/>
      <c r="AJY2" s="479"/>
      <c r="AJZ2" s="479"/>
      <c r="AKA2" s="479"/>
      <c r="AKB2" s="479"/>
      <c r="AKC2" s="479"/>
      <c r="AKD2" s="479"/>
      <c r="AKE2" s="479"/>
      <c r="AKF2" s="479"/>
      <c r="AKG2" s="479"/>
      <c r="AKH2" s="479"/>
      <c r="AKI2" s="479"/>
      <c r="AKJ2" s="479"/>
      <c r="AKK2" s="479"/>
      <c r="AKL2" s="479"/>
      <c r="AKM2" s="479"/>
      <c r="AKN2" s="479"/>
      <c r="AKO2" s="479"/>
      <c r="AKP2" s="479"/>
      <c r="AKQ2" s="479"/>
      <c r="AKR2" s="479"/>
      <c r="AKS2" s="479"/>
      <c r="AKT2" s="479"/>
      <c r="AKU2" s="479"/>
      <c r="AKV2" s="479"/>
      <c r="AKW2" s="479"/>
      <c r="AKX2" s="479"/>
      <c r="AKY2" s="479"/>
      <c r="AKZ2" s="479"/>
      <c r="ALA2" s="479"/>
      <c r="ALB2" s="479"/>
      <c r="ALC2" s="479"/>
      <c r="ALD2" s="479"/>
      <c r="ALE2" s="479"/>
      <c r="ALF2" s="479"/>
      <c r="ALG2" s="479"/>
      <c r="ALH2" s="479"/>
      <c r="ALI2" s="479"/>
      <c r="ALJ2" s="479"/>
      <c r="ALK2" s="479"/>
      <c r="ALL2" s="479"/>
      <c r="ALM2" s="479"/>
      <c r="ALN2" s="479"/>
      <c r="ALO2" s="479"/>
      <c r="ALP2" s="479"/>
      <c r="ALQ2" s="479"/>
      <c r="ALR2" s="479"/>
      <c r="ALS2" s="479"/>
      <c r="ALT2" s="479"/>
      <c r="ALU2" s="479"/>
      <c r="ALV2" s="479"/>
      <c r="ALW2" s="479"/>
      <c r="ALX2" s="479"/>
      <c r="ALY2" s="479"/>
      <c r="ALZ2" s="483"/>
    </row>
    <row r="3" spans="1:1014" ht="15">
      <c r="A3" s="479"/>
      <c r="B3" s="479"/>
      <c r="C3" s="486" t="s">
        <v>821</v>
      </c>
      <c r="D3" s="479"/>
      <c r="E3" s="536" t="s">
        <v>822</v>
      </c>
      <c r="F3" s="536"/>
      <c r="G3" s="479"/>
      <c r="H3" s="482"/>
      <c r="I3" s="488"/>
      <c r="J3" s="482"/>
      <c r="K3" s="482"/>
      <c r="L3" s="482"/>
      <c r="M3" s="482"/>
      <c r="N3" s="482"/>
      <c r="O3" s="482"/>
      <c r="P3" s="482"/>
      <c r="Q3" s="482"/>
      <c r="R3" s="482"/>
      <c r="S3" s="482"/>
      <c r="T3" s="482"/>
      <c r="U3" s="482"/>
      <c r="V3" s="482"/>
      <c r="W3" s="482"/>
      <c r="X3" s="483"/>
      <c r="Y3" s="482"/>
      <c r="Z3" s="482"/>
      <c r="AA3" s="482"/>
      <c r="AB3" s="482"/>
      <c r="AC3" s="482"/>
      <c r="AD3" s="482"/>
      <c r="AE3" s="483"/>
      <c r="AF3" s="479"/>
      <c r="AG3" s="479"/>
      <c r="AH3" s="479"/>
      <c r="AI3" s="479"/>
      <c r="AJ3" s="479"/>
      <c r="AK3" s="479"/>
      <c r="AL3" s="479"/>
      <c r="AM3" s="479"/>
      <c r="AN3" s="479"/>
      <c r="AO3" s="479"/>
      <c r="AP3" s="479"/>
      <c r="AQ3" s="479"/>
      <c r="AR3" s="479"/>
      <c r="AS3" s="479"/>
      <c r="AT3" s="479"/>
      <c r="AU3" s="479"/>
      <c r="AV3" s="479"/>
      <c r="AW3" s="479"/>
      <c r="AX3" s="479"/>
      <c r="AY3" s="479"/>
      <c r="AZ3" s="479"/>
      <c r="BA3" s="479"/>
      <c r="BB3" s="479"/>
      <c r="BC3" s="479"/>
      <c r="BD3" s="479"/>
      <c r="BE3" s="479"/>
      <c r="BF3" s="479"/>
      <c r="BG3" s="479"/>
      <c r="BH3" s="479"/>
      <c r="BI3" s="479"/>
      <c r="BJ3" s="479"/>
      <c r="BK3" s="479"/>
      <c r="BL3" s="479"/>
      <c r="BM3" s="479"/>
      <c r="BN3" s="479"/>
      <c r="BO3" s="479"/>
      <c r="BP3" s="479"/>
      <c r="BQ3" s="479"/>
      <c r="BR3" s="479"/>
      <c r="BS3" s="479"/>
      <c r="BT3" s="479"/>
      <c r="BU3" s="479"/>
      <c r="BV3" s="479"/>
      <c r="BW3" s="479"/>
      <c r="BX3" s="479"/>
      <c r="BY3" s="479"/>
      <c r="BZ3" s="479"/>
      <c r="CA3" s="479"/>
      <c r="CB3" s="479"/>
      <c r="CC3" s="479"/>
      <c r="CD3" s="479"/>
      <c r="CE3" s="479"/>
      <c r="CF3" s="479"/>
      <c r="CG3" s="479"/>
      <c r="CH3" s="479"/>
      <c r="CI3" s="479"/>
      <c r="CJ3" s="479"/>
      <c r="CK3" s="479"/>
      <c r="CL3" s="479"/>
      <c r="CM3" s="479"/>
      <c r="CN3" s="479"/>
      <c r="CO3" s="479"/>
      <c r="CP3" s="479"/>
      <c r="CQ3" s="479"/>
      <c r="CR3" s="479"/>
      <c r="CS3" s="479"/>
      <c r="CT3" s="479"/>
      <c r="CU3" s="479"/>
      <c r="CV3" s="479"/>
      <c r="CW3" s="479"/>
      <c r="CX3" s="479"/>
      <c r="CY3" s="479"/>
      <c r="CZ3" s="479"/>
      <c r="DA3" s="479"/>
      <c r="DB3" s="479"/>
      <c r="DC3" s="479"/>
      <c r="DD3" s="479"/>
      <c r="DE3" s="479"/>
      <c r="DF3" s="479"/>
      <c r="DG3" s="479"/>
      <c r="DH3" s="479"/>
      <c r="DI3" s="479"/>
      <c r="DJ3" s="479"/>
      <c r="DK3" s="479"/>
      <c r="DL3" s="479"/>
      <c r="DM3" s="479"/>
      <c r="DN3" s="479"/>
      <c r="DO3" s="479"/>
      <c r="DP3" s="479"/>
      <c r="DQ3" s="479"/>
      <c r="DR3" s="479"/>
      <c r="DS3" s="479"/>
      <c r="DT3" s="479"/>
      <c r="DU3" s="479"/>
      <c r="DV3" s="479"/>
      <c r="DW3" s="479"/>
      <c r="DX3" s="479"/>
      <c r="DY3" s="479"/>
      <c r="DZ3" s="479"/>
      <c r="EA3" s="479"/>
      <c r="EB3" s="479"/>
      <c r="EC3" s="479"/>
      <c r="ED3" s="479"/>
      <c r="EE3" s="479"/>
      <c r="EF3" s="479"/>
      <c r="EG3" s="479"/>
      <c r="EH3" s="479"/>
      <c r="EI3" s="479"/>
      <c r="EJ3" s="479"/>
      <c r="EK3" s="479"/>
      <c r="EL3" s="479"/>
      <c r="EM3" s="479"/>
      <c r="EN3" s="479"/>
      <c r="EO3" s="479"/>
      <c r="EP3" s="479"/>
      <c r="EQ3" s="479"/>
      <c r="ER3" s="479"/>
      <c r="ES3" s="479"/>
      <c r="ET3" s="479"/>
      <c r="EU3" s="479"/>
      <c r="EV3" s="479"/>
      <c r="EW3" s="479"/>
      <c r="EX3" s="479"/>
      <c r="EY3" s="479"/>
      <c r="EZ3" s="479"/>
      <c r="FA3" s="479"/>
      <c r="FB3" s="479"/>
      <c r="FC3" s="479"/>
      <c r="FD3" s="479"/>
      <c r="FE3" s="479"/>
      <c r="FF3" s="479"/>
      <c r="FG3" s="479"/>
      <c r="FH3" s="479"/>
      <c r="FI3" s="479"/>
      <c r="FJ3" s="479"/>
      <c r="FK3" s="479"/>
      <c r="FL3" s="479"/>
      <c r="FM3" s="479"/>
      <c r="FN3" s="479"/>
      <c r="FO3" s="479"/>
      <c r="FP3" s="479"/>
      <c r="FQ3" s="479"/>
      <c r="FR3" s="479"/>
      <c r="FS3" s="479"/>
      <c r="FT3" s="479"/>
      <c r="FU3" s="479"/>
      <c r="FV3" s="479"/>
      <c r="FW3" s="479"/>
      <c r="FX3" s="479"/>
      <c r="FY3" s="479"/>
      <c r="FZ3" s="479"/>
      <c r="GA3" s="479"/>
      <c r="GB3" s="479"/>
      <c r="GC3" s="479"/>
      <c r="GD3" s="479"/>
      <c r="GE3" s="479"/>
      <c r="GF3" s="479"/>
      <c r="GG3" s="479"/>
      <c r="GH3" s="479"/>
      <c r="GI3" s="479"/>
      <c r="GJ3" s="479"/>
      <c r="GK3" s="479"/>
      <c r="GL3" s="479"/>
      <c r="GM3" s="479"/>
      <c r="GN3" s="479"/>
      <c r="GO3" s="479"/>
      <c r="GP3" s="479"/>
      <c r="GQ3" s="479"/>
      <c r="GR3" s="479"/>
      <c r="GS3" s="479"/>
      <c r="GT3" s="479"/>
      <c r="GU3" s="479"/>
      <c r="GV3" s="479"/>
      <c r="GW3" s="479"/>
      <c r="GX3" s="479"/>
      <c r="GY3" s="479"/>
      <c r="GZ3" s="479"/>
      <c r="HA3" s="479"/>
      <c r="HB3" s="479"/>
      <c r="HC3" s="479"/>
      <c r="HD3" s="479"/>
      <c r="HE3" s="479"/>
      <c r="HF3" s="479"/>
      <c r="HG3" s="479"/>
      <c r="HH3" s="479"/>
      <c r="HI3" s="479"/>
      <c r="HJ3" s="479"/>
      <c r="HK3" s="479"/>
      <c r="HL3" s="479"/>
      <c r="HM3" s="479"/>
      <c r="HN3" s="479"/>
      <c r="HO3" s="479"/>
      <c r="HP3" s="479"/>
      <c r="HQ3" s="479"/>
      <c r="HR3" s="479"/>
      <c r="HS3" s="479"/>
      <c r="HT3" s="479"/>
      <c r="HU3" s="479"/>
      <c r="HV3" s="479"/>
      <c r="HW3" s="479"/>
      <c r="HX3" s="479"/>
      <c r="HY3" s="479"/>
      <c r="HZ3" s="479"/>
      <c r="IA3" s="479"/>
      <c r="IB3" s="479"/>
      <c r="IC3" s="479"/>
      <c r="ID3" s="479"/>
      <c r="IE3" s="479"/>
      <c r="IF3" s="479"/>
      <c r="IG3" s="479"/>
      <c r="IH3" s="479"/>
      <c r="II3" s="479"/>
      <c r="IJ3" s="479"/>
      <c r="IK3" s="479"/>
      <c r="IL3" s="479"/>
      <c r="IM3" s="479"/>
      <c r="IN3" s="479"/>
      <c r="IO3" s="479"/>
      <c r="IP3" s="479"/>
      <c r="IQ3" s="479"/>
      <c r="IR3" s="479"/>
      <c r="IS3" s="479"/>
      <c r="IT3" s="479"/>
      <c r="IU3" s="479"/>
      <c r="IV3" s="479"/>
      <c r="IW3" s="479"/>
      <c r="IX3" s="479"/>
      <c r="IY3" s="479"/>
      <c r="IZ3" s="479"/>
      <c r="JA3" s="479"/>
      <c r="JB3" s="479"/>
      <c r="JC3" s="479"/>
      <c r="JD3" s="479"/>
      <c r="JE3" s="479"/>
      <c r="JF3" s="479"/>
      <c r="JG3" s="479"/>
      <c r="JH3" s="479"/>
      <c r="JI3" s="479"/>
      <c r="JJ3" s="479"/>
      <c r="JK3" s="479"/>
      <c r="JL3" s="479"/>
      <c r="JM3" s="479"/>
      <c r="JN3" s="479"/>
      <c r="JO3" s="479"/>
      <c r="JP3" s="479"/>
      <c r="JQ3" s="479"/>
      <c r="JR3" s="479"/>
      <c r="JS3" s="479"/>
      <c r="JT3" s="479"/>
      <c r="JU3" s="479"/>
      <c r="JV3" s="479"/>
      <c r="JW3" s="479"/>
      <c r="JX3" s="479"/>
      <c r="JY3" s="479"/>
      <c r="JZ3" s="479"/>
      <c r="KA3" s="479"/>
      <c r="KB3" s="479"/>
      <c r="KC3" s="479"/>
      <c r="KD3" s="479"/>
      <c r="KE3" s="479"/>
      <c r="KF3" s="479"/>
      <c r="KG3" s="479"/>
      <c r="KH3" s="479"/>
      <c r="KI3" s="479"/>
      <c r="KJ3" s="479"/>
      <c r="KK3" s="479"/>
      <c r="KL3" s="479"/>
      <c r="KM3" s="479"/>
      <c r="KN3" s="479"/>
      <c r="KO3" s="479"/>
      <c r="KP3" s="479"/>
      <c r="KQ3" s="479"/>
      <c r="KR3" s="479"/>
      <c r="KS3" s="479"/>
      <c r="KT3" s="479"/>
      <c r="KU3" s="479"/>
      <c r="KV3" s="479"/>
      <c r="KW3" s="479"/>
      <c r="KX3" s="479"/>
      <c r="KY3" s="479"/>
      <c r="KZ3" s="479"/>
      <c r="LA3" s="479"/>
      <c r="LB3" s="479"/>
      <c r="LC3" s="479"/>
      <c r="LD3" s="479"/>
      <c r="LE3" s="479"/>
      <c r="LF3" s="479"/>
      <c r="LG3" s="479"/>
      <c r="LH3" s="479"/>
      <c r="LI3" s="479"/>
      <c r="LJ3" s="479"/>
      <c r="LK3" s="479"/>
      <c r="LL3" s="479"/>
      <c r="LM3" s="479"/>
      <c r="LN3" s="479"/>
      <c r="LO3" s="479"/>
      <c r="LP3" s="479"/>
      <c r="LQ3" s="479"/>
      <c r="LR3" s="479"/>
      <c r="LS3" s="479"/>
      <c r="LT3" s="479"/>
      <c r="LU3" s="479"/>
      <c r="LV3" s="479"/>
      <c r="LW3" s="479"/>
      <c r="LX3" s="479"/>
      <c r="LY3" s="479"/>
      <c r="LZ3" s="479"/>
      <c r="MA3" s="479"/>
      <c r="MB3" s="479"/>
      <c r="MC3" s="479"/>
      <c r="MD3" s="479"/>
      <c r="ME3" s="479"/>
      <c r="MF3" s="479"/>
      <c r="MG3" s="479"/>
      <c r="MH3" s="479"/>
      <c r="MI3" s="479"/>
      <c r="MJ3" s="479"/>
      <c r="MK3" s="479"/>
      <c r="ML3" s="479"/>
      <c r="MM3" s="479"/>
      <c r="MN3" s="479"/>
      <c r="MO3" s="479"/>
      <c r="MP3" s="479"/>
      <c r="MQ3" s="479"/>
      <c r="MR3" s="479"/>
      <c r="MS3" s="479"/>
      <c r="MT3" s="479"/>
      <c r="MU3" s="479"/>
      <c r="MV3" s="479"/>
      <c r="MW3" s="479"/>
      <c r="MX3" s="479"/>
      <c r="MY3" s="479"/>
      <c r="MZ3" s="479"/>
      <c r="NA3" s="479"/>
      <c r="NB3" s="479"/>
      <c r="NC3" s="479"/>
      <c r="ND3" s="479"/>
      <c r="NE3" s="479"/>
      <c r="NF3" s="479"/>
      <c r="NG3" s="479"/>
      <c r="NH3" s="479"/>
      <c r="NI3" s="479"/>
      <c r="NJ3" s="479"/>
      <c r="NK3" s="479"/>
      <c r="NL3" s="479"/>
      <c r="NM3" s="479"/>
      <c r="NN3" s="479"/>
      <c r="NO3" s="479"/>
      <c r="NP3" s="479"/>
      <c r="NQ3" s="479"/>
      <c r="NR3" s="479"/>
      <c r="NS3" s="479"/>
      <c r="NT3" s="479"/>
      <c r="NU3" s="479"/>
      <c r="NV3" s="479"/>
      <c r="NW3" s="479"/>
      <c r="NX3" s="479"/>
      <c r="NY3" s="479"/>
      <c r="NZ3" s="479"/>
      <c r="OA3" s="479"/>
      <c r="OB3" s="479"/>
      <c r="OC3" s="479"/>
      <c r="OD3" s="479"/>
      <c r="OE3" s="479"/>
      <c r="OF3" s="479"/>
      <c r="OG3" s="479"/>
      <c r="OH3" s="479"/>
      <c r="OI3" s="479"/>
      <c r="OJ3" s="479"/>
      <c r="OK3" s="479"/>
      <c r="OL3" s="479"/>
      <c r="OM3" s="479"/>
      <c r="ON3" s="479"/>
      <c r="OO3" s="479"/>
      <c r="OP3" s="479"/>
      <c r="OQ3" s="479"/>
      <c r="OR3" s="479"/>
      <c r="OS3" s="479"/>
      <c r="OT3" s="479"/>
      <c r="OU3" s="479"/>
      <c r="OV3" s="479"/>
      <c r="OW3" s="479"/>
      <c r="OX3" s="479"/>
      <c r="OY3" s="479"/>
      <c r="OZ3" s="479"/>
      <c r="PA3" s="479"/>
      <c r="PB3" s="479"/>
      <c r="PC3" s="479"/>
      <c r="PD3" s="479"/>
      <c r="PE3" s="479"/>
      <c r="PF3" s="479"/>
      <c r="PG3" s="479"/>
      <c r="PH3" s="479"/>
      <c r="PI3" s="479"/>
      <c r="PJ3" s="479"/>
      <c r="PK3" s="479"/>
      <c r="PL3" s="479"/>
      <c r="PM3" s="479"/>
      <c r="PN3" s="479"/>
      <c r="PO3" s="479"/>
      <c r="PP3" s="479"/>
      <c r="PQ3" s="479"/>
      <c r="PR3" s="479"/>
      <c r="PS3" s="479"/>
      <c r="PT3" s="479"/>
      <c r="PU3" s="479"/>
      <c r="PV3" s="479"/>
      <c r="PW3" s="479"/>
      <c r="PX3" s="479"/>
      <c r="PY3" s="479"/>
      <c r="PZ3" s="479"/>
      <c r="QA3" s="479"/>
      <c r="QB3" s="479"/>
      <c r="QC3" s="479"/>
      <c r="QD3" s="479"/>
      <c r="QE3" s="479"/>
      <c r="QF3" s="479"/>
      <c r="QG3" s="479"/>
      <c r="QH3" s="479"/>
      <c r="QI3" s="479"/>
      <c r="QJ3" s="479"/>
      <c r="QK3" s="479"/>
      <c r="QL3" s="479"/>
      <c r="QM3" s="479"/>
      <c r="QN3" s="479"/>
      <c r="QO3" s="479"/>
      <c r="QP3" s="479"/>
      <c r="QQ3" s="479"/>
      <c r="QR3" s="479"/>
      <c r="QS3" s="479"/>
      <c r="QT3" s="479"/>
      <c r="QU3" s="479"/>
      <c r="QV3" s="479"/>
      <c r="QW3" s="479"/>
      <c r="QX3" s="479"/>
      <c r="QY3" s="479"/>
      <c r="QZ3" s="479"/>
      <c r="RA3" s="479"/>
      <c r="RB3" s="479"/>
      <c r="RC3" s="479"/>
      <c r="RD3" s="479"/>
      <c r="RE3" s="479"/>
      <c r="RF3" s="479"/>
      <c r="RG3" s="479"/>
      <c r="RH3" s="479"/>
      <c r="RI3" s="479"/>
      <c r="RJ3" s="479"/>
      <c r="RK3" s="479"/>
      <c r="RL3" s="479"/>
      <c r="RM3" s="479"/>
      <c r="RN3" s="479"/>
      <c r="RO3" s="479"/>
      <c r="RP3" s="479"/>
      <c r="RQ3" s="479"/>
      <c r="RR3" s="479"/>
      <c r="RS3" s="479"/>
      <c r="RT3" s="479"/>
      <c r="RU3" s="479"/>
      <c r="RV3" s="479"/>
      <c r="RW3" s="479"/>
      <c r="RX3" s="479"/>
      <c r="RY3" s="479"/>
      <c r="RZ3" s="479"/>
      <c r="SA3" s="479"/>
      <c r="SB3" s="479"/>
      <c r="SC3" s="479"/>
      <c r="SD3" s="479"/>
      <c r="SE3" s="479"/>
      <c r="SF3" s="479"/>
      <c r="SG3" s="479"/>
      <c r="SH3" s="479"/>
      <c r="SI3" s="479"/>
      <c r="SJ3" s="479"/>
      <c r="SK3" s="479"/>
      <c r="SL3" s="479"/>
      <c r="SM3" s="479"/>
      <c r="SN3" s="479"/>
      <c r="SO3" s="479"/>
      <c r="SP3" s="479"/>
      <c r="SQ3" s="479"/>
      <c r="SR3" s="479"/>
      <c r="SS3" s="479"/>
      <c r="ST3" s="479"/>
      <c r="SU3" s="479"/>
      <c r="SV3" s="479"/>
      <c r="SW3" s="479"/>
      <c r="SX3" s="479"/>
      <c r="SY3" s="479"/>
      <c r="SZ3" s="479"/>
      <c r="TA3" s="479"/>
      <c r="TB3" s="479"/>
      <c r="TC3" s="479"/>
      <c r="TD3" s="479"/>
      <c r="TE3" s="479"/>
      <c r="TF3" s="479"/>
      <c r="TG3" s="479"/>
      <c r="TH3" s="479"/>
      <c r="TI3" s="479"/>
      <c r="TJ3" s="479"/>
      <c r="TK3" s="479"/>
      <c r="TL3" s="479"/>
      <c r="TM3" s="479"/>
      <c r="TN3" s="479"/>
      <c r="TO3" s="479"/>
      <c r="TP3" s="479"/>
      <c r="TQ3" s="479"/>
      <c r="TR3" s="479"/>
      <c r="TS3" s="479"/>
      <c r="TT3" s="479"/>
      <c r="TU3" s="479"/>
      <c r="TV3" s="479"/>
      <c r="TW3" s="479"/>
      <c r="TX3" s="479"/>
      <c r="TY3" s="479"/>
      <c r="TZ3" s="479"/>
      <c r="UA3" s="479"/>
      <c r="UB3" s="479"/>
      <c r="UC3" s="479"/>
      <c r="UD3" s="479"/>
      <c r="UE3" s="479"/>
      <c r="UF3" s="479"/>
      <c r="UG3" s="479"/>
      <c r="UH3" s="479"/>
      <c r="UI3" s="479"/>
      <c r="UJ3" s="479"/>
      <c r="UK3" s="479"/>
      <c r="UL3" s="479"/>
      <c r="UM3" s="479"/>
      <c r="UN3" s="479"/>
      <c r="UO3" s="479"/>
      <c r="UP3" s="479"/>
      <c r="UQ3" s="479"/>
      <c r="UR3" s="479"/>
      <c r="US3" s="479"/>
      <c r="UT3" s="479"/>
      <c r="UU3" s="479"/>
      <c r="UV3" s="479"/>
      <c r="UW3" s="479"/>
      <c r="UX3" s="479"/>
      <c r="UY3" s="479"/>
      <c r="UZ3" s="479"/>
      <c r="VA3" s="479"/>
      <c r="VB3" s="479"/>
      <c r="VC3" s="479"/>
      <c r="VD3" s="479"/>
      <c r="VE3" s="479"/>
      <c r="VF3" s="479"/>
      <c r="VG3" s="479"/>
      <c r="VH3" s="479"/>
      <c r="VI3" s="479"/>
      <c r="VJ3" s="479"/>
      <c r="VK3" s="479"/>
      <c r="VL3" s="479"/>
      <c r="VM3" s="479"/>
      <c r="VN3" s="479"/>
      <c r="VO3" s="479"/>
      <c r="VP3" s="479"/>
      <c r="VQ3" s="479"/>
      <c r="VR3" s="479"/>
      <c r="VS3" s="479"/>
      <c r="VT3" s="479"/>
      <c r="VU3" s="479"/>
      <c r="VV3" s="479"/>
      <c r="VW3" s="479"/>
      <c r="VX3" s="479"/>
      <c r="VY3" s="479"/>
      <c r="VZ3" s="479"/>
      <c r="WA3" s="479"/>
      <c r="WB3" s="479"/>
      <c r="WC3" s="479"/>
      <c r="WD3" s="479"/>
      <c r="WE3" s="479"/>
      <c r="WF3" s="479"/>
      <c r="WG3" s="479"/>
      <c r="WH3" s="479"/>
      <c r="WI3" s="479"/>
      <c r="WJ3" s="479"/>
      <c r="WK3" s="479"/>
      <c r="WL3" s="479"/>
      <c r="WM3" s="479"/>
      <c r="WN3" s="479"/>
      <c r="WO3" s="479"/>
      <c r="WP3" s="479"/>
      <c r="WQ3" s="479"/>
      <c r="WR3" s="479"/>
      <c r="WS3" s="479"/>
      <c r="WT3" s="479"/>
      <c r="WU3" s="479"/>
      <c r="WV3" s="479"/>
      <c r="WW3" s="479"/>
      <c r="WX3" s="479"/>
      <c r="WY3" s="479"/>
      <c r="WZ3" s="479"/>
      <c r="XA3" s="479"/>
      <c r="XB3" s="479"/>
      <c r="XC3" s="479"/>
      <c r="XD3" s="479"/>
      <c r="XE3" s="479"/>
      <c r="XF3" s="479"/>
      <c r="XG3" s="479"/>
      <c r="XH3" s="479"/>
      <c r="XI3" s="479"/>
      <c r="XJ3" s="479"/>
      <c r="XK3" s="479"/>
      <c r="XL3" s="479"/>
      <c r="XM3" s="479"/>
      <c r="XN3" s="479"/>
      <c r="XO3" s="479"/>
      <c r="XP3" s="479"/>
      <c r="XQ3" s="479"/>
      <c r="XR3" s="479"/>
      <c r="XS3" s="479"/>
      <c r="XT3" s="479"/>
      <c r="XU3" s="479"/>
      <c r="XV3" s="479"/>
      <c r="XW3" s="479"/>
      <c r="XX3" s="479"/>
      <c r="XY3" s="479"/>
      <c r="XZ3" s="479"/>
      <c r="YA3" s="479"/>
      <c r="YB3" s="479"/>
      <c r="YC3" s="479"/>
      <c r="YD3" s="479"/>
      <c r="YE3" s="479"/>
      <c r="YF3" s="479"/>
      <c r="YG3" s="479"/>
      <c r="YH3" s="479"/>
      <c r="YI3" s="479"/>
      <c r="YJ3" s="479"/>
      <c r="YK3" s="479"/>
      <c r="YL3" s="479"/>
      <c r="YM3" s="479"/>
      <c r="YN3" s="479"/>
      <c r="YO3" s="479"/>
      <c r="YP3" s="479"/>
      <c r="YQ3" s="479"/>
      <c r="YR3" s="479"/>
      <c r="YS3" s="479"/>
      <c r="YT3" s="479"/>
      <c r="YU3" s="479"/>
      <c r="YV3" s="479"/>
      <c r="YW3" s="479"/>
      <c r="YX3" s="479"/>
      <c r="YY3" s="479"/>
      <c r="YZ3" s="479"/>
      <c r="ZA3" s="479"/>
      <c r="ZB3" s="479"/>
      <c r="ZC3" s="479"/>
      <c r="ZD3" s="479"/>
      <c r="ZE3" s="479"/>
      <c r="ZF3" s="479"/>
      <c r="ZG3" s="479"/>
      <c r="ZH3" s="479"/>
      <c r="ZI3" s="479"/>
      <c r="ZJ3" s="479"/>
      <c r="ZK3" s="479"/>
      <c r="ZL3" s="479"/>
      <c r="ZM3" s="479"/>
      <c r="ZN3" s="479"/>
      <c r="ZO3" s="479"/>
      <c r="ZP3" s="479"/>
      <c r="ZQ3" s="479"/>
      <c r="ZR3" s="479"/>
      <c r="ZS3" s="479"/>
      <c r="ZT3" s="479"/>
      <c r="ZU3" s="479"/>
      <c r="ZV3" s="479"/>
      <c r="ZW3" s="479"/>
      <c r="ZX3" s="479"/>
      <c r="ZY3" s="479"/>
      <c r="ZZ3" s="479"/>
      <c r="AAA3" s="479"/>
      <c r="AAB3" s="479"/>
      <c r="AAC3" s="479"/>
      <c r="AAD3" s="479"/>
      <c r="AAE3" s="479"/>
      <c r="AAF3" s="479"/>
      <c r="AAG3" s="479"/>
      <c r="AAH3" s="479"/>
      <c r="AAI3" s="479"/>
      <c r="AAJ3" s="479"/>
      <c r="AAK3" s="479"/>
      <c r="AAL3" s="479"/>
      <c r="AAM3" s="479"/>
      <c r="AAN3" s="479"/>
      <c r="AAO3" s="479"/>
      <c r="AAP3" s="479"/>
      <c r="AAQ3" s="479"/>
      <c r="AAR3" s="479"/>
      <c r="AAS3" s="479"/>
      <c r="AAT3" s="479"/>
      <c r="AAU3" s="479"/>
      <c r="AAV3" s="479"/>
      <c r="AAW3" s="479"/>
      <c r="AAX3" s="479"/>
      <c r="AAY3" s="479"/>
      <c r="AAZ3" s="479"/>
      <c r="ABA3" s="479"/>
      <c r="ABB3" s="479"/>
      <c r="ABC3" s="479"/>
      <c r="ABD3" s="479"/>
      <c r="ABE3" s="479"/>
      <c r="ABF3" s="479"/>
      <c r="ABG3" s="479"/>
      <c r="ABH3" s="479"/>
      <c r="ABI3" s="479"/>
      <c r="ABJ3" s="479"/>
      <c r="ABK3" s="479"/>
      <c r="ABL3" s="479"/>
      <c r="ABM3" s="479"/>
      <c r="ABN3" s="479"/>
      <c r="ABO3" s="479"/>
      <c r="ABP3" s="479"/>
      <c r="ABQ3" s="479"/>
      <c r="ABR3" s="479"/>
      <c r="ABS3" s="479"/>
      <c r="ABT3" s="479"/>
      <c r="ABU3" s="479"/>
      <c r="ABV3" s="479"/>
      <c r="ABW3" s="479"/>
      <c r="ABX3" s="479"/>
      <c r="ABY3" s="479"/>
      <c r="ABZ3" s="479"/>
      <c r="ACA3" s="479"/>
      <c r="ACB3" s="479"/>
      <c r="ACC3" s="479"/>
      <c r="ACD3" s="479"/>
      <c r="ACE3" s="479"/>
      <c r="ACF3" s="479"/>
      <c r="ACG3" s="479"/>
      <c r="ACH3" s="479"/>
      <c r="ACI3" s="479"/>
      <c r="ACJ3" s="479"/>
      <c r="ACK3" s="479"/>
      <c r="ACL3" s="479"/>
      <c r="ACM3" s="479"/>
      <c r="ACN3" s="479"/>
      <c r="ACO3" s="479"/>
      <c r="ACP3" s="479"/>
      <c r="ACQ3" s="479"/>
      <c r="ACR3" s="479"/>
      <c r="ACS3" s="479"/>
      <c r="ACT3" s="479"/>
      <c r="ACU3" s="479"/>
      <c r="ACV3" s="479"/>
      <c r="ACW3" s="479"/>
      <c r="ACX3" s="479"/>
      <c r="ACY3" s="479"/>
      <c r="ACZ3" s="479"/>
      <c r="ADA3" s="479"/>
      <c r="ADB3" s="479"/>
      <c r="ADC3" s="479"/>
      <c r="ADD3" s="479"/>
      <c r="ADE3" s="479"/>
      <c r="ADF3" s="479"/>
      <c r="ADG3" s="479"/>
      <c r="ADH3" s="479"/>
      <c r="ADI3" s="479"/>
      <c r="ADJ3" s="479"/>
      <c r="ADK3" s="479"/>
      <c r="ADL3" s="479"/>
      <c r="ADM3" s="479"/>
      <c r="ADN3" s="479"/>
      <c r="ADO3" s="479"/>
      <c r="ADP3" s="479"/>
      <c r="ADQ3" s="479"/>
      <c r="ADR3" s="479"/>
      <c r="ADS3" s="479"/>
      <c r="ADT3" s="479"/>
      <c r="ADU3" s="479"/>
      <c r="ADV3" s="479"/>
      <c r="ADW3" s="479"/>
      <c r="ADX3" s="479"/>
      <c r="ADY3" s="479"/>
      <c r="ADZ3" s="479"/>
      <c r="AEA3" s="479"/>
      <c r="AEB3" s="479"/>
      <c r="AEC3" s="479"/>
      <c r="AED3" s="479"/>
      <c r="AEE3" s="479"/>
      <c r="AEF3" s="479"/>
      <c r="AEG3" s="479"/>
      <c r="AEH3" s="479"/>
      <c r="AEI3" s="479"/>
      <c r="AEJ3" s="479"/>
      <c r="AEK3" s="479"/>
      <c r="AEL3" s="479"/>
      <c r="AEM3" s="479"/>
      <c r="AEN3" s="479"/>
      <c r="AEO3" s="479"/>
      <c r="AEP3" s="479"/>
      <c r="AEQ3" s="479"/>
      <c r="AER3" s="479"/>
      <c r="AES3" s="479"/>
      <c r="AET3" s="479"/>
      <c r="AEU3" s="479"/>
      <c r="AEV3" s="479"/>
      <c r="AEW3" s="479"/>
      <c r="AEX3" s="479"/>
      <c r="AEY3" s="479"/>
      <c r="AEZ3" s="479"/>
      <c r="AFA3" s="479"/>
      <c r="AFB3" s="479"/>
      <c r="AFC3" s="479"/>
      <c r="AFD3" s="479"/>
      <c r="AFE3" s="479"/>
      <c r="AFF3" s="479"/>
      <c r="AFG3" s="479"/>
      <c r="AFH3" s="479"/>
      <c r="AFI3" s="479"/>
      <c r="AFJ3" s="479"/>
      <c r="AFK3" s="479"/>
      <c r="AFL3" s="479"/>
      <c r="AFM3" s="479"/>
      <c r="AFN3" s="479"/>
      <c r="AFO3" s="479"/>
      <c r="AFP3" s="479"/>
      <c r="AFQ3" s="479"/>
      <c r="AFR3" s="479"/>
      <c r="AFS3" s="479"/>
      <c r="AFT3" s="479"/>
      <c r="AFU3" s="479"/>
      <c r="AFV3" s="479"/>
      <c r="AFW3" s="479"/>
      <c r="AFX3" s="479"/>
      <c r="AFY3" s="479"/>
      <c r="AFZ3" s="479"/>
      <c r="AGA3" s="479"/>
      <c r="AGB3" s="479"/>
      <c r="AGC3" s="479"/>
      <c r="AGD3" s="479"/>
      <c r="AGE3" s="479"/>
      <c r="AGF3" s="479"/>
      <c r="AGG3" s="479"/>
      <c r="AGH3" s="479"/>
      <c r="AGI3" s="479"/>
      <c r="AGJ3" s="479"/>
      <c r="AGK3" s="479"/>
      <c r="AGL3" s="479"/>
      <c r="AGM3" s="479"/>
      <c r="AGN3" s="479"/>
      <c r="AGO3" s="479"/>
      <c r="AGP3" s="479"/>
      <c r="AGQ3" s="479"/>
      <c r="AGR3" s="479"/>
      <c r="AGS3" s="479"/>
      <c r="AGT3" s="479"/>
      <c r="AGU3" s="479"/>
      <c r="AGV3" s="479"/>
      <c r="AGW3" s="479"/>
      <c r="AGX3" s="479"/>
      <c r="AGY3" s="479"/>
      <c r="AGZ3" s="479"/>
      <c r="AHA3" s="479"/>
      <c r="AHB3" s="479"/>
      <c r="AHC3" s="479"/>
      <c r="AHD3" s="479"/>
      <c r="AHE3" s="479"/>
      <c r="AHF3" s="479"/>
      <c r="AHG3" s="479"/>
      <c r="AHH3" s="479"/>
      <c r="AHI3" s="479"/>
      <c r="AHJ3" s="479"/>
      <c r="AHK3" s="479"/>
      <c r="AHL3" s="479"/>
      <c r="AHM3" s="479"/>
      <c r="AHN3" s="479"/>
      <c r="AHO3" s="479"/>
      <c r="AHP3" s="479"/>
      <c r="AHQ3" s="479"/>
      <c r="AHR3" s="479"/>
      <c r="AHS3" s="479"/>
      <c r="AHT3" s="479"/>
      <c r="AHU3" s="479"/>
      <c r="AHV3" s="479"/>
      <c r="AHW3" s="479"/>
      <c r="AHX3" s="479"/>
      <c r="AHY3" s="479"/>
      <c r="AHZ3" s="479"/>
      <c r="AIA3" s="479"/>
      <c r="AIB3" s="479"/>
      <c r="AIC3" s="479"/>
      <c r="AID3" s="479"/>
      <c r="AIE3" s="479"/>
      <c r="AIF3" s="479"/>
      <c r="AIG3" s="479"/>
      <c r="AIH3" s="479"/>
      <c r="AII3" s="479"/>
      <c r="AIJ3" s="479"/>
      <c r="AIK3" s="479"/>
      <c r="AIL3" s="479"/>
      <c r="AIM3" s="479"/>
      <c r="AIN3" s="479"/>
      <c r="AIO3" s="479"/>
      <c r="AIP3" s="479"/>
      <c r="AIQ3" s="479"/>
      <c r="AIR3" s="479"/>
      <c r="AIS3" s="479"/>
      <c r="AIT3" s="479"/>
      <c r="AIU3" s="479"/>
      <c r="AIV3" s="479"/>
      <c r="AIW3" s="479"/>
      <c r="AIX3" s="479"/>
      <c r="AIY3" s="479"/>
      <c r="AIZ3" s="479"/>
      <c r="AJA3" s="479"/>
      <c r="AJB3" s="479"/>
      <c r="AJC3" s="479"/>
      <c r="AJD3" s="479"/>
      <c r="AJE3" s="479"/>
      <c r="AJF3" s="479"/>
      <c r="AJG3" s="479"/>
      <c r="AJH3" s="479"/>
      <c r="AJI3" s="479"/>
      <c r="AJJ3" s="479"/>
      <c r="AJK3" s="479"/>
      <c r="AJL3" s="479"/>
      <c r="AJM3" s="479"/>
      <c r="AJN3" s="479"/>
      <c r="AJO3" s="479"/>
      <c r="AJP3" s="479"/>
      <c r="AJQ3" s="479"/>
      <c r="AJR3" s="479"/>
      <c r="AJS3" s="479"/>
      <c r="AJT3" s="479"/>
      <c r="AJU3" s="479"/>
      <c r="AJV3" s="479"/>
      <c r="AJW3" s="479"/>
      <c r="AJX3" s="479"/>
      <c r="AJY3" s="479"/>
      <c r="AJZ3" s="479"/>
      <c r="AKA3" s="479"/>
      <c r="AKB3" s="479"/>
      <c r="AKC3" s="479"/>
      <c r="AKD3" s="479"/>
      <c r="AKE3" s="479"/>
      <c r="AKF3" s="479"/>
      <c r="AKG3" s="479"/>
      <c r="AKH3" s="479"/>
      <c r="AKI3" s="479"/>
      <c r="AKJ3" s="479"/>
      <c r="AKK3" s="479"/>
      <c r="AKL3" s="479"/>
      <c r="AKM3" s="479"/>
      <c r="AKN3" s="479"/>
      <c r="AKO3" s="479"/>
      <c r="AKP3" s="479"/>
      <c r="AKQ3" s="479"/>
      <c r="AKR3" s="479"/>
      <c r="AKS3" s="479"/>
      <c r="AKT3" s="479"/>
      <c r="AKU3" s="479"/>
      <c r="AKV3" s="479"/>
      <c r="AKW3" s="479"/>
      <c r="AKX3" s="479"/>
      <c r="AKY3" s="479"/>
      <c r="AKZ3" s="479"/>
      <c r="ALA3" s="479"/>
      <c r="ALB3" s="479"/>
      <c r="ALC3" s="479"/>
      <c r="ALD3" s="479"/>
      <c r="ALE3" s="479"/>
      <c r="ALF3" s="479"/>
      <c r="ALG3" s="479"/>
      <c r="ALH3" s="479"/>
      <c r="ALI3" s="479"/>
      <c r="ALJ3" s="479"/>
      <c r="ALK3" s="479"/>
      <c r="ALL3" s="479"/>
      <c r="ALM3" s="479"/>
      <c r="ALN3" s="479"/>
      <c r="ALO3" s="479"/>
      <c r="ALP3" s="479"/>
      <c r="ALQ3" s="479"/>
      <c r="ALR3" s="479"/>
      <c r="ALS3" s="479"/>
      <c r="ALT3" s="479"/>
      <c r="ALU3" s="479"/>
      <c r="ALV3" s="479"/>
      <c r="ALW3" s="479"/>
      <c r="ALX3" s="479"/>
      <c r="ALY3" s="479"/>
      <c r="ALZ3" s="483"/>
    </row>
    <row r="4" spans="1:1014" ht="15">
      <c r="A4" s="479"/>
      <c r="B4" s="479"/>
      <c r="C4" s="489" t="s">
        <v>824</v>
      </c>
      <c r="D4" s="479"/>
      <c r="E4" s="534" t="s">
        <v>825</v>
      </c>
      <c r="F4" s="535"/>
      <c r="G4" s="491" t="s">
        <v>1596</v>
      </c>
      <c r="H4" s="482"/>
      <c r="I4" s="488"/>
      <c r="J4" s="482"/>
      <c r="K4" s="482"/>
      <c r="L4" s="482"/>
      <c r="M4" s="482"/>
      <c r="N4" s="482"/>
      <c r="O4" s="482"/>
      <c r="P4" s="482"/>
      <c r="Q4" s="482"/>
      <c r="R4" s="482"/>
      <c r="S4" s="482"/>
      <c r="T4" s="482"/>
      <c r="U4" s="482"/>
      <c r="V4" s="482"/>
      <c r="W4" s="482"/>
      <c r="X4" s="483"/>
      <c r="Y4" s="482"/>
      <c r="Z4" s="482"/>
      <c r="AA4" s="482"/>
      <c r="AB4" s="482"/>
      <c r="AC4" s="482"/>
      <c r="AD4" s="482"/>
      <c r="AE4" s="483"/>
      <c r="AF4" s="479"/>
      <c r="AG4" s="479"/>
      <c r="AH4" s="479"/>
      <c r="AI4" s="479"/>
      <c r="AJ4" s="479"/>
      <c r="AK4" s="479"/>
      <c r="AL4" s="479"/>
      <c r="AM4" s="479"/>
      <c r="AN4" s="479"/>
      <c r="AO4" s="479"/>
      <c r="AP4" s="479"/>
      <c r="AQ4" s="479"/>
      <c r="AR4" s="479"/>
      <c r="AS4" s="479"/>
      <c r="AT4" s="479"/>
      <c r="AU4" s="479"/>
      <c r="AV4" s="479"/>
      <c r="AW4" s="479"/>
      <c r="AX4" s="479"/>
      <c r="AY4" s="479"/>
      <c r="AZ4" s="479"/>
      <c r="BA4" s="479"/>
      <c r="BB4" s="479"/>
      <c r="BC4" s="479"/>
      <c r="BD4" s="479"/>
      <c r="BE4" s="479"/>
      <c r="BF4" s="479"/>
      <c r="BG4" s="479"/>
      <c r="BH4" s="479"/>
      <c r="BI4" s="479"/>
      <c r="BJ4" s="479"/>
      <c r="BK4" s="479"/>
      <c r="BL4" s="479"/>
      <c r="BM4" s="479"/>
      <c r="BN4" s="479"/>
      <c r="BO4" s="479"/>
      <c r="BP4" s="479"/>
      <c r="BQ4" s="479"/>
      <c r="BR4" s="479"/>
      <c r="BS4" s="479"/>
      <c r="BT4" s="479"/>
      <c r="BU4" s="479"/>
      <c r="BV4" s="479"/>
      <c r="BW4" s="479"/>
      <c r="BX4" s="479"/>
      <c r="BY4" s="479"/>
      <c r="BZ4" s="479"/>
      <c r="CA4" s="479"/>
      <c r="CB4" s="479"/>
      <c r="CC4" s="479"/>
      <c r="CD4" s="479"/>
      <c r="CE4" s="479"/>
      <c r="CF4" s="479"/>
      <c r="CG4" s="479"/>
      <c r="CH4" s="479"/>
      <c r="CI4" s="479"/>
      <c r="CJ4" s="479"/>
      <c r="CK4" s="479"/>
      <c r="CL4" s="479"/>
      <c r="CM4" s="479"/>
      <c r="CN4" s="479"/>
      <c r="CO4" s="479"/>
      <c r="CP4" s="479"/>
      <c r="CQ4" s="479"/>
      <c r="CR4" s="479"/>
      <c r="CS4" s="479"/>
      <c r="CT4" s="479"/>
      <c r="CU4" s="479"/>
      <c r="CV4" s="479"/>
      <c r="CW4" s="479"/>
      <c r="CX4" s="479"/>
      <c r="CY4" s="479"/>
      <c r="CZ4" s="479"/>
      <c r="DA4" s="479"/>
      <c r="DB4" s="479"/>
      <c r="DC4" s="479"/>
      <c r="DD4" s="479"/>
      <c r="DE4" s="479"/>
      <c r="DF4" s="479"/>
      <c r="DG4" s="479"/>
      <c r="DH4" s="479"/>
      <c r="DI4" s="479"/>
      <c r="DJ4" s="479"/>
      <c r="DK4" s="479"/>
      <c r="DL4" s="479"/>
      <c r="DM4" s="479"/>
      <c r="DN4" s="479"/>
      <c r="DO4" s="479"/>
      <c r="DP4" s="479"/>
      <c r="DQ4" s="479"/>
      <c r="DR4" s="479"/>
      <c r="DS4" s="479"/>
      <c r="DT4" s="479"/>
      <c r="DU4" s="479"/>
      <c r="DV4" s="479"/>
      <c r="DW4" s="479"/>
      <c r="DX4" s="479"/>
      <c r="DY4" s="479"/>
      <c r="DZ4" s="479"/>
      <c r="EA4" s="479"/>
      <c r="EB4" s="479"/>
      <c r="EC4" s="479"/>
      <c r="ED4" s="479"/>
      <c r="EE4" s="479"/>
      <c r="EF4" s="479"/>
      <c r="EG4" s="479"/>
      <c r="EH4" s="479"/>
      <c r="EI4" s="479"/>
      <c r="EJ4" s="479"/>
      <c r="EK4" s="479"/>
      <c r="EL4" s="479"/>
      <c r="EM4" s="479"/>
      <c r="EN4" s="479"/>
      <c r="EO4" s="479"/>
      <c r="EP4" s="479"/>
      <c r="EQ4" s="479"/>
      <c r="ER4" s="479"/>
      <c r="ES4" s="479"/>
      <c r="ET4" s="479"/>
      <c r="EU4" s="479"/>
      <c r="EV4" s="479"/>
      <c r="EW4" s="479"/>
      <c r="EX4" s="479"/>
      <c r="EY4" s="479"/>
      <c r="EZ4" s="479"/>
      <c r="FA4" s="479"/>
      <c r="FB4" s="479"/>
      <c r="FC4" s="479"/>
      <c r="FD4" s="479"/>
      <c r="FE4" s="479"/>
      <c r="FF4" s="479"/>
      <c r="FG4" s="479"/>
      <c r="FH4" s="479"/>
      <c r="FI4" s="479"/>
      <c r="FJ4" s="479"/>
      <c r="FK4" s="479"/>
      <c r="FL4" s="479"/>
      <c r="FM4" s="479"/>
      <c r="FN4" s="479"/>
      <c r="FO4" s="479"/>
      <c r="FP4" s="479"/>
      <c r="FQ4" s="479"/>
      <c r="FR4" s="479"/>
      <c r="FS4" s="479"/>
      <c r="FT4" s="479"/>
      <c r="FU4" s="479"/>
      <c r="FV4" s="479"/>
      <c r="FW4" s="479"/>
      <c r="FX4" s="479"/>
      <c r="FY4" s="479"/>
      <c r="FZ4" s="479"/>
      <c r="GA4" s="479"/>
      <c r="GB4" s="479"/>
      <c r="GC4" s="479"/>
      <c r="GD4" s="479"/>
      <c r="GE4" s="479"/>
      <c r="GF4" s="479"/>
      <c r="GG4" s="479"/>
      <c r="GH4" s="479"/>
      <c r="GI4" s="479"/>
      <c r="GJ4" s="479"/>
      <c r="GK4" s="479"/>
      <c r="GL4" s="479"/>
      <c r="GM4" s="479"/>
      <c r="GN4" s="479"/>
      <c r="GO4" s="479"/>
      <c r="GP4" s="479"/>
      <c r="GQ4" s="479"/>
      <c r="GR4" s="479"/>
      <c r="GS4" s="479"/>
      <c r="GT4" s="479"/>
      <c r="GU4" s="479"/>
      <c r="GV4" s="479"/>
      <c r="GW4" s="479"/>
      <c r="GX4" s="479"/>
      <c r="GY4" s="479"/>
      <c r="GZ4" s="479"/>
      <c r="HA4" s="479"/>
      <c r="HB4" s="479"/>
      <c r="HC4" s="479"/>
      <c r="HD4" s="479"/>
      <c r="HE4" s="479"/>
      <c r="HF4" s="479"/>
      <c r="HG4" s="479"/>
      <c r="HH4" s="479"/>
      <c r="HI4" s="479"/>
      <c r="HJ4" s="479"/>
      <c r="HK4" s="479"/>
      <c r="HL4" s="479"/>
      <c r="HM4" s="479"/>
      <c r="HN4" s="479"/>
      <c r="HO4" s="479"/>
      <c r="HP4" s="479"/>
      <c r="HQ4" s="479"/>
      <c r="HR4" s="479"/>
      <c r="HS4" s="479"/>
      <c r="HT4" s="479"/>
      <c r="HU4" s="479"/>
      <c r="HV4" s="479"/>
      <c r="HW4" s="479"/>
      <c r="HX4" s="479"/>
      <c r="HY4" s="479"/>
      <c r="HZ4" s="479"/>
      <c r="IA4" s="479"/>
      <c r="IB4" s="479"/>
      <c r="IC4" s="479"/>
      <c r="ID4" s="479"/>
      <c r="IE4" s="479"/>
      <c r="IF4" s="479"/>
      <c r="IG4" s="479"/>
      <c r="IH4" s="479"/>
      <c r="II4" s="479"/>
      <c r="IJ4" s="479"/>
      <c r="IK4" s="479"/>
      <c r="IL4" s="479"/>
      <c r="IM4" s="479"/>
      <c r="IN4" s="479"/>
      <c r="IO4" s="479"/>
      <c r="IP4" s="479"/>
      <c r="IQ4" s="479"/>
      <c r="IR4" s="479"/>
      <c r="IS4" s="479"/>
      <c r="IT4" s="479"/>
      <c r="IU4" s="479"/>
      <c r="IV4" s="479"/>
      <c r="IW4" s="479"/>
      <c r="IX4" s="479"/>
      <c r="IY4" s="479"/>
      <c r="IZ4" s="479"/>
      <c r="JA4" s="479"/>
      <c r="JB4" s="479"/>
      <c r="JC4" s="479"/>
      <c r="JD4" s="479"/>
      <c r="JE4" s="479"/>
      <c r="JF4" s="479"/>
      <c r="JG4" s="479"/>
      <c r="JH4" s="479"/>
      <c r="JI4" s="479"/>
      <c r="JJ4" s="479"/>
      <c r="JK4" s="479"/>
      <c r="JL4" s="479"/>
      <c r="JM4" s="479"/>
      <c r="JN4" s="479"/>
      <c r="JO4" s="479"/>
      <c r="JP4" s="479"/>
      <c r="JQ4" s="479"/>
      <c r="JR4" s="479"/>
      <c r="JS4" s="479"/>
      <c r="JT4" s="479"/>
      <c r="JU4" s="479"/>
      <c r="JV4" s="479"/>
      <c r="JW4" s="479"/>
      <c r="JX4" s="479"/>
      <c r="JY4" s="479"/>
      <c r="JZ4" s="479"/>
      <c r="KA4" s="479"/>
      <c r="KB4" s="479"/>
      <c r="KC4" s="479"/>
      <c r="KD4" s="479"/>
      <c r="KE4" s="479"/>
      <c r="KF4" s="479"/>
      <c r="KG4" s="479"/>
      <c r="KH4" s="479"/>
      <c r="KI4" s="479"/>
      <c r="KJ4" s="479"/>
      <c r="KK4" s="479"/>
      <c r="KL4" s="479"/>
      <c r="KM4" s="479"/>
      <c r="KN4" s="479"/>
      <c r="KO4" s="479"/>
      <c r="KP4" s="479"/>
      <c r="KQ4" s="479"/>
      <c r="KR4" s="479"/>
      <c r="KS4" s="479"/>
      <c r="KT4" s="479"/>
      <c r="KU4" s="479"/>
      <c r="KV4" s="479"/>
      <c r="KW4" s="479"/>
      <c r="KX4" s="479"/>
      <c r="KY4" s="479"/>
      <c r="KZ4" s="479"/>
      <c r="LA4" s="479"/>
      <c r="LB4" s="479"/>
      <c r="LC4" s="479"/>
      <c r="LD4" s="479"/>
      <c r="LE4" s="479"/>
      <c r="LF4" s="479"/>
      <c r="LG4" s="479"/>
      <c r="LH4" s="479"/>
      <c r="LI4" s="479"/>
      <c r="LJ4" s="479"/>
      <c r="LK4" s="479"/>
      <c r="LL4" s="479"/>
      <c r="LM4" s="479"/>
      <c r="LN4" s="479"/>
      <c r="LO4" s="479"/>
      <c r="LP4" s="479"/>
      <c r="LQ4" s="479"/>
      <c r="LR4" s="479"/>
      <c r="LS4" s="479"/>
      <c r="LT4" s="479"/>
      <c r="LU4" s="479"/>
      <c r="LV4" s="479"/>
      <c r="LW4" s="479"/>
      <c r="LX4" s="479"/>
      <c r="LY4" s="479"/>
      <c r="LZ4" s="479"/>
      <c r="MA4" s="479"/>
      <c r="MB4" s="479"/>
      <c r="MC4" s="479"/>
      <c r="MD4" s="479"/>
      <c r="ME4" s="479"/>
      <c r="MF4" s="479"/>
      <c r="MG4" s="479"/>
      <c r="MH4" s="479"/>
      <c r="MI4" s="479"/>
      <c r="MJ4" s="479"/>
      <c r="MK4" s="479"/>
      <c r="ML4" s="479"/>
      <c r="MM4" s="479"/>
      <c r="MN4" s="479"/>
      <c r="MO4" s="479"/>
      <c r="MP4" s="479"/>
      <c r="MQ4" s="479"/>
      <c r="MR4" s="479"/>
      <c r="MS4" s="479"/>
      <c r="MT4" s="479"/>
      <c r="MU4" s="479"/>
      <c r="MV4" s="479"/>
      <c r="MW4" s="479"/>
      <c r="MX4" s="479"/>
      <c r="MY4" s="479"/>
      <c r="MZ4" s="479"/>
      <c r="NA4" s="479"/>
      <c r="NB4" s="479"/>
      <c r="NC4" s="479"/>
      <c r="ND4" s="479"/>
      <c r="NE4" s="479"/>
      <c r="NF4" s="479"/>
      <c r="NG4" s="479"/>
      <c r="NH4" s="479"/>
      <c r="NI4" s="479"/>
      <c r="NJ4" s="479"/>
      <c r="NK4" s="479"/>
      <c r="NL4" s="479"/>
      <c r="NM4" s="479"/>
      <c r="NN4" s="479"/>
      <c r="NO4" s="479"/>
      <c r="NP4" s="479"/>
      <c r="NQ4" s="479"/>
      <c r="NR4" s="479"/>
      <c r="NS4" s="479"/>
      <c r="NT4" s="479"/>
      <c r="NU4" s="479"/>
      <c r="NV4" s="479"/>
      <c r="NW4" s="479"/>
      <c r="NX4" s="479"/>
      <c r="NY4" s="479"/>
      <c r="NZ4" s="479"/>
      <c r="OA4" s="479"/>
      <c r="OB4" s="479"/>
      <c r="OC4" s="479"/>
      <c r="OD4" s="479"/>
      <c r="OE4" s="479"/>
      <c r="OF4" s="479"/>
      <c r="OG4" s="479"/>
      <c r="OH4" s="479"/>
      <c r="OI4" s="479"/>
      <c r="OJ4" s="479"/>
      <c r="OK4" s="479"/>
      <c r="OL4" s="479"/>
      <c r="OM4" s="479"/>
      <c r="ON4" s="479"/>
      <c r="OO4" s="479"/>
      <c r="OP4" s="479"/>
      <c r="OQ4" s="479"/>
      <c r="OR4" s="479"/>
      <c r="OS4" s="479"/>
      <c r="OT4" s="479"/>
      <c r="OU4" s="479"/>
      <c r="OV4" s="479"/>
      <c r="OW4" s="479"/>
      <c r="OX4" s="479"/>
      <c r="OY4" s="479"/>
      <c r="OZ4" s="479"/>
      <c r="PA4" s="479"/>
      <c r="PB4" s="479"/>
      <c r="PC4" s="479"/>
      <c r="PD4" s="479"/>
      <c r="PE4" s="479"/>
      <c r="PF4" s="479"/>
      <c r="PG4" s="479"/>
      <c r="PH4" s="479"/>
      <c r="PI4" s="479"/>
      <c r="PJ4" s="479"/>
      <c r="PK4" s="479"/>
      <c r="PL4" s="479"/>
      <c r="PM4" s="479"/>
      <c r="PN4" s="479"/>
      <c r="PO4" s="479"/>
      <c r="PP4" s="479"/>
      <c r="PQ4" s="479"/>
      <c r="PR4" s="479"/>
      <c r="PS4" s="479"/>
      <c r="PT4" s="479"/>
      <c r="PU4" s="479"/>
      <c r="PV4" s="479"/>
      <c r="PW4" s="479"/>
      <c r="PX4" s="479"/>
      <c r="PY4" s="479"/>
      <c r="PZ4" s="479"/>
      <c r="QA4" s="479"/>
      <c r="QB4" s="479"/>
      <c r="QC4" s="479"/>
      <c r="QD4" s="479"/>
      <c r="QE4" s="479"/>
      <c r="QF4" s="479"/>
      <c r="QG4" s="479"/>
      <c r="QH4" s="479"/>
      <c r="QI4" s="479"/>
      <c r="QJ4" s="479"/>
      <c r="QK4" s="479"/>
      <c r="QL4" s="479"/>
      <c r="QM4" s="479"/>
      <c r="QN4" s="479"/>
      <c r="QO4" s="479"/>
      <c r="QP4" s="479"/>
      <c r="QQ4" s="479"/>
      <c r="QR4" s="479"/>
      <c r="QS4" s="479"/>
      <c r="QT4" s="479"/>
      <c r="QU4" s="479"/>
      <c r="QV4" s="479"/>
      <c r="QW4" s="479"/>
      <c r="QX4" s="479"/>
      <c r="QY4" s="479"/>
      <c r="QZ4" s="479"/>
      <c r="RA4" s="479"/>
      <c r="RB4" s="479"/>
      <c r="RC4" s="479"/>
      <c r="RD4" s="479"/>
      <c r="RE4" s="479"/>
      <c r="RF4" s="479"/>
      <c r="RG4" s="479"/>
      <c r="RH4" s="479"/>
      <c r="RI4" s="479"/>
      <c r="RJ4" s="479"/>
      <c r="RK4" s="479"/>
      <c r="RL4" s="479"/>
      <c r="RM4" s="479"/>
      <c r="RN4" s="479"/>
      <c r="RO4" s="479"/>
      <c r="RP4" s="479"/>
      <c r="RQ4" s="479"/>
      <c r="RR4" s="479"/>
      <c r="RS4" s="479"/>
      <c r="RT4" s="479"/>
      <c r="RU4" s="479"/>
      <c r="RV4" s="479"/>
      <c r="RW4" s="479"/>
      <c r="RX4" s="479"/>
      <c r="RY4" s="479"/>
      <c r="RZ4" s="479"/>
      <c r="SA4" s="479"/>
      <c r="SB4" s="479"/>
      <c r="SC4" s="479"/>
      <c r="SD4" s="479"/>
      <c r="SE4" s="479"/>
      <c r="SF4" s="479"/>
      <c r="SG4" s="479"/>
      <c r="SH4" s="479"/>
      <c r="SI4" s="479"/>
      <c r="SJ4" s="479"/>
      <c r="SK4" s="479"/>
      <c r="SL4" s="479"/>
      <c r="SM4" s="479"/>
      <c r="SN4" s="479"/>
      <c r="SO4" s="479"/>
      <c r="SP4" s="479"/>
      <c r="SQ4" s="479"/>
      <c r="SR4" s="479"/>
      <c r="SS4" s="479"/>
      <c r="ST4" s="479"/>
      <c r="SU4" s="479"/>
      <c r="SV4" s="479"/>
      <c r="SW4" s="479"/>
      <c r="SX4" s="479"/>
      <c r="SY4" s="479"/>
      <c r="SZ4" s="479"/>
      <c r="TA4" s="479"/>
      <c r="TB4" s="479"/>
      <c r="TC4" s="479"/>
      <c r="TD4" s="479"/>
      <c r="TE4" s="479"/>
      <c r="TF4" s="479"/>
      <c r="TG4" s="479"/>
      <c r="TH4" s="479"/>
      <c r="TI4" s="479"/>
      <c r="TJ4" s="479"/>
      <c r="TK4" s="479"/>
      <c r="TL4" s="479"/>
      <c r="TM4" s="479"/>
      <c r="TN4" s="479"/>
      <c r="TO4" s="479"/>
      <c r="TP4" s="479"/>
      <c r="TQ4" s="479"/>
      <c r="TR4" s="479"/>
      <c r="TS4" s="479"/>
      <c r="TT4" s="479"/>
      <c r="TU4" s="479"/>
      <c r="TV4" s="479"/>
      <c r="TW4" s="479"/>
      <c r="TX4" s="479"/>
      <c r="TY4" s="479"/>
      <c r="TZ4" s="479"/>
      <c r="UA4" s="479"/>
      <c r="UB4" s="479"/>
      <c r="UC4" s="479"/>
      <c r="UD4" s="479"/>
      <c r="UE4" s="479"/>
      <c r="UF4" s="479"/>
      <c r="UG4" s="479"/>
      <c r="UH4" s="479"/>
      <c r="UI4" s="479"/>
      <c r="UJ4" s="479"/>
      <c r="UK4" s="479"/>
      <c r="UL4" s="479"/>
      <c r="UM4" s="479"/>
      <c r="UN4" s="479"/>
      <c r="UO4" s="479"/>
      <c r="UP4" s="479"/>
      <c r="UQ4" s="479"/>
      <c r="UR4" s="479"/>
      <c r="US4" s="479"/>
      <c r="UT4" s="479"/>
      <c r="UU4" s="479"/>
      <c r="UV4" s="479"/>
      <c r="UW4" s="479"/>
      <c r="UX4" s="479"/>
      <c r="UY4" s="479"/>
      <c r="UZ4" s="479"/>
      <c r="VA4" s="479"/>
      <c r="VB4" s="479"/>
      <c r="VC4" s="479"/>
      <c r="VD4" s="479"/>
      <c r="VE4" s="479"/>
      <c r="VF4" s="479"/>
      <c r="VG4" s="479"/>
      <c r="VH4" s="479"/>
      <c r="VI4" s="479"/>
      <c r="VJ4" s="479"/>
      <c r="VK4" s="479"/>
      <c r="VL4" s="479"/>
      <c r="VM4" s="479"/>
      <c r="VN4" s="479"/>
      <c r="VO4" s="479"/>
      <c r="VP4" s="479"/>
      <c r="VQ4" s="479"/>
      <c r="VR4" s="479"/>
      <c r="VS4" s="479"/>
      <c r="VT4" s="479"/>
      <c r="VU4" s="479"/>
      <c r="VV4" s="479"/>
      <c r="VW4" s="479"/>
      <c r="VX4" s="479"/>
      <c r="VY4" s="479"/>
      <c r="VZ4" s="479"/>
      <c r="WA4" s="479"/>
      <c r="WB4" s="479"/>
      <c r="WC4" s="479"/>
      <c r="WD4" s="479"/>
      <c r="WE4" s="479"/>
      <c r="WF4" s="479"/>
      <c r="WG4" s="479"/>
      <c r="WH4" s="479"/>
      <c r="WI4" s="479"/>
      <c r="WJ4" s="479"/>
      <c r="WK4" s="479"/>
      <c r="WL4" s="479"/>
      <c r="WM4" s="479"/>
      <c r="WN4" s="479"/>
      <c r="WO4" s="479"/>
      <c r="WP4" s="479"/>
      <c r="WQ4" s="479"/>
      <c r="WR4" s="479"/>
      <c r="WS4" s="479"/>
      <c r="WT4" s="479"/>
      <c r="WU4" s="479"/>
      <c r="WV4" s="479"/>
      <c r="WW4" s="479"/>
      <c r="WX4" s="479"/>
      <c r="WY4" s="479"/>
      <c r="WZ4" s="479"/>
      <c r="XA4" s="479"/>
      <c r="XB4" s="479"/>
      <c r="XC4" s="479"/>
      <c r="XD4" s="479"/>
      <c r="XE4" s="479"/>
      <c r="XF4" s="479"/>
      <c r="XG4" s="479"/>
      <c r="XH4" s="479"/>
      <c r="XI4" s="479"/>
      <c r="XJ4" s="479"/>
      <c r="XK4" s="479"/>
      <c r="XL4" s="479"/>
      <c r="XM4" s="479"/>
      <c r="XN4" s="479"/>
      <c r="XO4" s="479"/>
      <c r="XP4" s="479"/>
      <c r="XQ4" s="479"/>
      <c r="XR4" s="479"/>
      <c r="XS4" s="479"/>
      <c r="XT4" s="479"/>
      <c r="XU4" s="479"/>
      <c r="XV4" s="479"/>
      <c r="XW4" s="479"/>
      <c r="XX4" s="479"/>
      <c r="XY4" s="479"/>
      <c r="XZ4" s="479"/>
      <c r="YA4" s="479"/>
      <c r="YB4" s="479"/>
      <c r="YC4" s="479"/>
      <c r="YD4" s="479"/>
      <c r="YE4" s="479"/>
      <c r="YF4" s="479"/>
      <c r="YG4" s="479"/>
      <c r="YH4" s="479"/>
      <c r="YI4" s="479"/>
      <c r="YJ4" s="479"/>
      <c r="YK4" s="479"/>
      <c r="YL4" s="479"/>
      <c r="YM4" s="479"/>
      <c r="YN4" s="479"/>
      <c r="YO4" s="479"/>
      <c r="YP4" s="479"/>
      <c r="YQ4" s="479"/>
      <c r="YR4" s="479"/>
      <c r="YS4" s="479"/>
      <c r="YT4" s="479"/>
      <c r="YU4" s="479"/>
      <c r="YV4" s="479"/>
      <c r="YW4" s="479"/>
      <c r="YX4" s="479"/>
      <c r="YY4" s="479"/>
      <c r="YZ4" s="479"/>
      <c r="ZA4" s="479"/>
      <c r="ZB4" s="479"/>
      <c r="ZC4" s="479"/>
      <c r="ZD4" s="479"/>
      <c r="ZE4" s="479"/>
      <c r="ZF4" s="479"/>
      <c r="ZG4" s="479"/>
      <c r="ZH4" s="479"/>
      <c r="ZI4" s="479"/>
      <c r="ZJ4" s="479"/>
      <c r="ZK4" s="479"/>
      <c r="ZL4" s="479"/>
      <c r="ZM4" s="479"/>
      <c r="ZN4" s="479"/>
      <c r="ZO4" s="479"/>
      <c r="ZP4" s="479"/>
      <c r="ZQ4" s="479"/>
      <c r="ZR4" s="479"/>
      <c r="ZS4" s="479"/>
      <c r="ZT4" s="479"/>
      <c r="ZU4" s="479"/>
      <c r="ZV4" s="479"/>
      <c r="ZW4" s="479"/>
      <c r="ZX4" s="479"/>
      <c r="ZY4" s="479"/>
      <c r="ZZ4" s="479"/>
      <c r="AAA4" s="479"/>
      <c r="AAB4" s="479"/>
      <c r="AAC4" s="479"/>
      <c r="AAD4" s="479"/>
      <c r="AAE4" s="479"/>
      <c r="AAF4" s="479"/>
      <c r="AAG4" s="479"/>
      <c r="AAH4" s="479"/>
      <c r="AAI4" s="479"/>
      <c r="AAJ4" s="479"/>
      <c r="AAK4" s="479"/>
      <c r="AAL4" s="479"/>
      <c r="AAM4" s="479"/>
      <c r="AAN4" s="479"/>
      <c r="AAO4" s="479"/>
      <c r="AAP4" s="479"/>
      <c r="AAQ4" s="479"/>
      <c r="AAR4" s="479"/>
      <c r="AAS4" s="479"/>
      <c r="AAT4" s="479"/>
      <c r="AAU4" s="479"/>
      <c r="AAV4" s="479"/>
      <c r="AAW4" s="479"/>
      <c r="AAX4" s="479"/>
      <c r="AAY4" s="479"/>
      <c r="AAZ4" s="479"/>
      <c r="ABA4" s="479"/>
      <c r="ABB4" s="479"/>
      <c r="ABC4" s="479"/>
      <c r="ABD4" s="479"/>
      <c r="ABE4" s="479"/>
      <c r="ABF4" s="479"/>
      <c r="ABG4" s="479"/>
      <c r="ABH4" s="479"/>
      <c r="ABI4" s="479"/>
      <c r="ABJ4" s="479"/>
      <c r="ABK4" s="479"/>
      <c r="ABL4" s="479"/>
      <c r="ABM4" s="479"/>
      <c r="ABN4" s="479"/>
      <c r="ABO4" s="479"/>
      <c r="ABP4" s="479"/>
      <c r="ABQ4" s="479"/>
      <c r="ABR4" s="479"/>
      <c r="ABS4" s="479"/>
      <c r="ABT4" s="479"/>
      <c r="ABU4" s="479"/>
      <c r="ABV4" s="479"/>
      <c r="ABW4" s="479"/>
      <c r="ABX4" s="479"/>
      <c r="ABY4" s="479"/>
      <c r="ABZ4" s="479"/>
      <c r="ACA4" s="479"/>
      <c r="ACB4" s="479"/>
      <c r="ACC4" s="479"/>
      <c r="ACD4" s="479"/>
      <c r="ACE4" s="479"/>
      <c r="ACF4" s="479"/>
      <c r="ACG4" s="479"/>
      <c r="ACH4" s="479"/>
      <c r="ACI4" s="479"/>
      <c r="ACJ4" s="479"/>
      <c r="ACK4" s="479"/>
      <c r="ACL4" s="479"/>
      <c r="ACM4" s="479"/>
      <c r="ACN4" s="479"/>
      <c r="ACO4" s="479"/>
      <c r="ACP4" s="479"/>
      <c r="ACQ4" s="479"/>
      <c r="ACR4" s="479"/>
      <c r="ACS4" s="479"/>
      <c r="ACT4" s="479"/>
      <c r="ACU4" s="479"/>
      <c r="ACV4" s="479"/>
      <c r="ACW4" s="479"/>
      <c r="ACX4" s="479"/>
      <c r="ACY4" s="479"/>
      <c r="ACZ4" s="479"/>
      <c r="ADA4" s="479"/>
      <c r="ADB4" s="479"/>
      <c r="ADC4" s="479"/>
      <c r="ADD4" s="479"/>
      <c r="ADE4" s="479"/>
      <c r="ADF4" s="479"/>
      <c r="ADG4" s="479"/>
      <c r="ADH4" s="479"/>
      <c r="ADI4" s="479"/>
      <c r="ADJ4" s="479"/>
      <c r="ADK4" s="479"/>
      <c r="ADL4" s="479"/>
      <c r="ADM4" s="479"/>
      <c r="ADN4" s="479"/>
      <c r="ADO4" s="479"/>
      <c r="ADP4" s="479"/>
      <c r="ADQ4" s="479"/>
      <c r="ADR4" s="479"/>
      <c r="ADS4" s="479"/>
      <c r="ADT4" s="479"/>
      <c r="ADU4" s="479"/>
      <c r="ADV4" s="479"/>
      <c r="ADW4" s="479"/>
      <c r="ADX4" s="479"/>
      <c r="ADY4" s="479"/>
      <c r="ADZ4" s="479"/>
      <c r="AEA4" s="479"/>
      <c r="AEB4" s="479"/>
      <c r="AEC4" s="479"/>
      <c r="AED4" s="479"/>
      <c r="AEE4" s="479"/>
      <c r="AEF4" s="479"/>
      <c r="AEG4" s="479"/>
      <c r="AEH4" s="479"/>
      <c r="AEI4" s="479"/>
      <c r="AEJ4" s="479"/>
      <c r="AEK4" s="479"/>
      <c r="AEL4" s="479"/>
      <c r="AEM4" s="479"/>
      <c r="AEN4" s="479"/>
      <c r="AEO4" s="479"/>
      <c r="AEP4" s="479"/>
      <c r="AEQ4" s="479"/>
      <c r="AER4" s="479"/>
      <c r="AES4" s="479"/>
      <c r="AET4" s="479"/>
      <c r="AEU4" s="479"/>
      <c r="AEV4" s="479"/>
      <c r="AEW4" s="479"/>
      <c r="AEX4" s="479"/>
      <c r="AEY4" s="479"/>
      <c r="AEZ4" s="479"/>
      <c r="AFA4" s="479"/>
      <c r="AFB4" s="479"/>
      <c r="AFC4" s="479"/>
      <c r="AFD4" s="479"/>
      <c r="AFE4" s="479"/>
      <c r="AFF4" s="479"/>
      <c r="AFG4" s="479"/>
      <c r="AFH4" s="479"/>
      <c r="AFI4" s="479"/>
      <c r="AFJ4" s="479"/>
      <c r="AFK4" s="479"/>
      <c r="AFL4" s="479"/>
      <c r="AFM4" s="479"/>
      <c r="AFN4" s="479"/>
      <c r="AFO4" s="479"/>
      <c r="AFP4" s="479"/>
      <c r="AFQ4" s="479"/>
      <c r="AFR4" s="479"/>
      <c r="AFS4" s="479"/>
      <c r="AFT4" s="479"/>
      <c r="AFU4" s="479"/>
      <c r="AFV4" s="479"/>
      <c r="AFW4" s="479"/>
      <c r="AFX4" s="479"/>
      <c r="AFY4" s="479"/>
      <c r="AFZ4" s="479"/>
      <c r="AGA4" s="479"/>
      <c r="AGB4" s="479"/>
      <c r="AGC4" s="479"/>
      <c r="AGD4" s="479"/>
      <c r="AGE4" s="479"/>
      <c r="AGF4" s="479"/>
      <c r="AGG4" s="479"/>
      <c r="AGH4" s="479"/>
      <c r="AGI4" s="479"/>
      <c r="AGJ4" s="479"/>
      <c r="AGK4" s="479"/>
      <c r="AGL4" s="479"/>
      <c r="AGM4" s="479"/>
      <c r="AGN4" s="479"/>
      <c r="AGO4" s="479"/>
      <c r="AGP4" s="479"/>
      <c r="AGQ4" s="479"/>
      <c r="AGR4" s="479"/>
      <c r="AGS4" s="479"/>
      <c r="AGT4" s="479"/>
      <c r="AGU4" s="479"/>
      <c r="AGV4" s="479"/>
      <c r="AGW4" s="479"/>
      <c r="AGX4" s="479"/>
      <c r="AGY4" s="479"/>
      <c r="AGZ4" s="479"/>
      <c r="AHA4" s="479"/>
      <c r="AHB4" s="479"/>
      <c r="AHC4" s="479"/>
      <c r="AHD4" s="479"/>
      <c r="AHE4" s="479"/>
      <c r="AHF4" s="479"/>
      <c r="AHG4" s="479"/>
      <c r="AHH4" s="479"/>
      <c r="AHI4" s="479"/>
      <c r="AHJ4" s="479"/>
      <c r="AHK4" s="479"/>
      <c r="AHL4" s="479"/>
      <c r="AHM4" s="479"/>
      <c r="AHN4" s="479"/>
      <c r="AHO4" s="479"/>
      <c r="AHP4" s="479"/>
      <c r="AHQ4" s="479"/>
      <c r="AHR4" s="479"/>
      <c r="AHS4" s="479"/>
      <c r="AHT4" s="479"/>
      <c r="AHU4" s="479"/>
      <c r="AHV4" s="479"/>
      <c r="AHW4" s="479"/>
      <c r="AHX4" s="479"/>
      <c r="AHY4" s="479"/>
      <c r="AHZ4" s="479"/>
      <c r="AIA4" s="479"/>
      <c r="AIB4" s="479"/>
      <c r="AIC4" s="479"/>
      <c r="AID4" s="479"/>
      <c r="AIE4" s="479"/>
      <c r="AIF4" s="479"/>
      <c r="AIG4" s="479"/>
      <c r="AIH4" s="479"/>
      <c r="AII4" s="479"/>
      <c r="AIJ4" s="479"/>
      <c r="AIK4" s="479"/>
      <c r="AIL4" s="479"/>
      <c r="AIM4" s="479"/>
      <c r="AIN4" s="479"/>
      <c r="AIO4" s="479"/>
      <c r="AIP4" s="479"/>
      <c r="AIQ4" s="479"/>
      <c r="AIR4" s="479"/>
      <c r="AIS4" s="479"/>
      <c r="AIT4" s="479"/>
      <c r="AIU4" s="479"/>
      <c r="AIV4" s="479"/>
      <c r="AIW4" s="479"/>
      <c r="AIX4" s="479"/>
      <c r="AIY4" s="479"/>
      <c r="AIZ4" s="479"/>
      <c r="AJA4" s="479"/>
      <c r="AJB4" s="479"/>
      <c r="AJC4" s="479"/>
      <c r="AJD4" s="479"/>
      <c r="AJE4" s="479"/>
      <c r="AJF4" s="479"/>
      <c r="AJG4" s="479"/>
      <c r="AJH4" s="479"/>
      <c r="AJI4" s="479"/>
      <c r="AJJ4" s="479"/>
      <c r="AJK4" s="479"/>
      <c r="AJL4" s="479"/>
      <c r="AJM4" s="479"/>
      <c r="AJN4" s="479"/>
      <c r="AJO4" s="479"/>
      <c r="AJP4" s="479"/>
      <c r="AJQ4" s="479"/>
      <c r="AJR4" s="479"/>
      <c r="AJS4" s="479"/>
      <c r="AJT4" s="479"/>
      <c r="AJU4" s="479"/>
      <c r="AJV4" s="479"/>
      <c r="AJW4" s="479"/>
      <c r="AJX4" s="479"/>
      <c r="AJY4" s="479"/>
      <c r="AJZ4" s="479"/>
      <c r="AKA4" s="479"/>
      <c r="AKB4" s="479"/>
      <c r="AKC4" s="479"/>
      <c r="AKD4" s="479"/>
      <c r="AKE4" s="479"/>
      <c r="AKF4" s="479"/>
      <c r="AKG4" s="479"/>
      <c r="AKH4" s="479"/>
      <c r="AKI4" s="479"/>
      <c r="AKJ4" s="479"/>
      <c r="AKK4" s="479"/>
      <c r="AKL4" s="479"/>
      <c r="AKM4" s="479"/>
      <c r="AKN4" s="479"/>
      <c r="AKO4" s="479"/>
      <c r="AKP4" s="479"/>
      <c r="AKQ4" s="479"/>
      <c r="AKR4" s="479"/>
      <c r="AKS4" s="479"/>
      <c r="AKT4" s="479"/>
      <c r="AKU4" s="479"/>
      <c r="AKV4" s="479"/>
      <c r="AKW4" s="479"/>
      <c r="AKX4" s="479"/>
      <c r="AKY4" s="479"/>
      <c r="AKZ4" s="479"/>
      <c r="ALA4" s="479"/>
      <c r="ALB4" s="479"/>
      <c r="ALC4" s="479"/>
      <c r="ALD4" s="479"/>
      <c r="ALE4" s="479"/>
      <c r="ALF4" s="479"/>
      <c r="ALG4" s="479"/>
      <c r="ALH4" s="479"/>
      <c r="ALI4" s="479"/>
      <c r="ALJ4" s="479"/>
      <c r="ALK4" s="479"/>
      <c r="ALL4" s="479"/>
      <c r="ALM4" s="479"/>
      <c r="ALN4" s="479"/>
      <c r="ALO4" s="479"/>
      <c r="ALP4" s="479"/>
      <c r="ALQ4" s="479"/>
      <c r="ALR4" s="479"/>
      <c r="ALS4" s="479"/>
      <c r="ALT4" s="479"/>
      <c r="ALU4" s="479"/>
      <c r="ALV4" s="479"/>
      <c r="ALW4" s="479"/>
      <c r="ALX4" s="479"/>
      <c r="ALY4" s="479"/>
      <c r="ALZ4" s="483"/>
    </row>
    <row r="5" spans="1:1014" ht="15">
      <c r="A5" s="479"/>
      <c r="B5" s="479"/>
      <c r="C5" s="492" t="s">
        <v>826</v>
      </c>
      <c r="D5" s="493" t="s">
        <v>1596</v>
      </c>
      <c r="E5" s="532" t="s">
        <v>912</v>
      </c>
      <c r="F5" s="533"/>
      <c r="G5" s="495"/>
      <c r="H5" s="495"/>
      <c r="I5" s="496"/>
      <c r="J5" s="495"/>
      <c r="K5" s="495"/>
      <c r="L5" s="495"/>
      <c r="M5" s="495"/>
      <c r="N5" s="495"/>
      <c r="O5" s="495"/>
      <c r="P5" s="495"/>
      <c r="Q5" s="495"/>
      <c r="R5" s="495"/>
      <c r="S5" s="495"/>
      <c r="T5" s="495"/>
      <c r="U5" s="495"/>
      <c r="V5" s="495"/>
      <c r="W5" s="495"/>
      <c r="X5" s="483"/>
      <c r="Y5" s="495"/>
      <c r="Z5" s="495"/>
      <c r="AA5" s="495"/>
      <c r="AB5" s="495"/>
      <c r="AC5" s="495"/>
      <c r="AD5" s="495"/>
      <c r="AE5" s="497"/>
      <c r="AF5" s="498"/>
      <c r="AG5" s="498"/>
      <c r="AH5" s="498"/>
      <c r="AI5" s="498"/>
      <c r="AJ5" s="498"/>
      <c r="AK5" s="498"/>
      <c r="AL5" s="498"/>
      <c r="AM5" s="498"/>
      <c r="AN5" s="498"/>
      <c r="AO5" s="498"/>
      <c r="AP5" s="498"/>
      <c r="AQ5" s="498"/>
      <c r="AR5" s="498"/>
      <c r="AS5" s="498"/>
      <c r="AT5" s="498"/>
      <c r="AU5" s="498"/>
      <c r="AV5" s="498"/>
      <c r="AW5" s="498"/>
      <c r="AX5" s="498"/>
      <c r="AY5" s="498"/>
      <c r="AZ5" s="498"/>
      <c r="BA5" s="498"/>
      <c r="BB5" s="498"/>
      <c r="BC5" s="498"/>
      <c r="BD5" s="498"/>
      <c r="BE5" s="498"/>
      <c r="BF5" s="498"/>
      <c r="BG5" s="498"/>
      <c r="BH5" s="498"/>
      <c r="BI5" s="498"/>
      <c r="BJ5" s="498"/>
      <c r="BK5" s="498"/>
      <c r="BL5" s="498"/>
      <c r="BM5" s="498"/>
      <c r="BN5" s="498"/>
      <c r="BO5" s="498"/>
      <c r="BP5" s="498"/>
      <c r="BQ5" s="498"/>
      <c r="BR5" s="498"/>
      <c r="BS5" s="498"/>
      <c r="BT5" s="498"/>
      <c r="BU5" s="498"/>
      <c r="BV5" s="498"/>
      <c r="BW5" s="498"/>
      <c r="BX5" s="498"/>
      <c r="BY5" s="498"/>
      <c r="BZ5" s="498"/>
      <c r="CA5" s="498"/>
      <c r="CB5" s="498"/>
      <c r="CC5" s="498"/>
      <c r="CD5" s="498"/>
      <c r="CE5" s="498"/>
      <c r="CF5" s="498"/>
      <c r="CG5" s="498"/>
      <c r="CH5" s="498"/>
      <c r="CI5" s="498"/>
      <c r="CJ5" s="498"/>
      <c r="CK5" s="498"/>
      <c r="CL5" s="498"/>
      <c r="CM5" s="498"/>
      <c r="CN5" s="498"/>
      <c r="CO5" s="498"/>
      <c r="CP5" s="498"/>
      <c r="CQ5" s="498"/>
      <c r="CR5" s="498"/>
      <c r="CS5" s="498"/>
      <c r="CT5" s="498"/>
      <c r="CU5" s="498"/>
      <c r="CV5" s="498"/>
      <c r="CW5" s="498"/>
      <c r="CX5" s="498"/>
      <c r="CY5" s="498"/>
      <c r="CZ5" s="498"/>
      <c r="DA5" s="498"/>
      <c r="DB5" s="498"/>
      <c r="DC5" s="498"/>
      <c r="DD5" s="498"/>
      <c r="DE5" s="498"/>
      <c r="DF5" s="498"/>
      <c r="DG5" s="498"/>
      <c r="DH5" s="498"/>
      <c r="DI5" s="498"/>
      <c r="DJ5" s="498"/>
      <c r="DK5" s="498"/>
      <c r="DL5" s="498"/>
      <c r="DM5" s="498"/>
      <c r="DN5" s="498"/>
      <c r="DO5" s="498"/>
      <c r="DP5" s="498"/>
      <c r="DQ5" s="498"/>
      <c r="DR5" s="498"/>
      <c r="DS5" s="498"/>
      <c r="DT5" s="498"/>
      <c r="DU5" s="498"/>
      <c r="DV5" s="498"/>
      <c r="DW5" s="498"/>
      <c r="DX5" s="498"/>
      <c r="DY5" s="498"/>
      <c r="DZ5" s="498"/>
      <c r="EA5" s="498"/>
      <c r="EB5" s="498"/>
      <c r="EC5" s="498"/>
      <c r="ED5" s="498"/>
      <c r="EE5" s="498"/>
      <c r="EF5" s="498"/>
      <c r="EG5" s="498"/>
      <c r="EH5" s="498"/>
      <c r="EI5" s="498"/>
      <c r="EJ5" s="498"/>
      <c r="EK5" s="498"/>
      <c r="EL5" s="498"/>
      <c r="EM5" s="498"/>
      <c r="EN5" s="498"/>
      <c r="EO5" s="498"/>
      <c r="EP5" s="498"/>
      <c r="EQ5" s="498"/>
      <c r="ER5" s="498"/>
      <c r="ES5" s="498"/>
      <c r="ET5" s="498"/>
      <c r="EU5" s="498"/>
      <c r="EV5" s="498"/>
      <c r="EW5" s="498"/>
      <c r="EX5" s="498"/>
      <c r="EY5" s="498"/>
      <c r="EZ5" s="498"/>
      <c r="FA5" s="498"/>
      <c r="FB5" s="498"/>
      <c r="FC5" s="498"/>
      <c r="FD5" s="498"/>
      <c r="FE5" s="498"/>
      <c r="FF5" s="498"/>
      <c r="FG5" s="498"/>
      <c r="FH5" s="498"/>
      <c r="FI5" s="498"/>
      <c r="FJ5" s="498"/>
      <c r="FK5" s="498"/>
      <c r="FL5" s="498"/>
      <c r="FM5" s="498"/>
      <c r="FN5" s="498"/>
      <c r="FO5" s="498"/>
      <c r="FP5" s="498"/>
      <c r="FQ5" s="498"/>
      <c r="FR5" s="498"/>
      <c r="FS5" s="498"/>
      <c r="FT5" s="498"/>
      <c r="FU5" s="498"/>
      <c r="FV5" s="498"/>
      <c r="FW5" s="498"/>
      <c r="FX5" s="498"/>
      <c r="FY5" s="498"/>
      <c r="FZ5" s="498"/>
      <c r="GA5" s="498"/>
      <c r="GB5" s="498"/>
      <c r="GC5" s="498"/>
      <c r="GD5" s="498"/>
      <c r="GE5" s="498"/>
      <c r="GF5" s="498"/>
      <c r="GG5" s="498"/>
      <c r="GH5" s="498"/>
      <c r="GI5" s="498"/>
      <c r="GJ5" s="498"/>
      <c r="GK5" s="498"/>
      <c r="GL5" s="498"/>
      <c r="GM5" s="498"/>
      <c r="GN5" s="498"/>
      <c r="GO5" s="498"/>
      <c r="GP5" s="498"/>
      <c r="GQ5" s="498"/>
      <c r="GR5" s="498"/>
      <c r="GS5" s="498"/>
      <c r="GT5" s="498"/>
      <c r="GU5" s="498"/>
      <c r="GV5" s="498"/>
      <c r="GW5" s="498"/>
      <c r="GX5" s="498"/>
      <c r="GY5" s="498"/>
      <c r="GZ5" s="498"/>
      <c r="HA5" s="498"/>
      <c r="HB5" s="498"/>
      <c r="HC5" s="498"/>
      <c r="HD5" s="498"/>
      <c r="HE5" s="498"/>
      <c r="HF5" s="498"/>
      <c r="HG5" s="498"/>
      <c r="HH5" s="498"/>
      <c r="HI5" s="498"/>
      <c r="HJ5" s="498"/>
      <c r="HK5" s="498"/>
      <c r="HL5" s="498"/>
      <c r="HM5" s="498"/>
      <c r="HN5" s="498"/>
      <c r="HO5" s="498"/>
      <c r="HP5" s="498"/>
      <c r="HQ5" s="498"/>
      <c r="HR5" s="498"/>
      <c r="HS5" s="498"/>
      <c r="HT5" s="498"/>
      <c r="HU5" s="498"/>
      <c r="HV5" s="498"/>
      <c r="HW5" s="498"/>
      <c r="HX5" s="498"/>
      <c r="HY5" s="498"/>
      <c r="HZ5" s="498"/>
      <c r="IA5" s="498"/>
      <c r="IB5" s="498"/>
      <c r="IC5" s="498"/>
      <c r="ID5" s="498"/>
      <c r="IE5" s="498"/>
      <c r="IF5" s="498"/>
      <c r="IG5" s="498"/>
      <c r="IH5" s="498"/>
      <c r="II5" s="498"/>
      <c r="IJ5" s="498"/>
      <c r="IK5" s="498"/>
      <c r="IL5" s="498"/>
      <c r="IM5" s="498"/>
      <c r="IN5" s="498"/>
      <c r="IO5" s="498"/>
      <c r="IP5" s="498"/>
      <c r="IQ5" s="498"/>
      <c r="IR5" s="498"/>
      <c r="IS5" s="498"/>
      <c r="IT5" s="498"/>
      <c r="IU5" s="498"/>
      <c r="IV5" s="498"/>
      <c r="IW5" s="498"/>
      <c r="IX5" s="498"/>
      <c r="IY5" s="498"/>
      <c r="IZ5" s="498"/>
      <c r="JA5" s="498"/>
      <c r="JB5" s="498"/>
      <c r="JC5" s="498"/>
      <c r="JD5" s="498"/>
      <c r="JE5" s="498"/>
      <c r="JF5" s="498"/>
      <c r="JG5" s="498"/>
      <c r="JH5" s="498"/>
      <c r="JI5" s="498"/>
      <c r="JJ5" s="498"/>
      <c r="JK5" s="498"/>
      <c r="JL5" s="498"/>
      <c r="JM5" s="498"/>
      <c r="JN5" s="498"/>
      <c r="JO5" s="498"/>
      <c r="JP5" s="498"/>
      <c r="JQ5" s="498"/>
      <c r="JR5" s="498"/>
      <c r="JS5" s="498"/>
      <c r="JT5" s="498"/>
      <c r="JU5" s="498"/>
      <c r="JV5" s="498"/>
      <c r="JW5" s="498"/>
      <c r="JX5" s="498"/>
      <c r="JY5" s="498"/>
      <c r="JZ5" s="498"/>
      <c r="KA5" s="498"/>
      <c r="KB5" s="498"/>
      <c r="KC5" s="498"/>
      <c r="KD5" s="498"/>
      <c r="KE5" s="498"/>
      <c r="KF5" s="498"/>
      <c r="KG5" s="498"/>
      <c r="KH5" s="498"/>
      <c r="KI5" s="498"/>
      <c r="KJ5" s="498"/>
      <c r="KK5" s="498"/>
      <c r="KL5" s="498"/>
      <c r="KM5" s="498"/>
      <c r="KN5" s="498"/>
      <c r="KO5" s="498"/>
      <c r="KP5" s="498"/>
      <c r="KQ5" s="498"/>
      <c r="KR5" s="498"/>
      <c r="KS5" s="498"/>
      <c r="KT5" s="498"/>
      <c r="KU5" s="498"/>
      <c r="KV5" s="498"/>
      <c r="KW5" s="498"/>
      <c r="KX5" s="498"/>
      <c r="KY5" s="498"/>
      <c r="KZ5" s="498"/>
      <c r="LA5" s="498"/>
      <c r="LB5" s="498"/>
      <c r="LC5" s="498"/>
      <c r="LD5" s="498"/>
      <c r="LE5" s="498"/>
      <c r="LF5" s="498"/>
      <c r="LG5" s="498"/>
      <c r="LH5" s="498"/>
      <c r="LI5" s="498"/>
      <c r="LJ5" s="498"/>
      <c r="LK5" s="498"/>
      <c r="LL5" s="498"/>
      <c r="LM5" s="498"/>
      <c r="LN5" s="498"/>
      <c r="LO5" s="498"/>
      <c r="LP5" s="498"/>
      <c r="LQ5" s="498"/>
      <c r="LR5" s="498"/>
      <c r="LS5" s="498"/>
      <c r="LT5" s="498"/>
      <c r="LU5" s="498"/>
      <c r="LV5" s="498"/>
      <c r="LW5" s="498"/>
      <c r="LX5" s="498"/>
      <c r="LY5" s="498"/>
      <c r="LZ5" s="498"/>
      <c r="MA5" s="498"/>
      <c r="MB5" s="498"/>
      <c r="MC5" s="498"/>
      <c r="MD5" s="498"/>
      <c r="ME5" s="498"/>
      <c r="MF5" s="498"/>
      <c r="MG5" s="498"/>
      <c r="MH5" s="498"/>
      <c r="MI5" s="498"/>
      <c r="MJ5" s="498"/>
      <c r="MK5" s="498"/>
      <c r="ML5" s="498"/>
      <c r="MM5" s="498"/>
      <c r="MN5" s="498"/>
      <c r="MO5" s="498"/>
      <c r="MP5" s="498"/>
      <c r="MQ5" s="498"/>
      <c r="MR5" s="498"/>
      <c r="MS5" s="498"/>
      <c r="MT5" s="498"/>
      <c r="MU5" s="498"/>
      <c r="MV5" s="498"/>
      <c r="MW5" s="498"/>
      <c r="MX5" s="498"/>
      <c r="MY5" s="498"/>
      <c r="MZ5" s="498"/>
      <c r="NA5" s="498"/>
      <c r="NB5" s="498"/>
      <c r="NC5" s="498"/>
      <c r="ND5" s="498"/>
      <c r="NE5" s="498"/>
      <c r="NF5" s="498"/>
      <c r="NG5" s="498"/>
      <c r="NH5" s="498"/>
      <c r="NI5" s="498"/>
      <c r="NJ5" s="498"/>
      <c r="NK5" s="498"/>
      <c r="NL5" s="498"/>
      <c r="NM5" s="498"/>
      <c r="NN5" s="498"/>
      <c r="NO5" s="498"/>
      <c r="NP5" s="498"/>
      <c r="NQ5" s="498"/>
      <c r="NR5" s="498"/>
      <c r="NS5" s="498"/>
      <c r="NT5" s="498"/>
      <c r="NU5" s="498"/>
      <c r="NV5" s="498"/>
      <c r="NW5" s="498"/>
      <c r="NX5" s="498"/>
      <c r="NY5" s="498"/>
      <c r="NZ5" s="498"/>
      <c r="OA5" s="498"/>
      <c r="OB5" s="498"/>
      <c r="OC5" s="498"/>
      <c r="OD5" s="498"/>
      <c r="OE5" s="498"/>
      <c r="OF5" s="498"/>
      <c r="OG5" s="498"/>
      <c r="OH5" s="498"/>
      <c r="OI5" s="498"/>
      <c r="OJ5" s="498"/>
      <c r="OK5" s="498"/>
      <c r="OL5" s="498"/>
      <c r="OM5" s="498"/>
      <c r="ON5" s="498"/>
      <c r="OO5" s="498"/>
      <c r="OP5" s="498"/>
      <c r="OQ5" s="498"/>
      <c r="OR5" s="498"/>
      <c r="OS5" s="498"/>
      <c r="OT5" s="498"/>
      <c r="OU5" s="498"/>
      <c r="OV5" s="498"/>
      <c r="OW5" s="498"/>
      <c r="OX5" s="498"/>
      <c r="OY5" s="498"/>
      <c r="OZ5" s="498"/>
      <c r="PA5" s="498"/>
      <c r="PB5" s="498"/>
      <c r="PC5" s="498"/>
      <c r="PD5" s="498"/>
      <c r="PE5" s="498"/>
      <c r="PF5" s="498"/>
      <c r="PG5" s="498"/>
      <c r="PH5" s="498"/>
      <c r="PI5" s="498"/>
      <c r="PJ5" s="498"/>
      <c r="PK5" s="498"/>
      <c r="PL5" s="498"/>
      <c r="PM5" s="498"/>
      <c r="PN5" s="498"/>
      <c r="PO5" s="498"/>
      <c r="PP5" s="498"/>
      <c r="PQ5" s="498"/>
      <c r="PR5" s="498"/>
      <c r="PS5" s="498"/>
      <c r="PT5" s="498"/>
      <c r="PU5" s="498"/>
      <c r="PV5" s="498"/>
      <c r="PW5" s="498"/>
      <c r="PX5" s="498"/>
      <c r="PY5" s="498"/>
      <c r="PZ5" s="498"/>
      <c r="QA5" s="498"/>
      <c r="QB5" s="498"/>
      <c r="QC5" s="498"/>
      <c r="QD5" s="498"/>
      <c r="QE5" s="498"/>
      <c r="QF5" s="498"/>
      <c r="QG5" s="498"/>
      <c r="QH5" s="498"/>
      <c r="QI5" s="498"/>
      <c r="QJ5" s="498"/>
      <c r="QK5" s="498"/>
      <c r="QL5" s="498"/>
      <c r="QM5" s="498"/>
      <c r="QN5" s="498"/>
      <c r="QO5" s="498"/>
      <c r="QP5" s="498"/>
      <c r="QQ5" s="498"/>
      <c r="QR5" s="498"/>
      <c r="QS5" s="498"/>
      <c r="QT5" s="498"/>
      <c r="QU5" s="498"/>
      <c r="QV5" s="498"/>
      <c r="QW5" s="498"/>
      <c r="QX5" s="498"/>
      <c r="QY5" s="498"/>
      <c r="QZ5" s="498"/>
      <c r="RA5" s="498"/>
      <c r="RB5" s="498"/>
      <c r="RC5" s="498"/>
      <c r="RD5" s="498"/>
      <c r="RE5" s="498"/>
      <c r="RF5" s="498"/>
      <c r="RG5" s="498"/>
      <c r="RH5" s="498"/>
      <c r="RI5" s="498"/>
      <c r="RJ5" s="498"/>
      <c r="RK5" s="498"/>
      <c r="RL5" s="498"/>
      <c r="RM5" s="498"/>
      <c r="RN5" s="498"/>
      <c r="RO5" s="498"/>
      <c r="RP5" s="498"/>
      <c r="RQ5" s="498"/>
      <c r="RR5" s="498"/>
      <c r="RS5" s="498"/>
      <c r="RT5" s="498"/>
      <c r="RU5" s="498"/>
      <c r="RV5" s="498"/>
      <c r="RW5" s="498"/>
      <c r="RX5" s="498"/>
      <c r="RY5" s="498"/>
      <c r="RZ5" s="498"/>
      <c r="SA5" s="498"/>
      <c r="SB5" s="498"/>
      <c r="SC5" s="498"/>
      <c r="SD5" s="498"/>
      <c r="SE5" s="498"/>
      <c r="SF5" s="498"/>
      <c r="SG5" s="498"/>
      <c r="SH5" s="498"/>
      <c r="SI5" s="498"/>
      <c r="SJ5" s="498"/>
      <c r="SK5" s="498"/>
      <c r="SL5" s="498"/>
      <c r="SM5" s="498"/>
      <c r="SN5" s="498"/>
      <c r="SO5" s="498"/>
      <c r="SP5" s="498"/>
      <c r="SQ5" s="498"/>
      <c r="SR5" s="498"/>
      <c r="SS5" s="498"/>
      <c r="ST5" s="498"/>
      <c r="SU5" s="498"/>
      <c r="SV5" s="498"/>
      <c r="SW5" s="498"/>
      <c r="SX5" s="498"/>
      <c r="SY5" s="498"/>
      <c r="SZ5" s="498"/>
      <c r="TA5" s="498"/>
      <c r="TB5" s="498"/>
      <c r="TC5" s="498"/>
      <c r="TD5" s="498"/>
      <c r="TE5" s="498"/>
      <c r="TF5" s="498"/>
      <c r="TG5" s="498"/>
      <c r="TH5" s="498"/>
      <c r="TI5" s="498"/>
      <c r="TJ5" s="498"/>
      <c r="TK5" s="498"/>
      <c r="TL5" s="498"/>
      <c r="TM5" s="498"/>
      <c r="TN5" s="498"/>
      <c r="TO5" s="498"/>
      <c r="TP5" s="498"/>
      <c r="TQ5" s="498"/>
      <c r="TR5" s="498"/>
      <c r="TS5" s="498"/>
      <c r="TT5" s="498"/>
      <c r="TU5" s="498"/>
      <c r="TV5" s="498"/>
      <c r="TW5" s="498"/>
      <c r="TX5" s="498"/>
      <c r="TY5" s="498"/>
      <c r="TZ5" s="498"/>
      <c r="UA5" s="498"/>
      <c r="UB5" s="498"/>
      <c r="UC5" s="498"/>
      <c r="UD5" s="498"/>
      <c r="UE5" s="498"/>
      <c r="UF5" s="498"/>
      <c r="UG5" s="498"/>
      <c r="UH5" s="498"/>
      <c r="UI5" s="498"/>
      <c r="UJ5" s="498"/>
      <c r="UK5" s="498"/>
      <c r="UL5" s="498"/>
      <c r="UM5" s="498"/>
      <c r="UN5" s="498"/>
      <c r="UO5" s="498"/>
      <c r="UP5" s="498"/>
      <c r="UQ5" s="498"/>
      <c r="UR5" s="498"/>
      <c r="US5" s="498"/>
      <c r="UT5" s="498"/>
      <c r="UU5" s="498"/>
      <c r="UV5" s="498"/>
      <c r="UW5" s="498"/>
      <c r="UX5" s="498"/>
      <c r="UY5" s="498"/>
      <c r="UZ5" s="498"/>
      <c r="VA5" s="498"/>
      <c r="VB5" s="498"/>
      <c r="VC5" s="498"/>
      <c r="VD5" s="498"/>
      <c r="VE5" s="498"/>
      <c r="VF5" s="498"/>
      <c r="VG5" s="498"/>
      <c r="VH5" s="498"/>
      <c r="VI5" s="498"/>
      <c r="VJ5" s="498"/>
      <c r="VK5" s="498"/>
      <c r="VL5" s="498"/>
      <c r="VM5" s="498"/>
      <c r="VN5" s="498"/>
      <c r="VO5" s="498"/>
      <c r="VP5" s="498"/>
      <c r="VQ5" s="498"/>
      <c r="VR5" s="498"/>
      <c r="VS5" s="498"/>
      <c r="VT5" s="498"/>
      <c r="VU5" s="498"/>
      <c r="VV5" s="498"/>
      <c r="VW5" s="498"/>
      <c r="VX5" s="498"/>
      <c r="VY5" s="498"/>
      <c r="VZ5" s="498"/>
      <c r="WA5" s="498"/>
      <c r="WB5" s="498"/>
      <c r="WC5" s="498"/>
      <c r="WD5" s="498"/>
      <c r="WE5" s="498"/>
      <c r="WF5" s="498"/>
      <c r="WG5" s="498"/>
      <c r="WH5" s="498"/>
      <c r="WI5" s="498"/>
      <c r="WJ5" s="498"/>
      <c r="WK5" s="498"/>
      <c r="WL5" s="498"/>
      <c r="WM5" s="498"/>
      <c r="WN5" s="498"/>
      <c r="WO5" s="498"/>
      <c r="WP5" s="498"/>
      <c r="WQ5" s="498"/>
      <c r="WR5" s="498"/>
      <c r="WS5" s="498"/>
      <c r="WT5" s="498"/>
      <c r="WU5" s="498"/>
      <c r="WV5" s="498"/>
      <c r="WW5" s="498"/>
      <c r="WX5" s="498"/>
      <c r="WY5" s="498"/>
      <c r="WZ5" s="498"/>
      <c r="XA5" s="498"/>
      <c r="XB5" s="498"/>
      <c r="XC5" s="498"/>
      <c r="XD5" s="498"/>
      <c r="XE5" s="498"/>
      <c r="XF5" s="498"/>
      <c r="XG5" s="498"/>
      <c r="XH5" s="498"/>
      <c r="XI5" s="498"/>
      <c r="XJ5" s="498"/>
      <c r="XK5" s="498"/>
      <c r="XL5" s="498"/>
      <c r="XM5" s="498"/>
      <c r="XN5" s="498"/>
      <c r="XO5" s="498"/>
      <c r="XP5" s="498"/>
      <c r="XQ5" s="498"/>
      <c r="XR5" s="498"/>
      <c r="XS5" s="498"/>
      <c r="XT5" s="498"/>
      <c r="XU5" s="498"/>
      <c r="XV5" s="498"/>
      <c r="XW5" s="498"/>
      <c r="XX5" s="498"/>
      <c r="XY5" s="498"/>
      <c r="XZ5" s="498"/>
      <c r="YA5" s="498"/>
      <c r="YB5" s="498"/>
      <c r="YC5" s="498"/>
      <c r="YD5" s="498"/>
      <c r="YE5" s="498"/>
      <c r="YF5" s="498"/>
      <c r="YG5" s="498"/>
      <c r="YH5" s="498"/>
      <c r="YI5" s="498"/>
      <c r="YJ5" s="498"/>
      <c r="YK5" s="498"/>
      <c r="YL5" s="498"/>
      <c r="YM5" s="498"/>
      <c r="YN5" s="498"/>
      <c r="YO5" s="498"/>
      <c r="YP5" s="498"/>
      <c r="YQ5" s="498"/>
      <c r="YR5" s="498"/>
      <c r="YS5" s="498"/>
      <c r="YT5" s="498"/>
      <c r="YU5" s="498"/>
      <c r="YV5" s="498"/>
      <c r="YW5" s="498"/>
      <c r="YX5" s="498"/>
      <c r="YY5" s="498"/>
      <c r="YZ5" s="498"/>
      <c r="ZA5" s="498"/>
      <c r="ZB5" s="498"/>
      <c r="ZC5" s="498"/>
      <c r="ZD5" s="498"/>
      <c r="ZE5" s="498"/>
      <c r="ZF5" s="498"/>
      <c r="ZG5" s="498"/>
      <c r="ZH5" s="498"/>
      <c r="ZI5" s="498"/>
      <c r="ZJ5" s="498"/>
      <c r="ZK5" s="498"/>
      <c r="ZL5" s="498"/>
      <c r="ZM5" s="498"/>
      <c r="ZN5" s="498"/>
      <c r="ZO5" s="498"/>
      <c r="ZP5" s="498"/>
      <c r="ZQ5" s="498"/>
      <c r="ZR5" s="498"/>
      <c r="ZS5" s="498"/>
      <c r="ZT5" s="498"/>
      <c r="ZU5" s="498"/>
      <c r="ZV5" s="498"/>
      <c r="ZW5" s="498"/>
      <c r="ZX5" s="498"/>
      <c r="ZY5" s="498"/>
      <c r="ZZ5" s="498"/>
      <c r="AAA5" s="498"/>
      <c r="AAB5" s="498"/>
      <c r="AAC5" s="498"/>
      <c r="AAD5" s="498"/>
      <c r="AAE5" s="498"/>
      <c r="AAF5" s="498"/>
      <c r="AAG5" s="498"/>
      <c r="AAH5" s="498"/>
      <c r="AAI5" s="498"/>
      <c r="AAJ5" s="498"/>
      <c r="AAK5" s="498"/>
      <c r="AAL5" s="498"/>
      <c r="AAM5" s="498"/>
      <c r="AAN5" s="498"/>
      <c r="AAO5" s="498"/>
      <c r="AAP5" s="498"/>
      <c r="AAQ5" s="498"/>
      <c r="AAR5" s="498"/>
      <c r="AAS5" s="498"/>
      <c r="AAT5" s="498"/>
      <c r="AAU5" s="498"/>
      <c r="AAV5" s="498"/>
      <c r="AAW5" s="498"/>
      <c r="AAX5" s="498"/>
      <c r="AAY5" s="498"/>
      <c r="AAZ5" s="498"/>
      <c r="ABA5" s="498"/>
      <c r="ABB5" s="498"/>
      <c r="ABC5" s="498"/>
      <c r="ABD5" s="498"/>
      <c r="ABE5" s="498"/>
      <c r="ABF5" s="498"/>
      <c r="ABG5" s="498"/>
      <c r="ABH5" s="498"/>
      <c r="ABI5" s="498"/>
      <c r="ABJ5" s="498"/>
      <c r="ABK5" s="498"/>
      <c r="ABL5" s="498"/>
      <c r="ABM5" s="498"/>
      <c r="ABN5" s="498"/>
      <c r="ABO5" s="498"/>
      <c r="ABP5" s="498"/>
      <c r="ABQ5" s="498"/>
      <c r="ABR5" s="498"/>
      <c r="ABS5" s="498"/>
      <c r="ABT5" s="498"/>
      <c r="ABU5" s="498"/>
      <c r="ABV5" s="498"/>
      <c r="ABW5" s="498"/>
      <c r="ABX5" s="498"/>
      <c r="ABY5" s="498"/>
      <c r="ABZ5" s="498"/>
      <c r="ACA5" s="498"/>
      <c r="ACB5" s="498"/>
      <c r="ACC5" s="498"/>
      <c r="ACD5" s="498"/>
      <c r="ACE5" s="498"/>
      <c r="ACF5" s="498"/>
      <c r="ACG5" s="498"/>
      <c r="ACH5" s="498"/>
      <c r="ACI5" s="498"/>
      <c r="ACJ5" s="498"/>
      <c r="ACK5" s="498"/>
      <c r="ACL5" s="498"/>
      <c r="ACM5" s="498"/>
      <c r="ACN5" s="498"/>
      <c r="ACO5" s="498"/>
      <c r="ACP5" s="498"/>
      <c r="ACQ5" s="498"/>
      <c r="ACR5" s="498"/>
      <c r="ACS5" s="498"/>
      <c r="ACT5" s="498"/>
      <c r="ACU5" s="498"/>
      <c r="ACV5" s="498"/>
      <c r="ACW5" s="498"/>
      <c r="ACX5" s="498"/>
      <c r="ACY5" s="498"/>
      <c r="ACZ5" s="498"/>
      <c r="ADA5" s="498"/>
      <c r="ADB5" s="498"/>
      <c r="ADC5" s="498"/>
      <c r="ADD5" s="498"/>
      <c r="ADE5" s="498"/>
      <c r="ADF5" s="498"/>
      <c r="ADG5" s="498"/>
      <c r="ADH5" s="498"/>
      <c r="ADI5" s="498"/>
      <c r="ADJ5" s="498"/>
      <c r="ADK5" s="498"/>
      <c r="ADL5" s="498"/>
      <c r="ADM5" s="498"/>
      <c r="ADN5" s="498"/>
      <c r="ADO5" s="498"/>
      <c r="ADP5" s="498"/>
      <c r="ADQ5" s="498"/>
      <c r="ADR5" s="498"/>
      <c r="ADS5" s="498"/>
      <c r="ADT5" s="498"/>
      <c r="ADU5" s="498"/>
      <c r="ADV5" s="498"/>
      <c r="ADW5" s="498"/>
      <c r="ADX5" s="498"/>
      <c r="ADY5" s="498"/>
      <c r="ADZ5" s="498"/>
      <c r="AEA5" s="498"/>
      <c r="AEB5" s="498"/>
      <c r="AEC5" s="498"/>
      <c r="AED5" s="498"/>
      <c r="AEE5" s="498"/>
      <c r="AEF5" s="498"/>
      <c r="AEG5" s="498"/>
      <c r="AEH5" s="498"/>
      <c r="AEI5" s="498"/>
      <c r="AEJ5" s="498"/>
      <c r="AEK5" s="498"/>
      <c r="AEL5" s="498"/>
      <c r="AEM5" s="498"/>
      <c r="AEN5" s="498"/>
      <c r="AEO5" s="498"/>
      <c r="AEP5" s="498"/>
      <c r="AEQ5" s="498"/>
      <c r="AER5" s="498"/>
      <c r="AES5" s="498"/>
      <c r="AET5" s="498"/>
      <c r="AEU5" s="498"/>
      <c r="AEV5" s="498"/>
      <c r="AEW5" s="498"/>
      <c r="AEX5" s="498"/>
      <c r="AEY5" s="498"/>
      <c r="AEZ5" s="498"/>
      <c r="AFA5" s="498"/>
      <c r="AFB5" s="498"/>
      <c r="AFC5" s="498"/>
      <c r="AFD5" s="498"/>
      <c r="AFE5" s="498"/>
      <c r="AFF5" s="498"/>
      <c r="AFG5" s="498"/>
      <c r="AFH5" s="498"/>
      <c r="AFI5" s="498"/>
      <c r="AFJ5" s="498"/>
      <c r="AFK5" s="498"/>
      <c r="AFL5" s="498"/>
      <c r="AFM5" s="498"/>
      <c r="AFN5" s="498"/>
      <c r="AFO5" s="498"/>
      <c r="AFP5" s="498"/>
      <c r="AFQ5" s="498"/>
      <c r="AFR5" s="498"/>
      <c r="AFS5" s="498"/>
      <c r="AFT5" s="498"/>
      <c r="AFU5" s="498"/>
      <c r="AFV5" s="498"/>
      <c r="AFW5" s="498"/>
      <c r="AFX5" s="498"/>
      <c r="AFY5" s="498"/>
      <c r="AFZ5" s="498"/>
      <c r="AGA5" s="498"/>
      <c r="AGB5" s="498"/>
      <c r="AGC5" s="498"/>
      <c r="AGD5" s="498"/>
      <c r="AGE5" s="498"/>
      <c r="AGF5" s="498"/>
      <c r="AGG5" s="498"/>
      <c r="AGH5" s="498"/>
      <c r="AGI5" s="498"/>
      <c r="AGJ5" s="498"/>
      <c r="AGK5" s="498"/>
      <c r="AGL5" s="498"/>
      <c r="AGM5" s="498"/>
      <c r="AGN5" s="498"/>
      <c r="AGO5" s="498"/>
      <c r="AGP5" s="498"/>
      <c r="AGQ5" s="498"/>
      <c r="AGR5" s="498"/>
      <c r="AGS5" s="498"/>
      <c r="AGT5" s="498"/>
      <c r="AGU5" s="498"/>
      <c r="AGV5" s="498"/>
      <c r="AGW5" s="498"/>
      <c r="AGX5" s="498"/>
      <c r="AGY5" s="498"/>
      <c r="AGZ5" s="498"/>
      <c r="AHA5" s="498"/>
      <c r="AHB5" s="498"/>
      <c r="AHC5" s="498"/>
      <c r="AHD5" s="498"/>
      <c r="AHE5" s="498"/>
      <c r="AHF5" s="498"/>
      <c r="AHG5" s="498"/>
      <c r="AHH5" s="498"/>
      <c r="AHI5" s="498"/>
      <c r="AHJ5" s="498"/>
      <c r="AHK5" s="498"/>
      <c r="AHL5" s="498"/>
      <c r="AHM5" s="498"/>
      <c r="AHN5" s="498"/>
      <c r="AHO5" s="498"/>
      <c r="AHP5" s="498"/>
      <c r="AHQ5" s="498"/>
      <c r="AHR5" s="498"/>
      <c r="AHS5" s="498"/>
      <c r="AHT5" s="498"/>
      <c r="AHU5" s="498"/>
      <c r="AHV5" s="498"/>
      <c r="AHW5" s="498"/>
      <c r="AHX5" s="498"/>
      <c r="AHY5" s="498"/>
      <c r="AHZ5" s="498"/>
      <c r="AIA5" s="498"/>
      <c r="AIB5" s="498"/>
      <c r="AIC5" s="498"/>
      <c r="AID5" s="498"/>
      <c r="AIE5" s="498"/>
      <c r="AIF5" s="498"/>
      <c r="AIG5" s="498"/>
      <c r="AIH5" s="498"/>
      <c r="AII5" s="498"/>
      <c r="AIJ5" s="498"/>
      <c r="AIK5" s="498"/>
      <c r="AIL5" s="498"/>
      <c r="AIM5" s="498"/>
      <c r="AIN5" s="498"/>
      <c r="AIO5" s="498"/>
      <c r="AIP5" s="498"/>
      <c r="AIQ5" s="498"/>
      <c r="AIR5" s="498"/>
      <c r="AIS5" s="498"/>
      <c r="AIT5" s="498"/>
      <c r="AIU5" s="498"/>
      <c r="AIV5" s="498"/>
      <c r="AIW5" s="498"/>
      <c r="AIX5" s="498"/>
      <c r="AIY5" s="498"/>
      <c r="AIZ5" s="498"/>
      <c r="AJA5" s="498"/>
      <c r="AJB5" s="498"/>
      <c r="AJC5" s="498"/>
      <c r="AJD5" s="498"/>
      <c r="AJE5" s="498"/>
      <c r="AJF5" s="498"/>
      <c r="AJG5" s="498"/>
      <c r="AJH5" s="498"/>
      <c r="AJI5" s="498"/>
      <c r="AJJ5" s="498"/>
      <c r="AJK5" s="498"/>
      <c r="AJL5" s="498"/>
      <c r="AJM5" s="498"/>
      <c r="AJN5" s="498"/>
      <c r="AJO5" s="498"/>
      <c r="AJP5" s="498"/>
      <c r="AJQ5" s="498"/>
      <c r="AJR5" s="498"/>
      <c r="AJS5" s="498"/>
      <c r="AJT5" s="498"/>
      <c r="AJU5" s="498"/>
      <c r="AJV5" s="498"/>
      <c r="AJW5" s="498"/>
      <c r="AJX5" s="498"/>
      <c r="AJY5" s="498"/>
      <c r="AJZ5" s="498"/>
      <c r="AKA5" s="498"/>
      <c r="AKB5" s="498"/>
      <c r="AKC5" s="498"/>
      <c r="AKD5" s="498"/>
      <c r="AKE5" s="498"/>
      <c r="AKF5" s="498"/>
      <c r="AKG5" s="498"/>
      <c r="AKH5" s="498"/>
      <c r="AKI5" s="498"/>
      <c r="AKJ5" s="498"/>
      <c r="AKK5" s="498"/>
      <c r="AKL5" s="498"/>
      <c r="AKM5" s="498"/>
      <c r="AKN5" s="498"/>
      <c r="AKO5" s="498"/>
      <c r="AKP5" s="498"/>
      <c r="AKQ5" s="498"/>
      <c r="AKR5" s="498"/>
      <c r="AKS5" s="498"/>
      <c r="AKT5" s="498"/>
      <c r="AKU5" s="498"/>
      <c r="AKV5" s="498"/>
      <c r="AKW5" s="498"/>
      <c r="AKX5" s="498"/>
      <c r="AKY5" s="498"/>
      <c r="AKZ5" s="498"/>
      <c r="ALA5" s="498"/>
      <c r="ALB5" s="498"/>
      <c r="ALC5" s="498"/>
      <c r="ALD5" s="498"/>
      <c r="ALE5" s="498"/>
      <c r="ALF5" s="498"/>
      <c r="ALG5" s="498"/>
      <c r="ALH5" s="498"/>
      <c r="ALI5" s="498"/>
      <c r="ALJ5" s="498"/>
      <c r="ALK5" s="498"/>
      <c r="ALL5" s="498"/>
      <c r="ALM5" s="498"/>
      <c r="ALN5" s="498"/>
      <c r="ALO5" s="498"/>
      <c r="ALP5" s="498"/>
      <c r="ALQ5" s="498"/>
      <c r="ALR5" s="498"/>
      <c r="ALS5" s="498"/>
      <c r="ALT5" s="498"/>
      <c r="ALU5" s="498"/>
      <c r="ALV5" s="498"/>
      <c r="ALW5" s="498"/>
      <c r="ALX5" s="498"/>
      <c r="ALY5" s="498"/>
      <c r="ALZ5" s="497"/>
    </row>
    <row r="6" spans="1:1014" ht="15">
      <c r="A6" s="479"/>
      <c r="B6" s="479"/>
      <c r="C6" s="499" t="s">
        <v>827</v>
      </c>
      <c r="D6" s="500" t="s">
        <v>1596</v>
      </c>
      <c r="E6" s="479"/>
      <c r="F6" s="500" t="s">
        <v>1596</v>
      </c>
      <c r="G6" s="482"/>
      <c r="H6" s="482"/>
      <c r="I6" s="488"/>
      <c r="J6" s="482"/>
      <c r="K6" s="482"/>
      <c r="L6" s="482"/>
      <c r="M6" s="482"/>
      <c r="N6" s="482"/>
      <c r="O6" s="482"/>
      <c r="P6" s="482"/>
      <c r="Q6" s="482"/>
      <c r="R6" s="482"/>
      <c r="S6" s="482"/>
      <c r="T6" s="482"/>
      <c r="U6" s="482"/>
      <c r="V6" s="482"/>
      <c r="W6" s="482"/>
      <c r="X6" s="483"/>
      <c r="Y6" s="482"/>
      <c r="Z6" s="482"/>
      <c r="AA6" s="482"/>
      <c r="AB6" s="482"/>
      <c r="AC6" s="482"/>
      <c r="AD6" s="482"/>
      <c r="AE6" s="483"/>
      <c r="AF6" s="479"/>
      <c r="AG6" s="479"/>
      <c r="AH6" s="479"/>
      <c r="AI6" s="479"/>
      <c r="AJ6" s="479"/>
      <c r="AK6" s="479"/>
      <c r="AL6" s="479"/>
      <c r="AM6" s="479"/>
      <c r="AN6" s="479"/>
      <c r="AO6" s="479"/>
      <c r="AP6" s="479"/>
      <c r="AQ6" s="479"/>
      <c r="AR6" s="479"/>
      <c r="AS6" s="479"/>
      <c r="AT6" s="479"/>
      <c r="AU6" s="479"/>
      <c r="AV6" s="479"/>
      <c r="AW6" s="479"/>
      <c r="AX6" s="479"/>
      <c r="AY6" s="479"/>
      <c r="AZ6" s="479"/>
      <c r="BA6" s="479"/>
      <c r="BB6" s="479"/>
      <c r="BC6" s="479"/>
      <c r="BD6" s="479"/>
      <c r="BE6" s="479"/>
      <c r="BF6" s="479"/>
      <c r="BG6" s="479"/>
      <c r="BH6" s="479"/>
      <c r="BI6" s="479"/>
      <c r="BJ6" s="479"/>
      <c r="BK6" s="479"/>
      <c r="BL6" s="479"/>
      <c r="BM6" s="479"/>
      <c r="BN6" s="479"/>
      <c r="BO6" s="479"/>
      <c r="BP6" s="479"/>
      <c r="BQ6" s="479"/>
      <c r="BR6" s="479"/>
      <c r="BS6" s="479"/>
      <c r="BT6" s="479"/>
      <c r="BU6" s="479"/>
      <c r="BV6" s="479"/>
      <c r="BW6" s="479"/>
      <c r="BX6" s="479"/>
      <c r="BY6" s="479"/>
      <c r="BZ6" s="479"/>
      <c r="CA6" s="479"/>
      <c r="CB6" s="479"/>
      <c r="CC6" s="479"/>
      <c r="CD6" s="479"/>
      <c r="CE6" s="479"/>
      <c r="CF6" s="479"/>
      <c r="CG6" s="479"/>
      <c r="CH6" s="479"/>
      <c r="CI6" s="479"/>
      <c r="CJ6" s="479"/>
      <c r="CK6" s="479"/>
      <c r="CL6" s="479"/>
      <c r="CM6" s="479"/>
      <c r="CN6" s="479"/>
      <c r="CO6" s="479"/>
      <c r="CP6" s="479"/>
      <c r="CQ6" s="479"/>
      <c r="CR6" s="479"/>
      <c r="CS6" s="479"/>
      <c r="CT6" s="479"/>
      <c r="CU6" s="479"/>
      <c r="CV6" s="479"/>
      <c r="CW6" s="479"/>
      <c r="CX6" s="479"/>
      <c r="CY6" s="479"/>
      <c r="CZ6" s="479"/>
      <c r="DA6" s="479"/>
      <c r="DB6" s="479"/>
      <c r="DC6" s="479"/>
      <c r="DD6" s="479"/>
      <c r="DE6" s="479"/>
      <c r="DF6" s="479"/>
      <c r="DG6" s="479"/>
      <c r="DH6" s="479"/>
      <c r="DI6" s="479"/>
      <c r="DJ6" s="479"/>
      <c r="DK6" s="479"/>
      <c r="DL6" s="479"/>
      <c r="DM6" s="479"/>
      <c r="DN6" s="479"/>
      <c r="DO6" s="479"/>
      <c r="DP6" s="479"/>
      <c r="DQ6" s="479"/>
      <c r="DR6" s="479"/>
      <c r="DS6" s="479"/>
      <c r="DT6" s="479"/>
      <c r="DU6" s="479"/>
      <c r="DV6" s="479"/>
      <c r="DW6" s="479"/>
      <c r="DX6" s="479"/>
      <c r="DY6" s="479"/>
      <c r="DZ6" s="479"/>
      <c r="EA6" s="479"/>
      <c r="EB6" s="479"/>
      <c r="EC6" s="479"/>
      <c r="ED6" s="479"/>
      <c r="EE6" s="479"/>
      <c r="EF6" s="479"/>
      <c r="EG6" s="479"/>
      <c r="EH6" s="479"/>
      <c r="EI6" s="479"/>
      <c r="EJ6" s="479"/>
      <c r="EK6" s="479"/>
      <c r="EL6" s="479"/>
      <c r="EM6" s="479"/>
      <c r="EN6" s="479"/>
      <c r="EO6" s="479"/>
      <c r="EP6" s="479"/>
      <c r="EQ6" s="479"/>
      <c r="ER6" s="479"/>
      <c r="ES6" s="479"/>
      <c r="ET6" s="479"/>
      <c r="EU6" s="479"/>
      <c r="EV6" s="479"/>
      <c r="EW6" s="479"/>
      <c r="EX6" s="479"/>
      <c r="EY6" s="479"/>
      <c r="EZ6" s="479"/>
      <c r="FA6" s="479"/>
      <c r="FB6" s="479"/>
      <c r="FC6" s="479"/>
      <c r="FD6" s="479"/>
      <c r="FE6" s="479"/>
      <c r="FF6" s="479"/>
      <c r="FG6" s="479"/>
      <c r="FH6" s="479"/>
      <c r="FI6" s="479"/>
      <c r="FJ6" s="479"/>
      <c r="FK6" s="479"/>
      <c r="FL6" s="479"/>
      <c r="FM6" s="479"/>
      <c r="FN6" s="479"/>
      <c r="FO6" s="479"/>
      <c r="FP6" s="479"/>
      <c r="FQ6" s="479"/>
      <c r="FR6" s="479"/>
      <c r="FS6" s="479"/>
      <c r="FT6" s="479"/>
      <c r="FU6" s="479"/>
      <c r="FV6" s="479"/>
      <c r="FW6" s="479"/>
      <c r="FX6" s="479"/>
      <c r="FY6" s="479"/>
      <c r="FZ6" s="479"/>
      <c r="GA6" s="479"/>
      <c r="GB6" s="479"/>
      <c r="GC6" s="479"/>
      <c r="GD6" s="479"/>
      <c r="GE6" s="479"/>
      <c r="GF6" s="479"/>
      <c r="GG6" s="479"/>
      <c r="GH6" s="479"/>
      <c r="GI6" s="479"/>
      <c r="GJ6" s="479"/>
      <c r="GK6" s="479"/>
      <c r="GL6" s="479"/>
      <c r="GM6" s="479"/>
      <c r="GN6" s="479"/>
      <c r="GO6" s="479"/>
      <c r="GP6" s="479"/>
      <c r="GQ6" s="479"/>
      <c r="GR6" s="479"/>
      <c r="GS6" s="479"/>
      <c r="GT6" s="479"/>
      <c r="GU6" s="479"/>
      <c r="GV6" s="479"/>
      <c r="GW6" s="479"/>
      <c r="GX6" s="479"/>
      <c r="GY6" s="479"/>
      <c r="GZ6" s="479"/>
      <c r="HA6" s="479"/>
      <c r="HB6" s="479"/>
      <c r="HC6" s="479"/>
      <c r="HD6" s="479"/>
      <c r="HE6" s="479"/>
      <c r="HF6" s="479"/>
      <c r="HG6" s="479"/>
      <c r="HH6" s="479"/>
      <c r="HI6" s="479"/>
      <c r="HJ6" s="479"/>
      <c r="HK6" s="479"/>
      <c r="HL6" s="479"/>
      <c r="HM6" s="479"/>
      <c r="HN6" s="479"/>
      <c r="HO6" s="479"/>
      <c r="HP6" s="479"/>
      <c r="HQ6" s="479"/>
      <c r="HR6" s="479"/>
      <c r="HS6" s="479"/>
      <c r="HT6" s="479"/>
      <c r="HU6" s="479"/>
      <c r="HV6" s="479"/>
      <c r="HW6" s="479"/>
      <c r="HX6" s="479"/>
      <c r="HY6" s="479"/>
      <c r="HZ6" s="479"/>
      <c r="IA6" s="479"/>
      <c r="IB6" s="479"/>
      <c r="IC6" s="479"/>
      <c r="ID6" s="479"/>
      <c r="IE6" s="479"/>
      <c r="IF6" s="479"/>
      <c r="IG6" s="479"/>
      <c r="IH6" s="479"/>
      <c r="II6" s="479"/>
      <c r="IJ6" s="479"/>
      <c r="IK6" s="479"/>
      <c r="IL6" s="479"/>
      <c r="IM6" s="479"/>
      <c r="IN6" s="479"/>
      <c r="IO6" s="479"/>
      <c r="IP6" s="479"/>
      <c r="IQ6" s="479"/>
      <c r="IR6" s="479"/>
      <c r="IS6" s="479"/>
      <c r="IT6" s="479"/>
      <c r="IU6" s="479"/>
      <c r="IV6" s="479"/>
      <c r="IW6" s="479"/>
      <c r="IX6" s="479"/>
      <c r="IY6" s="479"/>
      <c r="IZ6" s="479"/>
      <c r="JA6" s="479"/>
      <c r="JB6" s="479"/>
      <c r="JC6" s="479"/>
      <c r="JD6" s="479"/>
      <c r="JE6" s="479"/>
      <c r="JF6" s="479"/>
      <c r="JG6" s="479"/>
      <c r="JH6" s="479"/>
      <c r="JI6" s="479"/>
      <c r="JJ6" s="479"/>
      <c r="JK6" s="479"/>
      <c r="JL6" s="479"/>
      <c r="JM6" s="479"/>
      <c r="JN6" s="479"/>
      <c r="JO6" s="479"/>
      <c r="JP6" s="479"/>
      <c r="JQ6" s="479"/>
      <c r="JR6" s="479"/>
      <c r="JS6" s="479"/>
      <c r="JT6" s="479"/>
      <c r="JU6" s="479"/>
      <c r="JV6" s="479"/>
      <c r="JW6" s="479"/>
      <c r="JX6" s="479"/>
      <c r="JY6" s="479"/>
      <c r="JZ6" s="479"/>
      <c r="KA6" s="479"/>
      <c r="KB6" s="479"/>
      <c r="KC6" s="479"/>
      <c r="KD6" s="479"/>
      <c r="KE6" s="479"/>
      <c r="KF6" s="479"/>
      <c r="KG6" s="479"/>
      <c r="KH6" s="479"/>
      <c r="KI6" s="479"/>
      <c r="KJ6" s="479"/>
      <c r="KK6" s="479"/>
      <c r="KL6" s="479"/>
      <c r="KM6" s="479"/>
      <c r="KN6" s="479"/>
      <c r="KO6" s="479"/>
      <c r="KP6" s="479"/>
      <c r="KQ6" s="479"/>
      <c r="KR6" s="479"/>
      <c r="KS6" s="479"/>
      <c r="KT6" s="479"/>
      <c r="KU6" s="479"/>
      <c r="KV6" s="479"/>
      <c r="KW6" s="479"/>
      <c r="KX6" s="479"/>
      <c r="KY6" s="479"/>
      <c r="KZ6" s="479"/>
      <c r="LA6" s="479"/>
      <c r="LB6" s="479"/>
      <c r="LC6" s="479"/>
      <c r="LD6" s="479"/>
      <c r="LE6" s="479"/>
      <c r="LF6" s="479"/>
      <c r="LG6" s="479"/>
      <c r="LH6" s="479"/>
      <c r="LI6" s="479"/>
      <c r="LJ6" s="479"/>
      <c r="LK6" s="479"/>
      <c r="LL6" s="479"/>
      <c r="LM6" s="479"/>
      <c r="LN6" s="479"/>
      <c r="LO6" s="479"/>
      <c r="LP6" s="479"/>
      <c r="LQ6" s="479"/>
      <c r="LR6" s="479"/>
      <c r="LS6" s="479"/>
      <c r="LT6" s="479"/>
      <c r="LU6" s="479"/>
      <c r="LV6" s="479"/>
      <c r="LW6" s="479"/>
      <c r="LX6" s="479"/>
      <c r="LY6" s="479"/>
      <c r="LZ6" s="479"/>
      <c r="MA6" s="479"/>
      <c r="MB6" s="479"/>
      <c r="MC6" s="479"/>
      <c r="MD6" s="479"/>
      <c r="ME6" s="479"/>
      <c r="MF6" s="479"/>
      <c r="MG6" s="479"/>
      <c r="MH6" s="479"/>
      <c r="MI6" s="479"/>
      <c r="MJ6" s="479"/>
      <c r="MK6" s="479"/>
      <c r="ML6" s="479"/>
      <c r="MM6" s="479"/>
      <c r="MN6" s="479"/>
      <c r="MO6" s="479"/>
      <c r="MP6" s="479"/>
      <c r="MQ6" s="479"/>
      <c r="MR6" s="479"/>
      <c r="MS6" s="479"/>
      <c r="MT6" s="479"/>
      <c r="MU6" s="479"/>
      <c r="MV6" s="479"/>
      <c r="MW6" s="479"/>
      <c r="MX6" s="479"/>
      <c r="MY6" s="479"/>
      <c r="MZ6" s="479"/>
      <c r="NA6" s="479"/>
      <c r="NB6" s="479"/>
      <c r="NC6" s="479"/>
      <c r="ND6" s="479"/>
      <c r="NE6" s="479"/>
      <c r="NF6" s="479"/>
      <c r="NG6" s="479"/>
      <c r="NH6" s="479"/>
      <c r="NI6" s="479"/>
      <c r="NJ6" s="479"/>
      <c r="NK6" s="479"/>
      <c r="NL6" s="479"/>
      <c r="NM6" s="479"/>
      <c r="NN6" s="479"/>
      <c r="NO6" s="479"/>
      <c r="NP6" s="479"/>
      <c r="NQ6" s="479"/>
      <c r="NR6" s="479"/>
      <c r="NS6" s="479"/>
      <c r="NT6" s="479"/>
      <c r="NU6" s="479"/>
      <c r="NV6" s="479"/>
      <c r="NW6" s="479"/>
      <c r="NX6" s="479"/>
      <c r="NY6" s="479"/>
      <c r="NZ6" s="479"/>
      <c r="OA6" s="479"/>
      <c r="OB6" s="479"/>
      <c r="OC6" s="479"/>
      <c r="OD6" s="479"/>
      <c r="OE6" s="479"/>
      <c r="OF6" s="479"/>
      <c r="OG6" s="479"/>
      <c r="OH6" s="479"/>
      <c r="OI6" s="479"/>
      <c r="OJ6" s="479"/>
      <c r="OK6" s="479"/>
      <c r="OL6" s="479"/>
      <c r="OM6" s="479"/>
      <c r="ON6" s="479"/>
      <c r="OO6" s="479"/>
      <c r="OP6" s="479"/>
      <c r="OQ6" s="479"/>
      <c r="OR6" s="479"/>
      <c r="OS6" s="479"/>
      <c r="OT6" s="479"/>
      <c r="OU6" s="479"/>
      <c r="OV6" s="479"/>
      <c r="OW6" s="479"/>
      <c r="OX6" s="479"/>
      <c r="OY6" s="479"/>
      <c r="OZ6" s="479"/>
      <c r="PA6" s="479"/>
      <c r="PB6" s="479"/>
      <c r="PC6" s="479"/>
      <c r="PD6" s="479"/>
      <c r="PE6" s="479"/>
      <c r="PF6" s="479"/>
      <c r="PG6" s="479"/>
      <c r="PH6" s="479"/>
      <c r="PI6" s="479"/>
      <c r="PJ6" s="479"/>
      <c r="PK6" s="479"/>
      <c r="PL6" s="479"/>
      <c r="PM6" s="479"/>
      <c r="PN6" s="479"/>
      <c r="PO6" s="479"/>
      <c r="PP6" s="479"/>
      <c r="PQ6" s="479"/>
      <c r="PR6" s="479"/>
      <c r="PS6" s="479"/>
      <c r="PT6" s="479"/>
      <c r="PU6" s="479"/>
      <c r="PV6" s="479"/>
      <c r="PW6" s="479"/>
      <c r="PX6" s="479"/>
      <c r="PY6" s="479"/>
      <c r="PZ6" s="479"/>
      <c r="QA6" s="479"/>
      <c r="QB6" s="479"/>
      <c r="QC6" s="479"/>
      <c r="QD6" s="479"/>
      <c r="QE6" s="479"/>
      <c r="QF6" s="479"/>
      <c r="QG6" s="479"/>
      <c r="QH6" s="479"/>
      <c r="QI6" s="479"/>
      <c r="QJ6" s="479"/>
      <c r="QK6" s="479"/>
      <c r="QL6" s="479"/>
      <c r="QM6" s="479"/>
      <c r="QN6" s="479"/>
      <c r="QO6" s="479"/>
      <c r="QP6" s="479"/>
      <c r="QQ6" s="479"/>
      <c r="QR6" s="479"/>
      <c r="QS6" s="479"/>
      <c r="QT6" s="479"/>
      <c r="QU6" s="479"/>
      <c r="QV6" s="479"/>
      <c r="QW6" s="479"/>
      <c r="QX6" s="479"/>
      <c r="QY6" s="479"/>
      <c r="QZ6" s="479"/>
      <c r="RA6" s="479"/>
      <c r="RB6" s="479"/>
      <c r="RC6" s="479"/>
      <c r="RD6" s="479"/>
      <c r="RE6" s="479"/>
      <c r="RF6" s="479"/>
      <c r="RG6" s="479"/>
      <c r="RH6" s="479"/>
      <c r="RI6" s="479"/>
      <c r="RJ6" s="479"/>
      <c r="RK6" s="479"/>
      <c r="RL6" s="479"/>
      <c r="RM6" s="479"/>
      <c r="RN6" s="479"/>
      <c r="RO6" s="479"/>
      <c r="RP6" s="479"/>
      <c r="RQ6" s="479"/>
      <c r="RR6" s="479"/>
      <c r="RS6" s="479"/>
      <c r="RT6" s="479"/>
      <c r="RU6" s="479"/>
      <c r="RV6" s="479"/>
      <c r="RW6" s="479"/>
      <c r="RX6" s="479"/>
      <c r="RY6" s="479"/>
      <c r="RZ6" s="479"/>
      <c r="SA6" s="479"/>
      <c r="SB6" s="479"/>
      <c r="SC6" s="479"/>
      <c r="SD6" s="479"/>
      <c r="SE6" s="479"/>
      <c r="SF6" s="479"/>
      <c r="SG6" s="479"/>
      <c r="SH6" s="479"/>
      <c r="SI6" s="479"/>
      <c r="SJ6" s="479"/>
      <c r="SK6" s="479"/>
      <c r="SL6" s="479"/>
      <c r="SM6" s="479"/>
      <c r="SN6" s="479"/>
      <c r="SO6" s="479"/>
      <c r="SP6" s="479"/>
      <c r="SQ6" s="479"/>
      <c r="SR6" s="479"/>
      <c r="SS6" s="479"/>
      <c r="ST6" s="479"/>
      <c r="SU6" s="479"/>
      <c r="SV6" s="479"/>
      <c r="SW6" s="479"/>
      <c r="SX6" s="479"/>
      <c r="SY6" s="479"/>
      <c r="SZ6" s="479"/>
      <c r="TA6" s="479"/>
      <c r="TB6" s="479"/>
      <c r="TC6" s="479"/>
      <c r="TD6" s="479"/>
      <c r="TE6" s="479"/>
      <c r="TF6" s="479"/>
      <c r="TG6" s="479"/>
      <c r="TH6" s="479"/>
      <c r="TI6" s="479"/>
      <c r="TJ6" s="479"/>
      <c r="TK6" s="479"/>
      <c r="TL6" s="479"/>
      <c r="TM6" s="479"/>
      <c r="TN6" s="479"/>
      <c r="TO6" s="479"/>
      <c r="TP6" s="479"/>
      <c r="TQ6" s="479"/>
      <c r="TR6" s="479"/>
      <c r="TS6" s="479"/>
      <c r="TT6" s="479"/>
      <c r="TU6" s="479"/>
      <c r="TV6" s="479"/>
      <c r="TW6" s="479"/>
      <c r="TX6" s="479"/>
      <c r="TY6" s="479"/>
      <c r="TZ6" s="479"/>
      <c r="UA6" s="479"/>
      <c r="UB6" s="479"/>
      <c r="UC6" s="479"/>
      <c r="UD6" s="479"/>
      <c r="UE6" s="479"/>
      <c r="UF6" s="479"/>
      <c r="UG6" s="479"/>
      <c r="UH6" s="479"/>
      <c r="UI6" s="479"/>
      <c r="UJ6" s="479"/>
      <c r="UK6" s="479"/>
      <c r="UL6" s="479"/>
      <c r="UM6" s="479"/>
      <c r="UN6" s="479"/>
      <c r="UO6" s="479"/>
      <c r="UP6" s="479"/>
      <c r="UQ6" s="479"/>
      <c r="UR6" s="479"/>
      <c r="US6" s="479"/>
      <c r="UT6" s="479"/>
      <c r="UU6" s="479"/>
      <c r="UV6" s="479"/>
      <c r="UW6" s="479"/>
      <c r="UX6" s="479"/>
      <c r="UY6" s="479"/>
      <c r="UZ6" s="479"/>
      <c r="VA6" s="479"/>
      <c r="VB6" s="479"/>
      <c r="VC6" s="479"/>
      <c r="VD6" s="479"/>
      <c r="VE6" s="479"/>
      <c r="VF6" s="479"/>
      <c r="VG6" s="479"/>
      <c r="VH6" s="479"/>
      <c r="VI6" s="479"/>
      <c r="VJ6" s="479"/>
      <c r="VK6" s="479"/>
      <c r="VL6" s="479"/>
      <c r="VM6" s="479"/>
      <c r="VN6" s="479"/>
      <c r="VO6" s="479"/>
      <c r="VP6" s="479"/>
      <c r="VQ6" s="479"/>
      <c r="VR6" s="479"/>
      <c r="VS6" s="479"/>
      <c r="VT6" s="479"/>
      <c r="VU6" s="479"/>
      <c r="VV6" s="479"/>
      <c r="VW6" s="479"/>
      <c r="VX6" s="479"/>
      <c r="VY6" s="479"/>
      <c r="VZ6" s="479"/>
      <c r="WA6" s="479"/>
      <c r="WB6" s="479"/>
      <c r="WC6" s="479"/>
      <c r="WD6" s="479"/>
      <c r="WE6" s="479"/>
      <c r="WF6" s="479"/>
      <c r="WG6" s="479"/>
      <c r="WH6" s="479"/>
      <c r="WI6" s="479"/>
      <c r="WJ6" s="479"/>
      <c r="WK6" s="479"/>
      <c r="WL6" s="479"/>
      <c r="WM6" s="479"/>
      <c r="WN6" s="479"/>
      <c r="WO6" s="479"/>
      <c r="WP6" s="479"/>
      <c r="WQ6" s="479"/>
      <c r="WR6" s="479"/>
      <c r="WS6" s="479"/>
      <c r="WT6" s="479"/>
      <c r="WU6" s="479"/>
      <c r="WV6" s="479"/>
      <c r="WW6" s="479"/>
      <c r="WX6" s="479"/>
      <c r="WY6" s="479"/>
      <c r="WZ6" s="479"/>
      <c r="XA6" s="479"/>
      <c r="XB6" s="479"/>
      <c r="XC6" s="479"/>
      <c r="XD6" s="479"/>
      <c r="XE6" s="479"/>
      <c r="XF6" s="479"/>
      <c r="XG6" s="479"/>
      <c r="XH6" s="479"/>
      <c r="XI6" s="479"/>
      <c r="XJ6" s="479"/>
      <c r="XK6" s="479"/>
      <c r="XL6" s="479"/>
      <c r="XM6" s="479"/>
      <c r="XN6" s="479"/>
      <c r="XO6" s="479"/>
      <c r="XP6" s="479"/>
      <c r="XQ6" s="479"/>
      <c r="XR6" s="479"/>
      <c r="XS6" s="479"/>
      <c r="XT6" s="479"/>
      <c r="XU6" s="479"/>
      <c r="XV6" s="479"/>
      <c r="XW6" s="479"/>
      <c r="XX6" s="479"/>
      <c r="XY6" s="479"/>
      <c r="XZ6" s="479"/>
      <c r="YA6" s="479"/>
      <c r="YB6" s="479"/>
      <c r="YC6" s="479"/>
      <c r="YD6" s="479"/>
      <c r="YE6" s="479"/>
      <c r="YF6" s="479"/>
      <c r="YG6" s="479"/>
      <c r="YH6" s="479"/>
      <c r="YI6" s="479"/>
      <c r="YJ6" s="479"/>
      <c r="YK6" s="479"/>
      <c r="YL6" s="479"/>
      <c r="YM6" s="479"/>
      <c r="YN6" s="479"/>
      <c r="YO6" s="479"/>
      <c r="YP6" s="479"/>
      <c r="YQ6" s="479"/>
      <c r="YR6" s="479"/>
      <c r="YS6" s="479"/>
      <c r="YT6" s="479"/>
      <c r="YU6" s="479"/>
      <c r="YV6" s="479"/>
      <c r="YW6" s="479"/>
      <c r="YX6" s="479"/>
      <c r="YY6" s="479"/>
      <c r="YZ6" s="479"/>
      <c r="ZA6" s="479"/>
      <c r="ZB6" s="479"/>
      <c r="ZC6" s="479"/>
      <c r="ZD6" s="479"/>
      <c r="ZE6" s="479"/>
      <c r="ZF6" s="479"/>
      <c r="ZG6" s="479"/>
      <c r="ZH6" s="479"/>
      <c r="ZI6" s="479"/>
      <c r="ZJ6" s="479"/>
      <c r="ZK6" s="479"/>
      <c r="ZL6" s="479"/>
      <c r="ZM6" s="479"/>
      <c r="ZN6" s="479"/>
      <c r="ZO6" s="479"/>
      <c r="ZP6" s="479"/>
      <c r="ZQ6" s="479"/>
      <c r="ZR6" s="479"/>
      <c r="ZS6" s="479"/>
      <c r="ZT6" s="479"/>
      <c r="ZU6" s="479"/>
      <c r="ZV6" s="479"/>
      <c r="ZW6" s="479"/>
      <c r="ZX6" s="479"/>
      <c r="ZY6" s="479"/>
      <c r="ZZ6" s="479"/>
      <c r="AAA6" s="479"/>
      <c r="AAB6" s="479"/>
      <c r="AAC6" s="479"/>
      <c r="AAD6" s="479"/>
      <c r="AAE6" s="479"/>
      <c r="AAF6" s="479"/>
      <c r="AAG6" s="479"/>
      <c r="AAH6" s="479"/>
      <c r="AAI6" s="479"/>
      <c r="AAJ6" s="479"/>
      <c r="AAK6" s="479"/>
      <c r="AAL6" s="479"/>
      <c r="AAM6" s="479"/>
      <c r="AAN6" s="479"/>
      <c r="AAO6" s="479"/>
      <c r="AAP6" s="479"/>
      <c r="AAQ6" s="479"/>
      <c r="AAR6" s="479"/>
      <c r="AAS6" s="479"/>
      <c r="AAT6" s="479"/>
      <c r="AAU6" s="479"/>
      <c r="AAV6" s="479"/>
      <c r="AAW6" s="479"/>
      <c r="AAX6" s="479"/>
      <c r="AAY6" s="479"/>
      <c r="AAZ6" s="479"/>
      <c r="ABA6" s="479"/>
      <c r="ABB6" s="479"/>
      <c r="ABC6" s="479"/>
      <c r="ABD6" s="479"/>
      <c r="ABE6" s="479"/>
      <c r="ABF6" s="479"/>
      <c r="ABG6" s="479"/>
      <c r="ABH6" s="479"/>
      <c r="ABI6" s="479"/>
      <c r="ABJ6" s="479"/>
      <c r="ABK6" s="479"/>
      <c r="ABL6" s="479"/>
      <c r="ABM6" s="479"/>
      <c r="ABN6" s="479"/>
      <c r="ABO6" s="479"/>
      <c r="ABP6" s="479"/>
      <c r="ABQ6" s="479"/>
      <c r="ABR6" s="479"/>
      <c r="ABS6" s="479"/>
      <c r="ABT6" s="479"/>
      <c r="ABU6" s="479"/>
      <c r="ABV6" s="479"/>
      <c r="ABW6" s="479"/>
      <c r="ABX6" s="479"/>
      <c r="ABY6" s="479"/>
      <c r="ABZ6" s="479"/>
      <c r="ACA6" s="479"/>
      <c r="ACB6" s="479"/>
      <c r="ACC6" s="479"/>
      <c r="ACD6" s="479"/>
      <c r="ACE6" s="479"/>
      <c r="ACF6" s="479"/>
      <c r="ACG6" s="479"/>
      <c r="ACH6" s="479"/>
      <c r="ACI6" s="479"/>
      <c r="ACJ6" s="479"/>
      <c r="ACK6" s="479"/>
      <c r="ACL6" s="479"/>
      <c r="ACM6" s="479"/>
      <c r="ACN6" s="479"/>
      <c r="ACO6" s="479"/>
      <c r="ACP6" s="479"/>
      <c r="ACQ6" s="479"/>
      <c r="ACR6" s="479"/>
      <c r="ACS6" s="479"/>
      <c r="ACT6" s="479"/>
      <c r="ACU6" s="479"/>
      <c r="ACV6" s="479"/>
      <c r="ACW6" s="479"/>
      <c r="ACX6" s="479"/>
      <c r="ACY6" s="479"/>
      <c r="ACZ6" s="479"/>
      <c r="ADA6" s="479"/>
      <c r="ADB6" s="479"/>
      <c r="ADC6" s="479"/>
      <c r="ADD6" s="479"/>
      <c r="ADE6" s="479"/>
      <c r="ADF6" s="479"/>
      <c r="ADG6" s="479"/>
      <c r="ADH6" s="479"/>
      <c r="ADI6" s="479"/>
      <c r="ADJ6" s="479"/>
      <c r="ADK6" s="479"/>
      <c r="ADL6" s="479"/>
      <c r="ADM6" s="479"/>
      <c r="ADN6" s="479"/>
      <c r="ADO6" s="479"/>
      <c r="ADP6" s="479"/>
      <c r="ADQ6" s="479"/>
      <c r="ADR6" s="479"/>
      <c r="ADS6" s="479"/>
      <c r="ADT6" s="479"/>
      <c r="ADU6" s="479"/>
      <c r="ADV6" s="479"/>
      <c r="ADW6" s="479"/>
      <c r="ADX6" s="479"/>
      <c r="ADY6" s="479"/>
      <c r="ADZ6" s="479"/>
      <c r="AEA6" s="479"/>
      <c r="AEB6" s="479"/>
      <c r="AEC6" s="479"/>
      <c r="AED6" s="479"/>
      <c r="AEE6" s="479"/>
      <c r="AEF6" s="479"/>
      <c r="AEG6" s="479"/>
      <c r="AEH6" s="479"/>
      <c r="AEI6" s="479"/>
      <c r="AEJ6" s="479"/>
      <c r="AEK6" s="479"/>
      <c r="AEL6" s="479"/>
      <c r="AEM6" s="479"/>
      <c r="AEN6" s="479"/>
      <c r="AEO6" s="479"/>
      <c r="AEP6" s="479"/>
      <c r="AEQ6" s="479"/>
      <c r="AER6" s="479"/>
      <c r="AES6" s="479"/>
      <c r="AET6" s="479"/>
      <c r="AEU6" s="479"/>
      <c r="AEV6" s="479"/>
      <c r="AEW6" s="479"/>
      <c r="AEX6" s="479"/>
      <c r="AEY6" s="479"/>
      <c r="AEZ6" s="479"/>
      <c r="AFA6" s="479"/>
      <c r="AFB6" s="479"/>
      <c r="AFC6" s="479"/>
      <c r="AFD6" s="479"/>
      <c r="AFE6" s="479"/>
      <c r="AFF6" s="479"/>
      <c r="AFG6" s="479"/>
      <c r="AFH6" s="479"/>
      <c r="AFI6" s="479"/>
      <c r="AFJ6" s="479"/>
      <c r="AFK6" s="479"/>
      <c r="AFL6" s="479"/>
      <c r="AFM6" s="479"/>
      <c r="AFN6" s="479"/>
      <c r="AFO6" s="479"/>
      <c r="AFP6" s="479"/>
      <c r="AFQ6" s="479"/>
      <c r="AFR6" s="479"/>
      <c r="AFS6" s="479"/>
      <c r="AFT6" s="479"/>
      <c r="AFU6" s="479"/>
      <c r="AFV6" s="479"/>
      <c r="AFW6" s="479"/>
      <c r="AFX6" s="479"/>
      <c r="AFY6" s="479"/>
      <c r="AFZ6" s="479"/>
      <c r="AGA6" s="479"/>
      <c r="AGB6" s="479"/>
      <c r="AGC6" s="479"/>
      <c r="AGD6" s="479"/>
      <c r="AGE6" s="479"/>
      <c r="AGF6" s="479"/>
      <c r="AGG6" s="479"/>
      <c r="AGH6" s="479"/>
      <c r="AGI6" s="479"/>
      <c r="AGJ6" s="479"/>
      <c r="AGK6" s="479"/>
      <c r="AGL6" s="479"/>
      <c r="AGM6" s="479"/>
      <c r="AGN6" s="479"/>
      <c r="AGO6" s="479"/>
      <c r="AGP6" s="479"/>
      <c r="AGQ6" s="479"/>
      <c r="AGR6" s="479"/>
      <c r="AGS6" s="479"/>
      <c r="AGT6" s="479"/>
      <c r="AGU6" s="479"/>
      <c r="AGV6" s="479"/>
      <c r="AGW6" s="479"/>
      <c r="AGX6" s="479"/>
      <c r="AGY6" s="479"/>
      <c r="AGZ6" s="479"/>
      <c r="AHA6" s="479"/>
      <c r="AHB6" s="479"/>
      <c r="AHC6" s="479"/>
      <c r="AHD6" s="479"/>
      <c r="AHE6" s="479"/>
      <c r="AHF6" s="479"/>
      <c r="AHG6" s="479"/>
      <c r="AHH6" s="479"/>
      <c r="AHI6" s="479"/>
      <c r="AHJ6" s="479"/>
      <c r="AHK6" s="479"/>
      <c r="AHL6" s="479"/>
      <c r="AHM6" s="479"/>
      <c r="AHN6" s="479"/>
      <c r="AHO6" s="479"/>
      <c r="AHP6" s="479"/>
      <c r="AHQ6" s="479"/>
      <c r="AHR6" s="479"/>
      <c r="AHS6" s="479"/>
      <c r="AHT6" s="479"/>
      <c r="AHU6" s="479"/>
      <c r="AHV6" s="479"/>
      <c r="AHW6" s="479"/>
      <c r="AHX6" s="479"/>
      <c r="AHY6" s="479"/>
      <c r="AHZ6" s="479"/>
      <c r="AIA6" s="479"/>
      <c r="AIB6" s="479"/>
      <c r="AIC6" s="479"/>
      <c r="AID6" s="479"/>
      <c r="AIE6" s="479"/>
      <c r="AIF6" s="479"/>
      <c r="AIG6" s="479"/>
      <c r="AIH6" s="479"/>
      <c r="AII6" s="479"/>
      <c r="AIJ6" s="479"/>
      <c r="AIK6" s="479"/>
      <c r="AIL6" s="479"/>
      <c r="AIM6" s="479"/>
      <c r="AIN6" s="479"/>
      <c r="AIO6" s="479"/>
      <c r="AIP6" s="479"/>
      <c r="AIQ6" s="479"/>
      <c r="AIR6" s="479"/>
      <c r="AIS6" s="479"/>
      <c r="AIT6" s="479"/>
      <c r="AIU6" s="479"/>
      <c r="AIV6" s="479"/>
      <c r="AIW6" s="479"/>
      <c r="AIX6" s="479"/>
      <c r="AIY6" s="479"/>
      <c r="AIZ6" s="479"/>
      <c r="AJA6" s="479"/>
      <c r="AJB6" s="479"/>
      <c r="AJC6" s="479"/>
      <c r="AJD6" s="479"/>
      <c r="AJE6" s="479"/>
      <c r="AJF6" s="479"/>
      <c r="AJG6" s="479"/>
      <c r="AJH6" s="479"/>
      <c r="AJI6" s="479"/>
      <c r="AJJ6" s="479"/>
      <c r="AJK6" s="479"/>
      <c r="AJL6" s="479"/>
      <c r="AJM6" s="479"/>
      <c r="AJN6" s="479"/>
      <c r="AJO6" s="479"/>
      <c r="AJP6" s="479"/>
      <c r="AJQ6" s="479"/>
      <c r="AJR6" s="479"/>
      <c r="AJS6" s="479"/>
      <c r="AJT6" s="479"/>
      <c r="AJU6" s="479"/>
      <c r="AJV6" s="479"/>
      <c r="AJW6" s="479"/>
      <c r="AJX6" s="479"/>
      <c r="AJY6" s="479"/>
      <c r="AJZ6" s="479"/>
      <c r="AKA6" s="479"/>
      <c r="AKB6" s="479"/>
      <c r="AKC6" s="479"/>
      <c r="AKD6" s="479"/>
      <c r="AKE6" s="479"/>
      <c r="AKF6" s="479"/>
      <c r="AKG6" s="479"/>
      <c r="AKH6" s="479"/>
      <c r="AKI6" s="479"/>
      <c r="AKJ6" s="479"/>
      <c r="AKK6" s="479"/>
      <c r="AKL6" s="479"/>
      <c r="AKM6" s="479"/>
      <c r="AKN6" s="479"/>
      <c r="AKO6" s="479"/>
      <c r="AKP6" s="479"/>
      <c r="AKQ6" s="479"/>
      <c r="AKR6" s="479"/>
      <c r="AKS6" s="479"/>
      <c r="AKT6" s="479"/>
      <c r="AKU6" s="479"/>
      <c r="AKV6" s="479"/>
      <c r="AKW6" s="479"/>
      <c r="AKX6" s="479"/>
      <c r="AKY6" s="479"/>
      <c r="AKZ6" s="479"/>
      <c r="ALA6" s="479"/>
      <c r="ALB6" s="479"/>
      <c r="ALC6" s="479"/>
      <c r="ALD6" s="479"/>
      <c r="ALE6" s="479"/>
      <c r="ALF6" s="479"/>
      <c r="ALG6" s="479"/>
      <c r="ALH6" s="479"/>
      <c r="ALI6" s="479"/>
      <c r="ALJ6" s="479"/>
      <c r="ALK6" s="479"/>
      <c r="ALL6" s="479"/>
      <c r="ALM6" s="479"/>
      <c r="ALN6" s="479"/>
      <c r="ALO6" s="479"/>
      <c r="ALP6" s="479"/>
      <c r="ALQ6" s="479"/>
      <c r="ALR6" s="479"/>
      <c r="ALS6" s="479"/>
      <c r="ALT6" s="479"/>
      <c r="ALU6" s="479"/>
      <c r="ALV6" s="479"/>
      <c r="ALW6" s="479"/>
      <c r="ALX6" s="479"/>
      <c r="ALY6" s="479"/>
      <c r="ALZ6" s="483"/>
    </row>
    <row r="7" spans="1:1014" ht="14.25" customHeight="1">
      <c r="A7" s="483"/>
      <c r="B7" s="483"/>
      <c r="C7" s="500" t="s">
        <v>1596</v>
      </c>
      <c r="D7" s="501" t="s">
        <v>1596</v>
      </c>
      <c r="E7" s="502" t="s">
        <v>1596</v>
      </c>
      <c r="F7" s="502" t="s">
        <v>1596</v>
      </c>
      <c r="G7" s="482"/>
      <c r="H7" s="482"/>
      <c r="I7" s="488"/>
      <c r="J7" s="482"/>
      <c r="K7" s="482"/>
      <c r="L7" s="526" t="s">
        <v>828</v>
      </c>
      <c r="M7" s="526"/>
      <c r="N7" s="526"/>
      <c r="O7" s="526"/>
      <c r="P7" s="482"/>
      <c r="Q7" s="482"/>
      <c r="R7" s="482"/>
      <c r="S7" s="482"/>
      <c r="T7" s="482"/>
      <c r="U7" s="482"/>
      <c r="V7" s="503" t="s">
        <v>829</v>
      </c>
      <c r="W7" s="503"/>
      <c r="X7" s="483"/>
      <c r="Y7" s="482"/>
      <c r="Z7" s="482"/>
      <c r="AA7" s="482"/>
      <c r="AB7" s="482"/>
      <c r="AC7" s="526" t="s">
        <v>830</v>
      </c>
      <c r="AD7" s="526"/>
      <c r="AE7" s="483"/>
      <c r="AF7" s="479"/>
      <c r="AG7" s="479"/>
      <c r="AH7" s="479"/>
      <c r="AI7" s="479"/>
      <c r="AJ7" s="479"/>
      <c r="AK7" s="479"/>
      <c r="AL7" s="479"/>
      <c r="AM7" s="479"/>
      <c r="AN7" s="479"/>
      <c r="AO7" s="479"/>
      <c r="AP7" s="479"/>
      <c r="AQ7" s="479"/>
      <c r="AR7" s="479"/>
      <c r="AS7" s="479"/>
      <c r="AT7" s="479"/>
      <c r="AU7" s="479"/>
      <c r="AV7" s="479"/>
      <c r="AW7" s="479"/>
      <c r="AX7" s="479"/>
      <c r="AY7" s="479"/>
      <c r="AZ7" s="479"/>
      <c r="BA7" s="479"/>
      <c r="BB7" s="479"/>
      <c r="BC7" s="479"/>
      <c r="BD7" s="479"/>
      <c r="BE7" s="479"/>
      <c r="BF7" s="479"/>
      <c r="BG7" s="479"/>
      <c r="BH7" s="479"/>
      <c r="BI7" s="479"/>
      <c r="BJ7" s="479"/>
      <c r="BK7" s="479"/>
      <c r="BL7" s="479"/>
      <c r="BM7" s="479"/>
      <c r="BN7" s="479"/>
      <c r="BO7" s="479"/>
      <c r="BP7" s="479"/>
      <c r="BQ7" s="479"/>
      <c r="BR7" s="479"/>
      <c r="BS7" s="479"/>
      <c r="BT7" s="479"/>
      <c r="BU7" s="479"/>
      <c r="BV7" s="479"/>
      <c r="BW7" s="479"/>
      <c r="BX7" s="479"/>
      <c r="BY7" s="479"/>
      <c r="BZ7" s="479"/>
      <c r="CA7" s="479"/>
      <c r="CB7" s="479"/>
      <c r="CC7" s="479"/>
      <c r="CD7" s="479"/>
      <c r="CE7" s="479"/>
      <c r="CF7" s="479"/>
      <c r="CG7" s="479"/>
      <c r="CH7" s="479"/>
      <c r="CI7" s="479"/>
      <c r="CJ7" s="479"/>
      <c r="CK7" s="479"/>
      <c r="CL7" s="479"/>
      <c r="CM7" s="479"/>
      <c r="CN7" s="479"/>
      <c r="CO7" s="479"/>
      <c r="CP7" s="479"/>
      <c r="CQ7" s="479"/>
      <c r="CR7" s="479"/>
      <c r="CS7" s="479"/>
      <c r="CT7" s="479"/>
      <c r="CU7" s="479"/>
      <c r="CV7" s="479"/>
      <c r="CW7" s="479"/>
      <c r="CX7" s="479"/>
      <c r="CY7" s="479"/>
      <c r="CZ7" s="479"/>
      <c r="DA7" s="479"/>
      <c r="DB7" s="479"/>
      <c r="DC7" s="479"/>
      <c r="DD7" s="479"/>
      <c r="DE7" s="479"/>
      <c r="DF7" s="479"/>
      <c r="DG7" s="479"/>
      <c r="DH7" s="479"/>
      <c r="DI7" s="479"/>
      <c r="DJ7" s="479"/>
      <c r="DK7" s="479"/>
      <c r="DL7" s="479"/>
      <c r="DM7" s="479"/>
      <c r="DN7" s="479"/>
      <c r="DO7" s="479"/>
      <c r="DP7" s="479"/>
      <c r="DQ7" s="479"/>
      <c r="DR7" s="479"/>
      <c r="DS7" s="479"/>
      <c r="DT7" s="479"/>
      <c r="DU7" s="479"/>
      <c r="DV7" s="479"/>
      <c r="DW7" s="479"/>
      <c r="DX7" s="479"/>
      <c r="DY7" s="479"/>
      <c r="DZ7" s="479"/>
      <c r="EA7" s="479"/>
      <c r="EB7" s="479"/>
      <c r="EC7" s="479"/>
      <c r="ED7" s="479"/>
      <c r="EE7" s="479"/>
      <c r="EF7" s="479"/>
      <c r="EG7" s="479"/>
      <c r="EH7" s="479"/>
      <c r="EI7" s="479"/>
      <c r="EJ7" s="479"/>
      <c r="EK7" s="479"/>
      <c r="EL7" s="479"/>
      <c r="EM7" s="479"/>
      <c r="EN7" s="479"/>
      <c r="EO7" s="479"/>
      <c r="EP7" s="479"/>
      <c r="EQ7" s="479"/>
      <c r="ER7" s="479"/>
      <c r="ES7" s="479"/>
      <c r="ET7" s="479"/>
      <c r="EU7" s="479"/>
      <c r="EV7" s="479"/>
      <c r="EW7" s="479"/>
      <c r="EX7" s="479"/>
      <c r="EY7" s="479"/>
      <c r="EZ7" s="479"/>
      <c r="FA7" s="479"/>
      <c r="FB7" s="479"/>
      <c r="FC7" s="479"/>
      <c r="FD7" s="479"/>
      <c r="FE7" s="479"/>
      <c r="FF7" s="479"/>
      <c r="FG7" s="479"/>
      <c r="FH7" s="479"/>
      <c r="FI7" s="479"/>
      <c r="FJ7" s="479"/>
      <c r="FK7" s="479"/>
      <c r="FL7" s="479"/>
      <c r="FM7" s="479"/>
      <c r="FN7" s="479"/>
      <c r="FO7" s="479"/>
      <c r="FP7" s="479"/>
      <c r="FQ7" s="479"/>
      <c r="FR7" s="479"/>
      <c r="FS7" s="479"/>
      <c r="FT7" s="479"/>
      <c r="FU7" s="479"/>
      <c r="FV7" s="479"/>
      <c r="FW7" s="479"/>
      <c r="FX7" s="479"/>
      <c r="FY7" s="479"/>
      <c r="FZ7" s="479"/>
      <c r="GA7" s="479"/>
      <c r="GB7" s="479"/>
      <c r="GC7" s="479"/>
      <c r="GD7" s="479"/>
      <c r="GE7" s="479"/>
      <c r="GF7" s="479"/>
      <c r="GG7" s="479"/>
      <c r="GH7" s="479"/>
      <c r="GI7" s="479"/>
      <c r="GJ7" s="479"/>
      <c r="GK7" s="479"/>
      <c r="GL7" s="479"/>
      <c r="GM7" s="479"/>
      <c r="GN7" s="479"/>
      <c r="GO7" s="479"/>
      <c r="GP7" s="479"/>
      <c r="GQ7" s="479"/>
      <c r="GR7" s="479"/>
      <c r="GS7" s="479"/>
      <c r="GT7" s="479"/>
      <c r="GU7" s="479"/>
      <c r="GV7" s="479"/>
      <c r="GW7" s="479"/>
      <c r="GX7" s="479"/>
      <c r="GY7" s="479"/>
      <c r="GZ7" s="479"/>
      <c r="HA7" s="479"/>
      <c r="HB7" s="479"/>
      <c r="HC7" s="479"/>
      <c r="HD7" s="479"/>
      <c r="HE7" s="479"/>
      <c r="HF7" s="479"/>
      <c r="HG7" s="479"/>
      <c r="HH7" s="479"/>
      <c r="HI7" s="479"/>
      <c r="HJ7" s="479"/>
      <c r="HK7" s="479"/>
      <c r="HL7" s="479"/>
      <c r="HM7" s="479"/>
      <c r="HN7" s="479"/>
      <c r="HO7" s="479"/>
      <c r="HP7" s="479"/>
      <c r="HQ7" s="479"/>
      <c r="HR7" s="479"/>
      <c r="HS7" s="479"/>
      <c r="HT7" s="479"/>
      <c r="HU7" s="479"/>
      <c r="HV7" s="479"/>
      <c r="HW7" s="479"/>
      <c r="HX7" s="479"/>
      <c r="HY7" s="479"/>
      <c r="HZ7" s="479"/>
      <c r="IA7" s="479"/>
      <c r="IB7" s="479"/>
      <c r="IC7" s="479"/>
      <c r="ID7" s="479"/>
      <c r="IE7" s="479"/>
      <c r="IF7" s="479"/>
      <c r="IG7" s="479"/>
      <c r="IH7" s="479"/>
      <c r="II7" s="479"/>
      <c r="IJ7" s="479"/>
      <c r="IK7" s="479"/>
      <c r="IL7" s="479"/>
      <c r="IM7" s="479"/>
      <c r="IN7" s="479"/>
      <c r="IO7" s="479"/>
      <c r="IP7" s="479"/>
      <c r="IQ7" s="479"/>
      <c r="IR7" s="479"/>
      <c r="IS7" s="479"/>
      <c r="IT7" s="479"/>
      <c r="IU7" s="479"/>
      <c r="IV7" s="479"/>
      <c r="IW7" s="479"/>
      <c r="IX7" s="479"/>
      <c r="IY7" s="479"/>
      <c r="IZ7" s="479"/>
      <c r="JA7" s="479"/>
      <c r="JB7" s="479"/>
      <c r="JC7" s="479"/>
      <c r="JD7" s="479"/>
      <c r="JE7" s="479"/>
      <c r="JF7" s="479"/>
      <c r="JG7" s="479"/>
      <c r="JH7" s="479"/>
      <c r="JI7" s="479"/>
      <c r="JJ7" s="479"/>
      <c r="JK7" s="479"/>
      <c r="JL7" s="479"/>
      <c r="JM7" s="479"/>
      <c r="JN7" s="479"/>
      <c r="JO7" s="479"/>
      <c r="JP7" s="479"/>
      <c r="JQ7" s="479"/>
      <c r="JR7" s="479"/>
      <c r="JS7" s="479"/>
      <c r="JT7" s="479"/>
      <c r="JU7" s="479"/>
      <c r="JV7" s="479"/>
      <c r="JW7" s="479"/>
      <c r="JX7" s="479"/>
      <c r="JY7" s="479"/>
      <c r="JZ7" s="479"/>
      <c r="KA7" s="479"/>
      <c r="KB7" s="479"/>
      <c r="KC7" s="479"/>
      <c r="KD7" s="479"/>
      <c r="KE7" s="479"/>
      <c r="KF7" s="479"/>
      <c r="KG7" s="479"/>
      <c r="KH7" s="479"/>
      <c r="KI7" s="479"/>
      <c r="KJ7" s="479"/>
      <c r="KK7" s="479"/>
      <c r="KL7" s="479"/>
      <c r="KM7" s="479"/>
      <c r="KN7" s="479"/>
      <c r="KO7" s="479"/>
      <c r="KP7" s="479"/>
      <c r="KQ7" s="479"/>
      <c r="KR7" s="479"/>
      <c r="KS7" s="479"/>
      <c r="KT7" s="479"/>
      <c r="KU7" s="479"/>
      <c r="KV7" s="479"/>
      <c r="KW7" s="479"/>
      <c r="KX7" s="479"/>
      <c r="KY7" s="479"/>
      <c r="KZ7" s="479"/>
      <c r="LA7" s="479"/>
      <c r="LB7" s="479"/>
      <c r="LC7" s="479"/>
      <c r="LD7" s="479"/>
      <c r="LE7" s="479"/>
      <c r="LF7" s="479"/>
      <c r="LG7" s="479"/>
      <c r="LH7" s="479"/>
      <c r="LI7" s="479"/>
      <c r="LJ7" s="479"/>
      <c r="LK7" s="479"/>
      <c r="LL7" s="479"/>
      <c r="LM7" s="479"/>
      <c r="LN7" s="479"/>
      <c r="LO7" s="479"/>
      <c r="LP7" s="479"/>
      <c r="LQ7" s="479"/>
      <c r="LR7" s="479"/>
      <c r="LS7" s="479"/>
      <c r="LT7" s="479"/>
      <c r="LU7" s="479"/>
      <c r="LV7" s="479"/>
      <c r="LW7" s="479"/>
      <c r="LX7" s="479"/>
      <c r="LY7" s="479"/>
      <c r="LZ7" s="479"/>
      <c r="MA7" s="479"/>
      <c r="MB7" s="479"/>
      <c r="MC7" s="479"/>
      <c r="MD7" s="479"/>
      <c r="ME7" s="479"/>
      <c r="MF7" s="479"/>
      <c r="MG7" s="479"/>
      <c r="MH7" s="479"/>
      <c r="MI7" s="479"/>
      <c r="MJ7" s="479"/>
      <c r="MK7" s="479"/>
      <c r="ML7" s="479"/>
      <c r="MM7" s="479"/>
      <c r="MN7" s="479"/>
      <c r="MO7" s="479"/>
      <c r="MP7" s="479"/>
      <c r="MQ7" s="479"/>
      <c r="MR7" s="479"/>
      <c r="MS7" s="479"/>
      <c r="MT7" s="479"/>
      <c r="MU7" s="479"/>
      <c r="MV7" s="479"/>
      <c r="MW7" s="479"/>
      <c r="MX7" s="479"/>
      <c r="MY7" s="479"/>
      <c r="MZ7" s="479"/>
      <c r="NA7" s="479"/>
      <c r="NB7" s="479"/>
      <c r="NC7" s="479"/>
      <c r="ND7" s="479"/>
      <c r="NE7" s="479"/>
      <c r="NF7" s="479"/>
      <c r="NG7" s="479"/>
      <c r="NH7" s="479"/>
      <c r="NI7" s="479"/>
      <c r="NJ7" s="479"/>
      <c r="NK7" s="479"/>
      <c r="NL7" s="479"/>
      <c r="NM7" s="479"/>
      <c r="NN7" s="479"/>
      <c r="NO7" s="479"/>
      <c r="NP7" s="479"/>
      <c r="NQ7" s="479"/>
      <c r="NR7" s="479"/>
      <c r="NS7" s="479"/>
      <c r="NT7" s="479"/>
      <c r="NU7" s="479"/>
      <c r="NV7" s="479"/>
      <c r="NW7" s="479"/>
      <c r="NX7" s="479"/>
      <c r="NY7" s="479"/>
      <c r="NZ7" s="479"/>
      <c r="OA7" s="479"/>
      <c r="OB7" s="479"/>
      <c r="OC7" s="479"/>
      <c r="OD7" s="479"/>
      <c r="OE7" s="479"/>
      <c r="OF7" s="479"/>
      <c r="OG7" s="479"/>
      <c r="OH7" s="479"/>
      <c r="OI7" s="479"/>
      <c r="OJ7" s="479"/>
      <c r="OK7" s="479"/>
      <c r="OL7" s="479"/>
      <c r="OM7" s="479"/>
      <c r="ON7" s="479"/>
      <c r="OO7" s="479"/>
      <c r="OP7" s="479"/>
      <c r="OQ7" s="479"/>
      <c r="OR7" s="479"/>
      <c r="OS7" s="479"/>
      <c r="OT7" s="479"/>
      <c r="OU7" s="479"/>
      <c r="OV7" s="479"/>
      <c r="OW7" s="479"/>
      <c r="OX7" s="479"/>
      <c r="OY7" s="479"/>
      <c r="OZ7" s="479"/>
      <c r="PA7" s="479"/>
      <c r="PB7" s="479"/>
      <c r="PC7" s="479"/>
      <c r="PD7" s="479"/>
      <c r="PE7" s="479"/>
      <c r="PF7" s="479"/>
      <c r="PG7" s="479"/>
      <c r="PH7" s="479"/>
      <c r="PI7" s="479"/>
      <c r="PJ7" s="479"/>
      <c r="PK7" s="479"/>
      <c r="PL7" s="479"/>
      <c r="PM7" s="479"/>
      <c r="PN7" s="479"/>
      <c r="PO7" s="479"/>
      <c r="PP7" s="479"/>
      <c r="PQ7" s="479"/>
      <c r="PR7" s="479"/>
      <c r="PS7" s="479"/>
      <c r="PT7" s="479"/>
      <c r="PU7" s="479"/>
      <c r="PV7" s="479"/>
      <c r="PW7" s="479"/>
      <c r="PX7" s="479"/>
      <c r="PY7" s="479"/>
      <c r="PZ7" s="479"/>
      <c r="QA7" s="479"/>
      <c r="QB7" s="479"/>
      <c r="QC7" s="479"/>
      <c r="QD7" s="479"/>
      <c r="QE7" s="479"/>
      <c r="QF7" s="479"/>
      <c r="QG7" s="479"/>
      <c r="QH7" s="479"/>
      <c r="QI7" s="479"/>
      <c r="QJ7" s="479"/>
      <c r="QK7" s="479"/>
      <c r="QL7" s="479"/>
      <c r="QM7" s="479"/>
      <c r="QN7" s="479"/>
      <c r="QO7" s="479"/>
      <c r="QP7" s="479"/>
      <c r="QQ7" s="479"/>
      <c r="QR7" s="479"/>
      <c r="QS7" s="479"/>
      <c r="QT7" s="479"/>
      <c r="QU7" s="479"/>
      <c r="QV7" s="479"/>
      <c r="QW7" s="479"/>
      <c r="QX7" s="479"/>
      <c r="QY7" s="479"/>
      <c r="QZ7" s="479"/>
      <c r="RA7" s="479"/>
      <c r="RB7" s="479"/>
      <c r="RC7" s="479"/>
      <c r="RD7" s="479"/>
      <c r="RE7" s="479"/>
      <c r="RF7" s="479"/>
      <c r="RG7" s="479"/>
      <c r="RH7" s="479"/>
      <c r="RI7" s="479"/>
      <c r="RJ7" s="479"/>
      <c r="RK7" s="479"/>
      <c r="RL7" s="479"/>
      <c r="RM7" s="479"/>
      <c r="RN7" s="479"/>
      <c r="RO7" s="479"/>
      <c r="RP7" s="479"/>
      <c r="RQ7" s="479"/>
      <c r="RR7" s="479"/>
      <c r="RS7" s="479"/>
      <c r="RT7" s="479"/>
      <c r="RU7" s="479"/>
      <c r="RV7" s="479"/>
      <c r="RW7" s="479"/>
      <c r="RX7" s="479"/>
      <c r="RY7" s="479"/>
      <c r="RZ7" s="479"/>
      <c r="SA7" s="479"/>
      <c r="SB7" s="479"/>
      <c r="SC7" s="479"/>
      <c r="SD7" s="479"/>
      <c r="SE7" s="479"/>
      <c r="SF7" s="479"/>
      <c r="SG7" s="479"/>
      <c r="SH7" s="479"/>
      <c r="SI7" s="479"/>
      <c r="SJ7" s="479"/>
      <c r="SK7" s="479"/>
      <c r="SL7" s="479"/>
      <c r="SM7" s="479"/>
      <c r="SN7" s="479"/>
      <c r="SO7" s="479"/>
      <c r="SP7" s="479"/>
      <c r="SQ7" s="479"/>
      <c r="SR7" s="479"/>
      <c r="SS7" s="479"/>
      <c r="ST7" s="479"/>
      <c r="SU7" s="479"/>
      <c r="SV7" s="479"/>
      <c r="SW7" s="479"/>
      <c r="SX7" s="479"/>
      <c r="SY7" s="479"/>
      <c r="SZ7" s="479"/>
      <c r="TA7" s="479"/>
      <c r="TB7" s="479"/>
      <c r="TC7" s="479"/>
      <c r="TD7" s="479"/>
      <c r="TE7" s="479"/>
      <c r="TF7" s="479"/>
      <c r="TG7" s="479"/>
      <c r="TH7" s="479"/>
      <c r="TI7" s="479"/>
      <c r="TJ7" s="479"/>
      <c r="TK7" s="479"/>
      <c r="TL7" s="479"/>
      <c r="TM7" s="479"/>
      <c r="TN7" s="479"/>
      <c r="TO7" s="479"/>
      <c r="TP7" s="479"/>
      <c r="TQ7" s="479"/>
      <c r="TR7" s="479"/>
      <c r="TS7" s="479"/>
      <c r="TT7" s="479"/>
      <c r="TU7" s="479"/>
      <c r="TV7" s="479"/>
      <c r="TW7" s="479"/>
      <c r="TX7" s="479"/>
      <c r="TY7" s="479"/>
      <c r="TZ7" s="479"/>
      <c r="UA7" s="479"/>
      <c r="UB7" s="479"/>
      <c r="UC7" s="479"/>
      <c r="UD7" s="479"/>
      <c r="UE7" s="479"/>
      <c r="UF7" s="479"/>
      <c r="UG7" s="479"/>
      <c r="UH7" s="479"/>
      <c r="UI7" s="479"/>
      <c r="UJ7" s="479"/>
      <c r="UK7" s="479"/>
      <c r="UL7" s="479"/>
      <c r="UM7" s="479"/>
      <c r="UN7" s="479"/>
      <c r="UO7" s="479"/>
      <c r="UP7" s="479"/>
      <c r="UQ7" s="479"/>
      <c r="UR7" s="479"/>
      <c r="US7" s="479"/>
      <c r="UT7" s="479"/>
      <c r="UU7" s="479"/>
      <c r="UV7" s="479"/>
      <c r="UW7" s="479"/>
      <c r="UX7" s="479"/>
      <c r="UY7" s="479"/>
      <c r="UZ7" s="479"/>
      <c r="VA7" s="479"/>
      <c r="VB7" s="479"/>
      <c r="VC7" s="479"/>
      <c r="VD7" s="479"/>
      <c r="VE7" s="479"/>
      <c r="VF7" s="479"/>
      <c r="VG7" s="479"/>
      <c r="VH7" s="479"/>
      <c r="VI7" s="479"/>
      <c r="VJ7" s="479"/>
      <c r="VK7" s="479"/>
      <c r="VL7" s="479"/>
      <c r="VM7" s="479"/>
      <c r="VN7" s="479"/>
      <c r="VO7" s="479"/>
      <c r="VP7" s="479"/>
      <c r="VQ7" s="479"/>
      <c r="VR7" s="479"/>
      <c r="VS7" s="479"/>
      <c r="VT7" s="479"/>
      <c r="VU7" s="479"/>
      <c r="VV7" s="479"/>
      <c r="VW7" s="479"/>
      <c r="VX7" s="479"/>
      <c r="VY7" s="479"/>
      <c r="VZ7" s="479"/>
      <c r="WA7" s="479"/>
      <c r="WB7" s="479"/>
      <c r="WC7" s="479"/>
      <c r="WD7" s="479"/>
      <c r="WE7" s="479"/>
      <c r="WF7" s="479"/>
      <c r="WG7" s="479"/>
      <c r="WH7" s="479"/>
      <c r="WI7" s="479"/>
      <c r="WJ7" s="479"/>
      <c r="WK7" s="479"/>
      <c r="WL7" s="479"/>
      <c r="WM7" s="479"/>
      <c r="WN7" s="479"/>
      <c r="WO7" s="479"/>
      <c r="WP7" s="479"/>
      <c r="WQ7" s="479"/>
      <c r="WR7" s="479"/>
      <c r="WS7" s="479"/>
      <c r="WT7" s="479"/>
      <c r="WU7" s="479"/>
      <c r="WV7" s="479"/>
      <c r="WW7" s="479"/>
      <c r="WX7" s="479"/>
      <c r="WY7" s="479"/>
      <c r="WZ7" s="479"/>
      <c r="XA7" s="479"/>
      <c r="XB7" s="479"/>
      <c r="XC7" s="479"/>
      <c r="XD7" s="479"/>
      <c r="XE7" s="479"/>
      <c r="XF7" s="479"/>
      <c r="XG7" s="479"/>
      <c r="XH7" s="479"/>
      <c r="XI7" s="479"/>
      <c r="XJ7" s="479"/>
      <c r="XK7" s="479"/>
      <c r="XL7" s="479"/>
      <c r="XM7" s="479"/>
      <c r="XN7" s="479"/>
      <c r="XO7" s="479"/>
      <c r="XP7" s="479"/>
      <c r="XQ7" s="479"/>
      <c r="XR7" s="479"/>
      <c r="XS7" s="479"/>
      <c r="XT7" s="479"/>
      <c r="XU7" s="479"/>
      <c r="XV7" s="479"/>
      <c r="XW7" s="479"/>
      <c r="XX7" s="479"/>
      <c r="XY7" s="479"/>
      <c r="XZ7" s="479"/>
      <c r="YA7" s="479"/>
      <c r="YB7" s="479"/>
      <c r="YC7" s="479"/>
      <c r="YD7" s="479"/>
      <c r="YE7" s="479"/>
      <c r="YF7" s="479"/>
      <c r="YG7" s="479"/>
      <c r="YH7" s="479"/>
      <c r="YI7" s="479"/>
      <c r="YJ7" s="479"/>
      <c r="YK7" s="479"/>
      <c r="YL7" s="479"/>
      <c r="YM7" s="479"/>
      <c r="YN7" s="479"/>
      <c r="YO7" s="479"/>
      <c r="YP7" s="479"/>
      <c r="YQ7" s="479"/>
      <c r="YR7" s="479"/>
      <c r="YS7" s="479"/>
      <c r="YT7" s="479"/>
      <c r="YU7" s="479"/>
      <c r="YV7" s="479"/>
      <c r="YW7" s="479"/>
      <c r="YX7" s="479"/>
      <c r="YY7" s="479"/>
      <c r="YZ7" s="479"/>
      <c r="ZA7" s="479"/>
      <c r="ZB7" s="479"/>
      <c r="ZC7" s="479"/>
      <c r="ZD7" s="479"/>
      <c r="ZE7" s="479"/>
      <c r="ZF7" s="479"/>
      <c r="ZG7" s="479"/>
      <c r="ZH7" s="479"/>
      <c r="ZI7" s="479"/>
      <c r="ZJ7" s="479"/>
      <c r="ZK7" s="479"/>
      <c r="ZL7" s="479"/>
      <c r="ZM7" s="479"/>
      <c r="ZN7" s="479"/>
      <c r="ZO7" s="479"/>
      <c r="ZP7" s="479"/>
      <c r="ZQ7" s="479"/>
      <c r="ZR7" s="479"/>
      <c r="ZS7" s="479"/>
      <c r="ZT7" s="479"/>
      <c r="ZU7" s="479"/>
      <c r="ZV7" s="479"/>
      <c r="ZW7" s="479"/>
      <c r="ZX7" s="479"/>
      <c r="ZY7" s="479"/>
      <c r="ZZ7" s="479"/>
      <c r="AAA7" s="479"/>
      <c r="AAB7" s="479"/>
      <c r="AAC7" s="479"/>
      <c r="AAD7" s="479"/>
      <c r="AAE7" s="479"/>
      <c r="AAF7" s="479"/>
      <c r="AAG7" s="479"/>
      <c r="AAH7" s="479"/>
      <c r="AAI7" s="479"/>
      <c r="AAJ7" s="479"/>
      <c r="AAK7" s="479"/>
      <c r="AAL7" s="479"/>
      <c r="AAM7" s="479"/>
      <c r="AAN7" s="479"/>
      <c r="AAO7" s="479"/>
      <c r="AAP7" s="479"/>
      <c r="AAQ7" s="479"/>
      <c r="AAR7" s="479"/>
      <c r="AAS7" s="479"/>
      <c r="AAT7" s="479"/>
      <c r="AAU7" s="479"/>
      <c r="AAV7" s="479"/>
      <c r="AAW7" s="479"/>
      <c r="AAX7" s="479"/>
      <c r="AAY7" s="479"/>
      <c r="AAZ7" s="479"/>
      <c r="ABA7" s="479"/>
      <c r="ABB7" s="479"/>
      <c r="ABC7" s="479"/>
      <c r="ABD7" s="479"/>
      <c r="ABE7" s="479"/>
      <c r="ABF7" s="479"/>
      <c r="ABG7" s="479"/>
      <c r="ABH7" s="479"/>
      <c r="ABI7" s="479"/>
      <c r="ABJ7" s="479"/>
      <c r="ABK7" s="479"/>
      <c r="ABL7" s="479"/>
      <c r="ABM7" s="479"/>
      <c r="ABN7" s="479"/>
      <c r="ABO7" s="479"/>
      <c r="ABP7" s="479"/>
      <c r="ABQ7" s="479"/>
      <c r="ABR7" s="479"/>
      <c r="ABS7" s="479"/>
      <c r="ABT7" s="479"/>
      <c r="ABU7" s="479"/>
      <c r="ABV7" s="479"/>
      <c r="ABW7" s="479"/>
      <c r="ABX7" s="479"/>
      <c r="ABY7" s="479"/>
      <c r="ABZ7" s="479"/>
      <c r="ACA7" s="479"/>
      <c r="ACB7" s="479"/>
      <c r="ACC7" s="479"/>
      <c r="ACD7" s="479"/>
      <c r="ACE7" s="479"/>
      <c r="ACF7" s="479"/>
      <c r="ACG7" s="479"/>
      <c r="ACH7" s="479"/>
      <c r="ACI7" s="479"/>
      <c r="ACJ7" s="479"/>
      <c r="ACK7" s="479"/>
      <c r="ACL7" s="479"/>
      <c r="ACM7" s="479"/>
      <c r="ACN7" s="479"/>
      <c r="ACO7" s="479"/>
      <c r="ACP7" s="479"/>
      <c r="ACQ7" s="479"/>
      <c r="ACR7" s="479"/>
      <c r="ACS7" s="479"/>
      <c r="ACT7" s="479"/>
      <c r="ACU7" s="479"/>
      <c r="ACV7" s="479"/>
      <c r="ACW7" s="479"/>
      <c r="ACX7" s="479"/>
      <c r="ACY7" s="479"/>
      <c r="ACZ7" s="479"/>
      <c r="ADA7" s="479"/>
      <c r="ADB7" s="479"/>
      <c r="ADC7" s="479"/>
      <c r="ADD7" s="479"/>
      <c r="ADE7" s="479"/>
      <c r="ADF7" s="479"/>
      <c r="ADG7" s="479"/>
      <c r="ADH7" s="479"/>
      <c r="ADI7" s="479"/>
      <c r="ADJ7" s="479"/>
      <c r="ADK7" s="479"/>
      <c r="ADL7" s="479"/>
      <c r="ADM7" s="479"/>
      <c r="ADN7" s="479"/>
      <c r="ADO7" s="479"/>
      <c r="ADP7" s="479"/>
      <c r="ADQ7" s="479"/>
      <c r="ADR7" s="479"/>
      <c r="ADS7" s="479"/>
      <c r="ADT7" s="479"/>
      <c r="ADU7" s="479"/>
      <c r="ADV7" s="479"/>
      <c r="ADW7" s="479"/>
      <c r="ADX7" s="479"/>
      <c r="ADY7" s="479"/>
      <c r="ADZ7" s="479"/>
      <c r="AEA7" s="479"/>
      <c r="AEB7" s="479"/>
      <c r="AEC7" s="479"/>
      <c r="AED7" s="479"/>
      <c r="AEE7" s="479"/>
      <c r="AEF7" s="479"/>
      <c r="AEG7" s="479"/>
      <c r="AEH7" s="479"/>
      <c r="AEI7" s="479"/>
      <c r="AEJ7" s="479"/>
      <c r="AEK7" s="479"/>
      <c r="AEL7" s="479"/>
      <c r="AEM7" s="479"/>
      <c r="AEN7" s="479"/>
      <c r="AEO7" s="479"/>
      <c r="AEP7" s="479"/>
      <c r="AEQ7" s="479"/>
      <c r="AER7" s="479"/>
      <c r="AES7" s="479"/>
      <c r="AET7" s="479"/>
      <c r="AEU7" s="479"/>
      <c r="AEV7" s="479"/>
      <c r="AEW7" s="479"/>
      <c r="AEX7" s="479"/>
      <c r="AEY7" s="479"/>
      <c r="AEZ7" s="479"/>
      <c r="AFA7" s="479"/>
      <c r="AFB7" s="479"/>
      <c r="AFC7" s="479"/>
      <c r="AFD7" s="479"/>
      <c r="AFE7" s="479"/>
      <c r="AFF7" s="479"/>
      <c r="AFG7" s="479"/>
      <c r="AFH7" s="479"/>
      <c r="AFI7" s="479"/>
      <c r="AFJ7" s="479"/>
      <c r="AFK7" s="479"/>
      <c r="AFL7" s="479"/>
      <c r="AFM7" s="479"/>
      <c r="AFN7" s="479"/>
      <c r="AFO7" s="479"/>
      <c r="AFP7" s="479"/>
      <c r="AFQ7" s="479"/>
      <c r="AFR7" s="479"/>
      <c r="AFS7" s="479"/>
      <c r="AFT7" s="479"/>
      <c r="AFU7" s="479"/>
      <c r="AFV7" s="479"/>
      <c r="AFW7" s="479"/>
      <c r="AFX7" s="479"/>
      <c r="AFY7" s="479"/>
      <c r="AFZ7" s="479"/>
      <c r="AGA7" s="479"/>
      <c r="AGB7" s="479"/>
      <c r="AGC7" s="479"/>
      <c r="AGD7" s="479"/>
      <c r="AGE7" s="479"/>
      <c r="AGF7" s="479"/>
      <c r="AGG7" s="479"/>
      <c r="AGH7" s="479"/>
      <c r="AGI7" s="479"/>
      <c r="AGJ7" s="479"/>
      <c r="AGK7" s="479"/>
      <c r="AGL7" s="479"/>
      <c r="AGM7" s="479"/>
      <c r="AGN7" s="479"/>
      <c r="AGO7" s="479"/>
      <c r="AGP7" s="479"/>
      <c r="AGQ7" s="479"/>
      <c r="AGR7" s="479"/>
      <c r="AGS7" s="479"/>
      <c r="AGT7" s="479"/>
      <c r="AGU7" s="479"/>
      <c r="AGV7" s="479"/>
      <c r="AGW7" s="479"/>
      <c r="AGX7" s="479"/>
      <c r="AGY7" s="479"/>
      <c r="AGZ7" s="479"/>
      <c r="AHA7" s="479"/>
      <c r="AHB7" s="479"/>
      <c r="AHC7" s="479"/>
      <c r="AHD7" s="479"/>
      <c r="AHE7" s="479"/>
      <c r="AHF7" s="479"/>
      <c r="AHG7" s="479"/>
      <c r="AHH7" s="479"/>
      <c r="AHI7" s="479"/>
      <c r="AHJ7" s="479"/>
      <c r="AHK7" s="479"/>
      <c r="AHL7" s="479"/>
      <c r="AHM7" s="479"/>
      <c r="AHN7" s="479"/>
      <c r="AHO7" s="479"/>
      <c r="AHP7" s="479"/>
      <c r="AHQ7" s="479"/>
      <c r="AHR7" s="479"/>
      <c r="AHS7" s="479"/>
      <c r="AHT7" s="479"/>
      <c r="AHU7" s="479"/>
      <c r="AHV7" s="479"/>
      <c r="AHW7" s="479"/>
      <c r="AHX7" s="479"/>
      <c r="AHY7" s="479"/>
      <c r="AHZ7" s="479"/>
      <c r="AIA7" s="479"/>
      <c r="AIB7" s="479"/>
      <c r="AIC7" s="479"/>
      <c r="AID7" s="479"/>
      <c r="AIE7" s="479"/>
      <c r="AIF7" s="479"/>
      <c r="AIG7" s="479"/>
      <c r="AIH7" s="479"/>
      <c r="AII7" s="479"/>
      <c r="AIJ7" s="479"/>
      <c r="AIK7" s="479"/>
      <c r="AIL7" s="479"/>
      <c r="AIM7" s="479"/>
      <c r="AIN7" s="479"/>
      <c r="AIO7" s="479"/>
      <c r="AIP7" s="479"/>
      <c r="AIQ7" s="479"/>
      <c r="AIR7" s="479"/>
      <c r="AIS7" s="479"/>
      <c r="AIT7" s="479"/>
      <c r="AIU7" s="479"/>
      <c r="AIV7" s="479"/>
      <c r="AIW7" s="479"/>
      <c r="AIX7" s="479"/>
      <c r="AIY7" s="479"/>
      <c r="AIZ7" s="479"/>
      <c r="AJA7" s="479"/>
      <c r="AJB7" s="479"/>
      <c r="AJC7" s="479"/>
      <c r="AJD7" s="479"/>
      <c r="AJE7" s="479"/>
      <c r="AJF7" s="479"/>
      <c r="AJG7" s="479"/>
      <c r="AJH7" s="479"/>
      <c r="AJI7" s="479"/>
      <c r="AJJ7" s="479"/>
      <c r="AJK7" s="479"/>
      <c r="AJL7" s="479"/>
      <c r="AJM7" s="479"/>
      <c r="AJN7" s="479"/>
      <c r="AJO7" s="479"/>
      <c r="AJP7" s="479"/>
      <c r="AJQ7" s="479"/>
      <c r="AJR7" s="479"/>
      <c r="AJS7" s="479"/>
      <c r="AJT7" s="479"/>
      <c r="AJU7" s="479"/>
      <c r="AJV7" s="479"/>
      <c r="AJW7" s="479"/>
      <c r="AJX7" s="479"/>
      <c r="AJY7" s="479"/>
      <c r="AJZ7" s="479"/>
      <c r="AKA7" s="479"/>
      <c r="AKB7" s="479"/>
      <c r="AKC7" s="479"/>
      <c r="AKD7" s="479"/>
      <c r="AKE7" s="479"/>
      <c r="AKF7" s="479"/>
      <c r="AKG7" s="479"/>
      <c r="AKH7" s="479"/>
      <c r="AKI7" s="479"/>
      <c r="AKJ7" s="479"/>
      <c r="AKK7" s="479"/>
      <c r="AKL7" s="479"/>
      <c r="AKM7" s="479"/>
      <c r="AKN7" s="479"/>
      <c r="AKO7" s="479"/>
      <c r="AKP7" s="479"/>
      <c r="AKQ7" s="479"/>
      <c r="AKR7" s="479"/>
      <c r="AKS7" s="479"/>
      <c r="AKT7" s="479"/>
      <c r="AKU7" s="479"/>
      <c r="AKV7" s="479"/>
      <c r="AKW7" s="479"/>
      <c r="AKX7" s="479"/>
      <c r="AKY7" s="479"/>
      <c r="AKZ7" s="479"/>
      <c r="ALA7" s="479"/>
      <c r="ALB7" s="479"/>
      <c r="ALC7" s="479"/>
      <c r="ALD7" s="479"/>
      <c r="ALE7" s="479"/>
      <c r="ALF7" s="479"/>
      <c r="ALG7" s="479"/>
      <c r="ALH7" s="479"/>
      <c r="ALI7" s="479"/>
      <c r="ALJ7" s="479"/>
      <c r="ALK7" s="479"/>
      <c r="ALL7" s="479"/>
      <c r="ALM7" s="479"/>
      <c r="ALN7" s="479"/>
      <c r="ALO7" s="479"/>
      <c r="ALP7" s="479"/>
      <c r="ALQ7" s="479"/>
      <c r="ALR7" s="479"/>
      <c r="ALS7" s="479"/>
      <c r="ALT7" s="479"/>
      <c r="ALU7" s="479"/>
      <c r="ALV7" s="479"/>
      <c r="ALW7" s="479"/>
      <c r="ALX7" s="479"/>
      <c r="ALY7" s="479"/>
      <c r="ALZ7" s="483"/>
    </row>
    <row r="8" spans="1:1014" s="547" customFormat="1" ht="27.75" customHeight="1">
      <c r="A8" s="539" t="s">
        <v>831</v>
      </c>
      <c r="B8" s="540" t="s">
        <v>832</v>
      </c>
      <c r="C8" s="540" t="s">
        <v>833</v>
      </c>
      <c r="D8" s="540" t="s">
        <v>834</v>
      </c>
      <c r="E8" s="540" t="s">
        <v>835</v>
      </c>
      <c r="F8" s="540" t="s">
        <v>836</v>
      </c>
      <c r="G8" s="540" t="s">
        <v>837</v>
      </c>
      <c r="H8" s="538" t="s">
        <v>9</v>
      </c>
      <c r="I8" s="538" t="s">
        <v>838</v>
      </c>
      <c r="J8" s="538" t="s">
        <v>841</v>
      </c>
      <c r="K8" s="538" t="s">
        <v>842</v>
      </c>
      <c r="L8" s="538" t="s">
        <v>843</v>
      </c>
      <c r="M8" s="538" t="s">
        <v>844</v>
      </c>
      <c r="N8" s="538" t="s">
        <v>845</v>
      </c>
      <c r="O8" s="538" t="s">
        <v>846</v>
      </c>
      <c r="P8" s="538" t="s">
        <v>847</v>
      </c>
      <c r="Q8" s="538" t="s">
        <v>677</v>
      </c>
      <c r="R8" s="538" t="s">
        <v>3</v>
      </c>
      <c r="S8" s="538" t="s">
        <v>2192</v>
      </c>
      <c r="T8" s="538" t="s">
        <v>914</v>
      </c>
      <c r="U8" s="538" t="s">
        <v>849</v>
      </c>
      <c r="V8" s="541" t="s">
        <v>850</v>
      </c>
      <c r="W8" s="541" t="s">
        <v>851</v>
      </c>
      <c r="X8" s="542" t="s">
        <v>852</v>
      </c>
      <c r="Y8" s="543" t="s">
        <v>853</v>
      </c>
      <c r="Z8" s="543" t="s">
        <v>854</v>
      </c>
      <c r="AA8" s="544" t="s">
        <v>855</v>
      </c>
      <c r="AB8" s="543" t="s">
        <v>856</v>
      </c>
      <c r="AC8" s="543" t="s">
        <v>857</v>
      </c>
      <c r="AD8" s="545" t="s">
        <v>915</v>
      </c>
      <c r="AE8" s="546"/>
      <c r="AF8" s="546"/>
      <c r="AG8" s="546"/>
      <c r="AH8" s="546"/>
      <c r="AI8" s="546"/>
      <c r="AJ8" s="546"/>
      <c r="AK8" s="546"/>
      <c r="AL8" s="546"/>
      <c r="AM8" s="546"/>
      <c r="AN8" s="546"/>
      <c r="AO8" s="546"/>
      <c r="AP8" s="546"/>
      <c r="AQ8" s="546"/>
      <c r="AR8" s="546"/>
      <c r="AS8" s="546"/>
      <c r="AT8" s="546"/>
      <c r="AU8" s="546"/>
      <c r="AV8" s="546"/>
      <c r="AW8" s="546"/>
      <c r="AX8" s="546"/>
      <c r="AY8" s="546"/>
      <c r="AZ8" s="546"/>
      <c r="BA8" s="546"/>
      <c r="BB8" s="546"/>
      <c r="BC8" s="546"/>
      <c r="BD8" s="546"/>
      <c r="BE8" s="546"/>
      <c r="BF8" s="546"/>
      <c r="BG8" s="546"/>
      <c r="BH8" s="546"/>
      <c r="BI8" s="546"/>
      <c r="BJ8" s="546"/>
      <c r="BK8" s="546"/>
      <c r="BL8" s="546"/>
      <c r="BM8" s="546"/>
      <c r="BN8" s="546"/>
      <c r="BO8" s="546"/>
      <c r="BP8" s="546"/>
      <c r="BQ8" s="546"/>
      <c r="BR8" s="546"/>
      <c r="BS8" s="546"/>
      <c r="BT8" s="546"/>
      <c r="BU8" s="546"/>
      <c r="BV8" s="546"/>
      <c r="BW8" s="546"/>
      <c r="BX8" s="546"/>
      <c r="BY8" s="546"/>
      <c r="BZ8" s="546"/>
      <c r="CA8" s="546"/>
      <c r="CB8" s="546"/>
      <c r="CC8" s="546"/>
      <c r="CD8" s="546"/>
      <c r="CE8" s="546"/>
      <c r="CF8" s="546"/>
      <c r="CG8" s="546"/>
      <c r="CH8" s="546"/>
      <c r="CI8" s="546"/>
      <c r="CJ8" s="546"/>
      <c r="CK8" s="546"/>
      <c r="CL8" s="546"/>
      <c r="CM8" s="546"/>
      <c r="CN8" s="546"/>
      <c r="CO8" s="546"/>
      <c r="CP8" s="546"/>
      <c r="CQ8" s="546"/>
      <c r="CR8" s="546"/>
      <c r="CS8" s="546"/>
      <c r="CT8" s="546"/>
      <c r="CU8" s="546"/>
      <c r="CV8" s="546"/>
      <c r="CW8" s="546"/>
      <c r="CX8" s="546"/>
      <c r="CY8" s="546"/>
      <c r="CZ8" s="546"/>
      <c r="DA8" s="546"/>
      <c r="DB8" s="546"/>
      <c r="DC8" s="546"/>
      <c r="DD8" s="546"/>
      <c r="DE8" s="546"/>
      <c r="DF8" s="546"/>
      <c r="DG8" s="546"/>
      <c r="DH8" s="546"/>
      <c r="DI8" s="546"/>
      <c r="DJ8" s="546"/>
      <c r="DK8" s="546"/>
      <c r="DL8" s="546"/>
      <c r="DM8" s="546"/>
      <c r="DN8" s="546"/>
      <c r="DO8" s="546"/>
      <c r="DP8" s="546"/>
      <c r="DQ8" s="546"/>
      <c r="DR8" s="546"/>
      <c r="DS8" s="546"/>
      <c r="DT8" s="546"/>
      <c r="DU8" s="546"/>
      <c r="DV8" s="546"/>
      <c r="DW8" s="546"/>
      <c r="DX8" s="546"/>
      <c r="DY8" s="546"/>
      <c r="DZ8" s="546"/>
      <c r="EA8" s="546"/>
      <c r="EB8" s="546"/>
      <c r="EC8" s="546"/>
      <c r="ED8" s="546"/>
      <c r="EE8" s="546"/>
      <c r="EF8" s="546"/>
      <c r="EG8" s="546"/>
      <c r="EH8" s="546"/>
      <c r="EI8" s="546"/>
      <c r="EJ8" s="546"/>
      <c r="EK8" s="546"/>
      <c r="EL8" s="546"/>
      <c r="EM8" s="546"/>
      <c r="EN8" s="546"/>
      <c r="EO8" s="546"/>
      <c r="EP8" s="546"/>
      <c r="EQ8" s="546"/>
      <c r="ER8" s="546"/>
      <c r="ES8" s="546"/>
      <c r="ET8" s="546"/>
      <c r="EU8" s="546"/>
      <c r="EV8" s="546"/>
      <c r="EW8" s="546"/>
      <c r="EX8" s="546"/>
      <c r="EY8" s="546"/>
      <c r="EZ8" s="546"/>
      <c r="FA8" s="546"/>
      <c r="FB8" s="546"/>
      <c r="FC8" s="546"/>
      <c r="FD8" s="546"/>
      <c r="FE8" s="546"/>
      <c r="FF8" s="546"/>
      <c r="FG8" s="546"/>
      <c r="FH8" s="546"/>
      <c r="FI8" s="546"/>
      <c r="FJ8" s="546"/>
      <c r="FK8" s="546"/>
      <c r="FL8" s="546"/>
      <c r="FM8" s="546"/>
      <c r="FN8" s="546"/>
      <c r="FO8" s="546"/>
      <c r="FP8" s="546"/>
      <c r="FQ8" s="546"/>
      <c r="FR8" s="546"/>
      <c r="FS8" s="546"/>
      <c r="FT8" s="546"/>
      <c r="FU8" s="546"/>
      <c r="FV8" s="546"/>
      <c r="FW8" s="546"/>
      <c r="FX8" s="546"/>
      <c r="FY8" s="546"/>
      <c r="FZ8" s="546"/>
      <c r="GA8" s="546"/>
      <c r="GB8" s="546"/>
      <c r="GC8" s="546"/>
      <c r="GD8" s="546"/>
      <c r="GE8" s="546"/>
      <c r="GF8" s="546"/>
      <c r="GG8" s="546"/>
      <c r="GH8" s="546"/>
      <c r="GI8" s="546"/>
      <c r="GJ8" s="546"/>
      <c r="GK8" s="546"/>
      <c r="GL8" s="546"/>
      <c r="GM8" s="546"/>
      <c r="GN8" s="546"/>
      <c r="GO8" s="546"/>
      <c r="GP8" s="546"/>
      <c r="GQ8" s="546"/>
      <c r="GR8" s="546"/>
      <c r="GS8" s="546"/>
      <c r="GT8" s="546"/>
      <c r="GU8" s="546"/>
      <c r="GV8" s="546"/>
      <c r="GW8" s="546"/>
      <c r="GX8" s="546"/>
      <c r="GY8" s="546"/>
      <c r="GZ8" s="546"/>
      <c r="HA8" s="546"/>
      <c r="HB8" s="546"/>
      <c r="HC8" s="546"/>
      <c r="HD8" s="546"/>
      <c r="HE8" s="546"/>
      <c r="HF8" s="546"/>
      <c r="HG8" s="546"/>
      <c r="HH8" s="546"/>
      <c r="HI8" s="546"/>
      <c r="HJ8" s="546"/>
      <c r="HK8" s="546"/>
      <c r="HL8" s="546"/>
      <c r="HM8" s="546"/>
      <c r="HN8" s="546"/>
      <c r="HO8" s="546"/>
      <c r="HP8" s="546"/>
      <c r="HQ8" s="546"/>
      <c r="HR8" s="546"/>
      <c r="HS8" s="546"/>
      <c r="HT8" s="546"/>
      <c r="HU8" s="546"/>
      <c r="HV8" s="546"/>
      <c r="HW8" s="546"/>
      <c r="HX8" s="546"/>
      <c r="HY8" s="546"/>
      <c r="HZ8" s="546"/>
      <c r="IA8" s="546"/>
      <c r="IB8" s="546"/>
      <c r="IC8" s="546"/>
      <c r="ID8" s="546"/>
      <c r="IE8" s="546"/>
      <c r="IF8" s="546"/>
      <c r="IG8" s="546"/>
      <c r="IH8" s="546"/>
      <c r="II8" s="546"/>
      <c r="IJ8" s="546"/>
      <c r="IK8" s="546"/>
      <c r="IL8" s="546"/>
      <c r="IM8" s="546"/>
      <c r="IN8" s="546"/>
      <c r="IO8" s="546"/>
      <c r="IP8" s="546"/>
      <c r="IQ8" s="546"/>
      <c r="IR8" s="546"/>
      <c r="IS8" s="546"/>
      <c r="IT8" s="546"/>
      <c r="IU8" s="546"/>
      <c r="IV8" s="546"/>
      <c r="IW8" s="546"/>
      <c r="IX8" s="546"/>
      <c r="IY8" s="546"/>
      <c r="IZ8" s="546"/>
      <c r="JA8" s="546"/>
      <c r="JB8" s="546"/>
      <c r="JC8" s="546"/>
      <c r="JD8" s="546"/>
      <c r="JE8" s="546"/>
      <c r="JF8" s="546"/>
      <c r="JG8" s="546"/>
      <c r="JH8" s="546"/>
      <c r="JI8" s="546"/>
      <c r="JJ8" s="546"/>
      <c r="JK8" s="546"/>
      <c r="JL8" s="546"/>
      <c r="JM8" s="546"/>
      <c r="JN8" s="546"/>
      <c r="JO8" s="546"/>
      <c r="JP8" s="546"/>
      <c r="JQ8" s="546"/>
      <c r="JR8" s="546"/>
      <c r="JS8" s="546"/>
      <c r="JT8" s="546"/>
      <c r="JU8" s="546"/>
      <c r="JV8" s="546"/>
      <c r="JW8" s="546"/>
      <c r="JX8" s="546"/>
      <c r="JY8" s="546"/>
      <c r="JZ8" s="546"/>
      <c r="KA8" s="546"/>
      <c r="KB8" s="546"/>
      <c r="KC8" s="546"/>
      <c r="KD8" s="546"/>
      <c r="KE8" s="546"/>
      <c r="KF8" s="546"/>
      <c r="KG8" s="546"/>
      <c r="KH8" s="546"/>
      <c r="KI8" s="546"/>
      <c r="KJ8" s="546"/>
      <c r="KK8" s="546"/>
      <c r="KL8" s="546"/>
      <c r="KM8" s="546"/>
      <c r="KN8" s="546"/>
      <c r="KO8" s="546"/>
      <c r="KP8" s="546"/>
      <c r="KQ8" s="546"/>
      <c r="KR8" s="546"/>
      <c r="KS8" s="546"/>
      <c r="KT8" s="546"/>
      <c r="KU8" s="546"/>
      <c r="KV8" s="546"/>
      <c r="KW8" s="546"/>
      <c r="KX8" s="546"/>
      <c r="KY8" s="546"/>
      <c r="KZ8" s="546"/>
      <c r="LA8" s="546"/>
      <c r="LB8" s="546"/>
      <c r="LC8" s="546"/>
      <c r="LD8" s="546"/>
      <c r="LE8" s="546"/>
      <c r="LF8" s="546"/>
      <c r="LG8" s="546"/>
      <c r="LH8" s="546"/>
      <c r="LI8" s="546"/>
      <c r="LJ8" s="546"/>
      <c r="LK8" s="546"/>
      <c r="LL8" s="546"/>
      <c r="LM8" s="546"/>
      <c r="LN8" s="546"/>
      <c r="LO8" s="546"/>
      <c r="LP8" s="546"/>
      <c r="LQ8" s="546"/>
      <c r="LR8" s="546"/>
      <c r="LS8" s="546"/>
      <c r="LT8" s="546"/>
      <c r="LU8" s="546"/>
      <c r="LV8" s="546"/>
      <c r="LW8" s="546"/>
      <c r="LX8" s="546"/>
      <c r="LY8" s="546"/>
      <c r="LZ8" s="546"/>
      <c r="MA8" s="546"/>
      <c r="MB8" s="546"/>
      <c r="MC8" s="546"/>
      <c r="MD8" s="546"/>
      <c r="ME8" s="546"/>
      <c r="MF8" s="546"/>
      <c r="MG8" s="546"/>
      <c r="MH8" s="546"/>
      <c r="MI8" s="546"/>
      <c r="MJ8" s="546"/>
      <c r="MK8" s="546"/>
      <c r="ML8" s="546"/>
      <c r="MM8" s="546"/>
      <c r="MN8" s="546"/>
      <c r="MO8" s="546"/>
      <c r="MP8" s="546"/>
      <c r="MQ8" s="546"/>
      <c r="MR8" s="546"/>
      <c r="MS8" s="546"/>
      <c r="MT8" s="546"/>
      <c r="MU8" s="546"/>
      <c r="MV8" s="546"/>
      <c r="MW8" s="546"/>
      <c r="MX8" s="546"/>
      <c r="MY8" s="546"/>
      <c r="MZ8" s="546"/>
      <c r="NA8" s="546"/>
      <c r="NB8" s="546"/>
      <c r="NC8" s="546"/>
      <c r="ND8" s="546"/>
      <c r="NE8" s="546"/>
      <c r="NF8" s="546"/>
      <c r="NG8" s="546"/>
      <c r="NH8" s="546"/>
      <c r="NI8" s="546"/>
      <c r="NJ8" s="546"/>
      <c r="NK8" s="546"/>
      <c r="NL8" s="546"/>
      <c r="NM8" s="546"/>
      <c r="NN8" s="546"/>
      <c r="NO8" s="546"/>
      <c r="NP8" s="546"/>
      <c r="NQ8" s="546"/>
      <c r="NR8" s="546"/>
      <c r="NS8" s="546"/>
      <c r="NT8" s="546"/>
      <c r="NU8" s="546"/>
      <c r="NV8" s="546"/>
      <c r="NW8" s="546"/>
      <c r="NX8" s="546"/>
      <c r="NY8" s="546"/>
      <c r="NZ8" s="546"/>
      <c r="OA8" s="546"/>
      <c r="OB8" s="546"/>
      <c r="OC8" s="546"/>
      <c r="OD8" s="546"/>
      <c r="OE8" s="546"/>
      <c r="OF8" s="546"/>
      <c r="OG8" s="546"/>
      <c r="OH8" s="546"/>
      <c r="OI8" s="546"/>
      <c r="OJ8" s="546"/>
      <c r="OK8" s="546"/>
      <c r="OL8" s="546"/>
      <c r="OM8" s="546"/>
      <c r="ON8" s="546"/>
      <c r="OO8" s="546"/>
      <c r="OP8" s="546"/>
      <c r="OQ8" s="546"/>
      <c r="OR8" s="546"/>
      <c r="OS8" s="546"/>
      <c r="OT8" s="546"/>
      <c r="OU8" s="546"/>
      <c r="OV8" s="546"/>
      <c r="OW8" s="546"/>
      <c r="OX8" s="546"/>
      <c r="OY8" s="546"/>
      <c r="OZ8" s="546"/>
      <c r="PA8" s="546"/>
      <c r="PB8" s="546"/>
      <c r="PC8" s="546"/>
      <c r="PD8" s="546"/>
      <c r="PE8" s="546"/>
      <c r="PF8" s="546"/>
      <c r="PG8" s="546"/>
      <c r="PH8" s="546"/>
      <c r="PI8" s="546"/>
      <c r="PJ8" s="546"/>
      <c r="PK8" s="546"/>
      <c r="PL8" s="546"/>
      <c r="PM8" s="546"/>
      <c r="PN8" s="546"/>
      <c r="PO8" s="546"/>
      <c r="PP8" s="546"/>
      <c r="PQ8" s="546"/>
      <c r="PR8" s="546"/>
      <c r="PS8" s="546"/>
      <c r="PT8" s="546"/>
      <c r="PU8" s="546"/>
      <c r="PV8" s="546"/>
      <c r="PW8" s="546"/>
      <c r="PX8" s="546"/>
      <c r="PY8" s="546"/>
      <c r="PZ8" s="546"/>
      <c r="QA8" s="546"/>
      <c r="QB8" s="546"/>
      <c r="QC8" s="546"/>
      <c r="QD8" s="546"/>
      <c r="QE8" s="546"/>
      <c r="QF8" s="546"/>
      <c r="QG8" s="546"/>
      <c r="QH8" s="546"/>
      <c r="QI8" s="546"/>
      <c r="QJ8" s="546"/>
      <c r="QK8" s="546"/>
      <c r="QL8" s="546"/>
      <c r="QM8" s="546"/>
      <c r="QN8" s="546"/>
      <c r="QO8" s="546"/>
      <c r="QP8" s="546"/>
      <c r="QQ8" s="546"/>
      <c r="QR8" s="546"/>
      <c r="QS8" s="546"/>
      <c r="QT8" s="546"/>
      <c r="QU8" s="546"/>
      <c r="QV8" s="546"/>
      <c r="QW8" s="546"/>
      <c r="QX8" s="546"/>
      <c r="QY8" s="546"/>
      <c r="QZ8" s="546"/>
      <c r="RA8" s="546"/>
      <c r="RB8" s="546"/>
      <c r="RC8" s="546"/>
      <c r="RD8" s="546"/>
      <c r="RE8" s="546"/>
      <c r="RF8" s="546"/>
      <c r="RG8" s="546"/>
      <c r="RH8" s="546"/>
      <c r="RI8" s="546"/>
      <c r="RJ8" s="546"/>
      <c r="RK8" s="546"/>
      <c r="RL8" s="546"/>
      <c r="RM8" s="546"/>
      <c r="RN8" s="546"/>
      <c r="RO8" s="546"/>
      <c r="RP8" s="546"/>
      <c r="RQ8" s="546"/>
      <c r="RR8" s="546"/>
      <c r="RS8" s="546"/>
      <c r="RT8" s="546"/>
      <c r="RU8" s="546"/>
      <c r="RV8" s="546"/>
      <c r="RW8" s="546"/>
      <c r="RX8" s="546"/>
      <c r="RY8" s="546"/>
      <c r="RZ8" s="546"/>
      <c r="SA8" s="546"/>
      <c r="SB8" s="546"/>
      <c r="SC8" s="546"/>
      <c r="SD8" s="546"/>
      <c r="SE8" s="546"/>
      <c r="SF8" s="546"/>
      <c r="SG8" s="546"/>
      <c r="SH8" s="546"/>
      <c r="SI8" s="546"/>
      <c r="SJ8" s="546"/>
      <c r="SK8" s="546"/>
      <c r="SL8" s="546"/>
      <c r="SM8" s="546"/>
      <c r="SN8" s="546"/>
      <c r="SO8" s="546"/>
      <c r="SP8" s="546"/>
      <c r="SQ8" s="546"/>
      <c r="SR8" s="546"/>
      <c r="SS8" s="546"/>
      <c r="ST8" s="546"/>
      <c r="SU8" s="546"/>
      <c r="SV8" s="546"/>
      <c r="SW8" s="546"/>
      <c r="SX8" s="546"/>
      <c r="SY8" s="546"/>
      <c r="SZ8" s="546"/>
      <c r="TA8" s="546"/>
      <c r="TB8" s="546"/>
      <c r="TC8" s="546"/>
      <c r="TD8" s="546"/>
      <c r="TE8" s="546"/>
      <c r="TF8" s="546"/>
      <c r="TG8" s="546"/>
      <c r="TH8" s="546"/>
      <c r="TI8" s="546"/>
      <c r="TJ8" s="546"/>
      <c r="TK8" s="546"/>
      <c r="TL8" s="546"/>
      <c r="TM8" s="546"/>
      <c r="TN8" s="546"/>
      <c r="TO8" s="546"/>
      <c r="TP8" s="546"/>
      <c r="TQ8" s="546"/>
      <c r="TR8" s="546"/>
      <c r="TS8" s="546"/>
      <c r="TT8" s="546"/>
      <c r="TU8" s="546"/>
      <c r="TV8" s="546"/>
      <c r="TW8" s="546"/>
      <c r="TX8" s="546"/>
      <c r="TY8" s="546"/>
      <c r="TZ8" s="546"/>
      <c r="UA8" s="546"/>
      <c r="UB8" s="546"/>
      <c r="UC8" s="546"/>
      <c r="UD8" s="546"/>
      <c r="UE8" s="546"/>
      <c r="UF8" s="546"/>
      <c r="UG8" s="546"/>
      <c r="UH8" s="546"/>
      <c r="UI8" s="546"/>
      <c r="UJ8" s="546"/>
      <c r="UK8" s="546"/>
      <c r="UL8" s="546"/>
      <c r="UM8" s="546"/>
      <c r="UN8" s="546"/>
      <c r="UO8" s="546"/>
      <c r="UP8" s="546"/>
      <c r="UQ8" s="546"/>
      <c r="UR8" s="546"/>
      <c r="US8" s="546"/>
      <c r="UT8" s="546"/>
      <c r="UU8" s="546"/>
      <c r="UV8" s="546"/>
      <c r="UW8" s="546"/>
      <c r="UX8" s="546"/>
      <c r="UY8" s="546"/>
      <c r="UZ8" s="546"/>
      <c r="VA8" s="546"/>
      <c r="VB8" s="546"/>
      <c r="VC8" s="546"/>
      <c r="VD8" s="546"/>
      <c r="VE8" s="546"/>
      <c r="VF8" s="546"/>
      <c r="VG8" s="546"/>
      <c r="VH8" s="546"/>
      <c r="VI8" s="546"/>
      <c r="VJ8" s="546"/>
      <c r="VK8" s="546"/>
      <c r="VL8" s="546"/>
      <c r="VM8" s="546"/>
      <c r="VN8" s="546"/>
      <c r="VO8" s="546"/>
      <c r="VP8" s="546"/>
      <c r="VQ8" s="546"/>
      <c r="VR8" s="546"/>
      <c r="VS8" s="546"/>
      <c r="VT8" s="546"/>
      <c r="VU8" s="546"/>
      <c r="VV8" s="546"/>
      <c r="VW8" s="546"/>
      <c r="VX8" s="546"/>
      <c r="VY8" s="546"/>
      <c r="VZ8" s="546"/>
      <c r="WA8" s="546"/>
      <c r="WB8" s="546"/>
      <c r="WC8" s="546"/>
      <c r="WD8" s="546"/>
      <c r="WE8" s="546"/>
      <c r="WF8" s="546"/>
      <c r="WG8" s="546"/>
      <c r="WH8" s="546"/>
      <c r="WI8" s="546"/>
      <c r="WJ8" s="546"/>
      <c r="WK8" s="546"/>
      <c r="WL8" s="546"/>
      <c r="WM8" s="546"/>
      <c r="WN8" s="546"/>
      <c r="WO8" s="546"/>
      <c r="WP8" s="546"/>
      <c r="WQ8" s="546"/>
      <c r="WR8" s="546"/>
      <c r="WS8" s="546"/>
      <c r="WT8" s="546"/>
      <c r="WU8" s="546"/>
      <c r="WV8" s="546"/>
      <c r="WW8" s="546"/>
      <c r="WX8" s="546"/>
      <c r="WY8" s="546"/>
      <c r="WZ8" s="546"/>
      <c r="XA8" s="546"/>
      <c r="XB8" s="546"/>
      <c r="XC8" s="546"/>
      <c r="XD8" s="546"/>
      <c r="XE8" s="546"/>
      <c r="XF8" s="546"/>
      <c r="XG8" s="546"/>
      <c r="XH8" s="546"/>
      <c r="XI8" s="546"/>
      <c r="XJ8" s="546"/>
      <c r="XK8" s="546"/>
      <c r="XL8" s="546"/>
      <c r="XM8" s="546"/>
      <c r="XN8" s="546"/>
      <c r="XO8" s="546"/>
      <c r="XP8" s="546"/>
      <c r="XQ8" s="546"/>
      <c r="XR8" s="546"/>
      <c r="XS8" s="546"/>
      <c r="XT8" s="546"/>
      <c r="XU8" s="546"/>
      <c r="XV8" s="546"/>
      <c r="XW8" s="546"/>
      <c r="XX8" s="546"/>
      <c r="XY8" s="546"/>
      <c r="XZ8" s="546"/>
      <c r="YA8" s="546"/>
      <c r="YB8" s="546"/>
      <c r="YC8" s="546"/>
      <c r="YD8" s="546"/>
      <c r="YE8" s="546"/>
      <c r="YF8" s="546"/>
      <c r="YG8" s="546"/>
      <c r="YH8" s="546"/>
      <c r="YI8" s="546"/>
      <c r="YJ8" s="546"/>
      <c r="YK8" s="546"/>
      <c r="YL8" s="546"/>
      <c r="YM8" s="546"/>
      <c r="YN8" s="546"/>
      <c r="YO8" s="546"/>
      <c r="YP8" s="546"/>
      <c r="YQ8" s="546"/>
      <c r="YR8" s="546"/>
      <c r="YS8" s="546"/>
      <c r="YT8" s="546"/>
      <c r="YU8" s="546"/>
      <c r="YV8" s="546"/>
      <c r="YW8" s="546"/>
      <c r="YX8" s="546"/>
      <c r="YY8" s="546"/>
      <c r="YZ8" s="546"/>
      <c r="ZA8" s="546"/>
      <c r="ZB8" s="546"/>
      <c r="ZC8" s="546"/>
      <c r="ZD8" s="546"/>
      <c r="ZE8" s="546"/>
      <c r="ZF8" s="546"/>
      <c r="ZG8" s="546"/>
      <c r="ZH8" s="546"/>
      <c r="ZI8" s="546"/>
      <c r="ZJ8" s="546"/>
      <c r="ZK8" s="546"/>
      <c r="ZL8" s="546"/>
      <c r="ZM8" s="546"/>
      <c r="ZN8" s="546"/>
      <c r="ZO8" s="546"/>
      <c r="ZP8" s="546"/>
      <c r="ZQ8" s="546"/>
      <c r="ZR8" s="546"/>
      <c r="ZS8" s="546"/>
      <c r="ZT8" s="546"/>
      <c r="ZU8" s="546"/>
      <c r="ZV8" s="546"/>
      <c r="ZW8" s="546"/>
      <c r="ZX8" s="546"/>
      <c r="ZY8" s="546"/>
      <c r="ZZ8" s="546"/>
      <c r="AAA8" s="546"/>
      <c r="AAB8" s="546"/>
      <c r="AAC8" s="546"/>
      <c r="AAD8" s="546"/>
      <c r="AAE8" s="546"/>
      <c r="AAF8" s="546"/>
      <c r="AAG8" s="546"/>
      <c r="AAH8" s="546"/>
      <c r="AAI8" s="546"/>
      <c r="AAJ8" s="546"/>
      <c r="AAK8" s="546"/>
      <c r="AAL8" s="546"/>
      <c r="AAM8" s="546"/>
      <c r="AAN8" s="546"/>
      <c r="AAO8" s="546"/>
      <c r="AAP8" s="546"/>
      <c r="AAQ8" s="546"/>
      <c r="AAR8" s="546"/>
      <c r="AAS8" s="546"/>
      <c r="AAT8" s="546"/>
      <c r="AAU8" s="546"/>
      <c r="AAV8" s="546"/>
      <c r="AAW8" s="546"/>
      <c r="AAX8" s="546"/>
      <c r="AAY8" s="546"/>
      <c r="AAZ8" s="546"/>
      <c r="ABA8" s="546"/>
      <c r="ABB8" s="546"/>
      <c r="ABC8" s="546"/>
      <c r="ABD8" s="546"/>
      <c r="ABE8" s="546"/>
      <c r="ABF8" s="546"/>
      <c r="ABG8" s="546"/>
      <c r="ABH8" s="546"/>
      <c r="ABI8" s="546"/>
      <c r="ABJ8" s="546"/>
      <c r="ABK8" s="546"/>
      <c r="ABL8" s="546"/>
      <c r="ABM8" s="546"/>
      <c r="ABN8" s="546"/>
      <c r="ABO8" s="546"/>
      <c r="ABP8" s="546"/>
      <c r="ABQ8" s="546"/>
      <c r="ABR8" s="546"/>
      <c r="ABS8" s="546"/>
      <c r="ABT8" s="546"/>
      <c r="ABU8" s="546"/>
      <c r="ABV8" s="546"/>
      <c r="ABW8" s="546"/>
      <c r="ABX8" s="546"/>
      <c r="ABY8" s="546"/>
      <c r="ABZ8" s="546"/>
      <c r="ACA8" s="546"/>
      <c r="ACB8" s="546"/>
      <c r="ACC8" s="546"/>
      <c r="ACD8" s="546"/>
      <c r="ACE8" s="546"/>
      <c r="ACF8" s="546"/>
      <c r="ACG8" s="546"/>
      <c r="ACH8" s="546"/>
      <c r="ACI8" s="546"/>
      <c r="ACJ8" s="546"/>
      <c r="ACK8" s="546"/>
      <c r="ACL8" s="546"/>
      <c r="ACM8" s="546"/>
      <c r="ACN8" s="546"/>
      <c r="ACO8" s="546"/>
      <c r="ACP8" s="546"/>
      <c r="ACQ8" s="546"/>
      <c r="ACR8" s="546"/>
      <c r="ACS8" s="546"/>
      <c r="ACT8" s="546"/>
      <c r="ACU8" s="546"/>
      <c r="ACV8" s="546"/>
      <c r="ACW8" s="546"/>
      <c r="ACX8" s="546"/>
      <c r="ACY8" s="546"/>
      <c r="ACZ8" s="546"/>
      <c r="ADA8" s="546"/>
      <c r="ADB8" s="546"/>
      <c r="ADC8" s="546"/>
      <c r="ADD8" s="546"/>
      <c r="ADE8" s="546"/>
      <c r="ADF8" s="546"/>
      <c r="ADG8" s="546"/>
      <c r="ADH8" s="546"/>
      <c r="ADI8" s="546"/>
      <c r="ADJ8" s="546"/>
      <c r="ADK8" s="546"/>
      <c r="ADL8" s="546"/>
      <c r="ADM8" s="546"/>
      <c r="ADN8" s="546"/>
      <c r="ADO8" s="546"/>
      <c r="ADP8" s="546"/>
      <c r="ADQ8" s="546"/>
      <c r="ADR8" s="546"/>
      <c r="ADS8" s="546"/>
      <c r="ADT8" s="546"/>
      <c r="ADU8" s="546"/>
      <c r="ADV8" s="546"/>
      <c r="ADW8" s="546"/>
      <c r="ADX8" s="546"/>
      <c r="ADY8" s="546"/>
      <c r="ADZ8" s="546"/>
      <c r="AEA8" s="546"/>
      <c r="AEB8" s="546"/>
      <c r="AEC8" s="546"/>
      <c r="AED8" s="546"/>
      <c r="AEE8" s="546"/>
      <c r="AEF8" s="546"/>
      <c r="AEG8" s="546"/>
      <c r="AEH8" s="546"/>
      <c r="AEI8" s="546"/>
      <c r="AEJ8" s="546"/>
      <c r="AEK8" s="546"/>
      <c r="AEL8" s="546"/>
      <c r="AEM8" s="546"/>
      <c r="AEN8" s="546"/>
      <c r="AEO8" s="546"/>
      <c r="AEP8" s="546"/>
      <c r="AEQ8" s="546"/>
      <c r="AER8" s="546"/>
      <c r="AES8" s="546"/>
      <c r="AET8" s="546"/>
      <c r="AEU8" s="546"/>
      <c r="AEV8" s="546"/>
      <c r="AEW8" s="546"/>
      <c r="AEX8" s="546"/>
      <c r="AEY8" s="546"/>
      <c r="AEZ8" s="546"/>
      <c r="AFA8" s="546"/>
      <c r="AFB8" s="546"/>
      <c r="AFC8" s="546"/>
      <c r="AFD8" s="546"/>
      <c r="AFE8" s="546"/>
      <c r="AFF8" s="546"/>
      <c r="AFG8" s="546"/>
      <c r="AFH8" s="546"/>
      <c r="AFI8" s="546"/>
      <c r="AFJ8" s="546"/>
      <c r="AFK8" s="546"/>
      <c r="AFL8" s="546"/>
      <c r="AFM8" s="546"/>
      <c r="AFN8" s="546"/>
      <c r="AFO8" s="546"/>
      <c r="AFP8" s="546"/>
      <c r="AFQ8" s="546"/>
      <c r="AFR8" s="546"/>
      <c r="AFS8" s="546"/>
      <c r="AFT8" s="546"/>
      <c r="AFU8" s="546"/>
      <c r="AFV8" s="546"/>
      <c r="AFW8" s="546"/>
      <c r="AFX8" s="546"/>
      <c r="AFY8" s="546"/>
      <c r="AFZ8" s="546"/>
      <c r="AGA8" s="546"/>
      <c r="AGB8" s="546"/>
      <c r="AGC8" s="546"/>
      <c r="AGD8" s="546"/>
      <c r="AGE8" s="546"/>
      <c r="AGF8" s="546"/>
      <c r="AGG8" s="546"/>
      <c r="AGH8" s="546"/>
      <c r="AGI8" s="546"/>
      <c r="AGJ8" s="546"/>
      <c r="AGK8" s="546"/>
      <c r="AGL8" s="546"/>
      <c r="AGM8" s="546"/>
      <c r="AGN8" s="546"/>
      <c r="AGO8" s="546"/>
      <c r="AGP8" s="546"/>
      <c r="AGQ8" s="546"/>
      <c r="AGR8" s="546"/>
      <c r="AGS8" s="546"/>
      <c r="AGT8" s="546"/>
      <c r="AGU8" s="546"/>
      <c r="AGV8" s="546"/>
      <c r="AGW8" s="546"/>
      <c r="AGX8" s="546"/>
      <c r="AGY8" s="546"/>
      <c r="AGZ8" s="546"/>
      <c r="AHA8" s="546"/>
      <c r="AHB8" s="546"/>
      <c r="AHC8" s="546"/>
      <c r="AHD8" s="546"/>
      <c r="AHE8" s="546"/>
      <c r="AHF8" s="546"/>
      <c r="AHG8" s="546"/>
      <c r="AHH8" s="546"/>
      <c r="AHI8" s="546"/>
      <c r="AHJ8" s="546"/>
      <c r="AHK8" s="546"/>
      <c r="AHL8" s="546"/>
      <c r="AHM8" s="546"/>
      <c r="AHN8" s="546"/>
      <c r="AHO8" s="546"/>
      <c r="AHP8" s="546"/>
      <c r="AHQ8" s="546"/>
      <c r="AHR8" s="546"/>
      <c r="AHS8" s="546"/>
      <c r="AHT8" s="546"/>
      <c r="AHU8" s="546"/>
      <c r="AHV8" s="546"/>
      <c r="AHW8" s="546"/>
      <c r="AHX8" s="546"/>
      <c r="AHY8" s="546"/>
      <c r="AHZ8" s="546"/>
      <c r="AIA8" s="546"/>
      <c r="AIB8" s="546"/>
      <c r="AIC8" s="546"/>
      <c r="AID8" s="546"/>
      <c r="AIE8" s="546"/>
      <c r="AIF8" s="546"/>
      <c r="AIG8" s="546"/>
      <c r="AIH8" s="546"/>
      <c r="AII8" s="546"/>
      <c r="AIJ8" s="546"/>
      <c r="AIK8" s="546"/>
      <c r="AIL8" s="546"/>
      <c r="AIM8" s="546"/>
      <c r="AIN8" s="546"/>
      <c r="AIO8" s="546"/>
      <c r="AIP8" s="546"/>
      <c r="AIQ8" s="546"/>
      <c r="AIR8" s="546"/>
      <c r="AIS8" s="546"/>
      <c r="AIT8" s="546"/>
      <c r="AIU8" s="546"/>
      <c r="AIV8" s="546"/>
      <c r="AIW8" s="546"/>
      <c r="AIX8" s="546"/>
      <c r="AIY8" s="546"/>
      <c r="AIZ8" s="546"/>
      <c r="AJA8" s="546"/>
      <c r="AJB8" s="546"/>
      <c r="AJC8" s="546"/>
      <c r="AJD8" s="546"/>
      <c r="AJE8" s="546"/>
      <c r="AJF8" s="546"/>
      <c r="AJG8" s="546"/>
      <c r="AJH8" s="546"/>
      <c r="AJI8" s="546"/>
      <c r="AJJ8" s="546"/>
      <c r="AJK8" s="546"/>
      <c r="AJL8" s="546"/>
      <c r="AJM8" s="546"/>
      <c r="AJN8" s="546"/>
      <c r="AJO8" s="546"/>
      <c r="AJP8" s="546"/>
      <c r="AJQ8" s="546"/>
      <c r="AJR8" s="546"/>
      <c r="AJS8" s="546"/>
      <c r="AJT8" s="546"/>
      <c r="AJU8" s="546"/>
      <c r="AJV8" s="546"/>
      <c r="AJW8" s="546"/>
      <c r="AJX8" s="546"/>
      <c r="AJY8" s="546"/>
      <c r="AJZ8" s="546"/>
      <c r="AKA8" s="546"/>
      <c r="AKB8" s="546"/>
      <c r="AKC8" s="546"/>
      <c r="AKD8" s="546"/>
      <c r="AKE8" s="546"/>
      <c r="AKF8" s="546"/>
      <c r="AKG8" s="546"/>
      <c r="AKH8" s="546"/>
      <c r="AKI8" s="546"/>
      <c r="AKJ8" s="546"/>
      <c r="AKK8" s="546"/>
      <c r="AKL8" s="546"/>
      <c r="AKM8" s="546"/>
      <c r="AKN8" s="546"/>
      <c r="AKO8" s="546"/>
      <c r="AKP8" s="546"/>
      <c r="AKQ8" s="546"/>
      <c r="AKR8" s="546"/>
      <c r="AKS8" s="546"/>
      <c r="AKT8" s="546"/>
      <c r="AKU8" s="546"/>
      <c r="AKV8" s="546"/>
      <c r="AKW8" s="546"/>
      <c r="AKX8" s="546"/>
      <c r="AKY8" s="546"/>
      <c r="AKZ8" s="546"/>
      <c r="ALA8" s="546"/>
      <c r="ALB8" s="546"/>
      <c r="ALC8" s="546"/>
      <c r="ALD8" s="546"/>
      <c r="ALE8" s="546"/>
      <c r="ALF8" s="546"/>
      <c r="ALG8" s="546"/>
      <c r="ALH8" s="546"/>
      <c r="ALI8" s="546"/>
      <c r="ALJ8" s="546"/>
      <c r="ALK8" s="546"/>
      <c r="ALL8" s="546"/>
      <c r="ALM8" s="546"/>
      <c r="ALN8" s="546"/>
      <c r="ALO8" s="546"/>
      <c r="ALP8" s="546"/>
      <c r="ALQ8" s="546"/>
      <c r="ALR8" s="546"/>
      <c r="ALS8" s="546"/>
      <c r="ALT8" s="546"/>
      <c r="ALU8" s="546"/>
      <c r="ALV8" s="546"/>
      <c r="ALW8" s="546"/>
      <c r="ALX8" s="546"/>
      <c r="ALY8" s="546"/>
      <c r="ALZ8" s="546"/>
    </row>
    <row r="9" spans="1:1014" ht="15" customHeight="1">
      <c r="A9" s="528">
        <v>1</v>
      </c>
      <c r="B9" s="509" t="s">
        <v>2193</v>
      </c>
      <c r="C9" s="509" t="s">
        <v>1596</v>
      </c>
      <c r="D9" s="509" t="s">
        <v>1596</v>
      </c>
      <c r="E9" s="510" t="s">
        <v>1596</v>
      </c>
      <c r="F9" s="510" t="s">
        <v>1596</v>
      </c>
      <c r="G9" s="510" t="s">
        <v>1596</v>
      </c>
      <c r="H9" s="530" t="s">
        <v>2194</v>
      </c>
      <c r="I9" s="511" t="s">
        <v>1596</v>
      </c>
      <c r="J9" s="514"/>
      <c r="K9" s="320" t="s">
        <v>2195</v>
      </c>
      <c r="L9" s="514"/>
      <c r="M9" s="514"/>
      <c r="N9" s="514"/>
      <c r="O9" s="514"/>
      <c r="P9" s="514"/>
      <c r="Q9" s="512" t="s">
        <v>820</v>
      </c>
      <c r="R9" s="513" t="s">
        <v>864</v>
      </c>
      <c r="S9" s="513" t="s">
        <v>2195</v>
      </c>
      <c r="T9" s="514"/>
      <c r="U9" s="514"/>
      <c r="V9" s="514" t="s">
        <v>864</v>
      </c>
      <c r="W9" s="514" t="s">
        <v>864</v>
      </c>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row>
    <row r="10" spans="1:1014" ht="15" customHeight="1">
      <c r="A10" s="528">
        <v>2</v>
      </c>
      <c r="B10" s="509" t="s">
        <v>1596</v>
      </c>
      <c r="C10" s="509" t="s">
        <v>2196</v>
      </c>
      <c r="D10" s="509" t="s">
        <v>1596</v>
      </c>
      <c r="E10" s="510" t="s">
        <v>1596</v>
      </c>
      <c r="F10" s="510" t="s">
        <v>1596</v>
      </c>
      <c r="G10" s="510" t="s">
        <v>1596</v>
      </c>
      <c r="H10" s="549" t="s">
        <v>2197</v>
      </c>
      <c r="I10" s="516">
        <v>101</v>
      </c>
      <c r="J10" s="527" t="s">
        <v>1596</v>
      </c>
      <c r="K10" s="517" t="s">
        <v>2198</v>
      </c>
      <c r="L10" s="519"/>
      <c r="M10" s="519"/>
      <c r="N10" s="519"/>
      <c r="O10" s="519"/>
      <c r="P10" s="519"/>
      <c r="Q10" s="512" t="s">
        <v>820</v>
      </c>
      <c r="R10" s="518"/>
      <c r="S10" s="518" t="s">
        <v>1060</v>
      </c>
      <c r="T10" s="519"/>
      <c r="U10" s="519"/>
      <c r="V10" s="519" t="s">
        <v>864</v>
      </c>
      <c r="W10" s="519" t="s">
        <v>864</v>
      </c>
      <c r="X10" s="483"/>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c r="AY10" s="483"/>
      <c r="AZ10" s="483"/>
      <c r="BA10" s="483"/>
      <c r="BB10" s="483"/>
      <c r="BC10" s="483"/>
      <c r="BD10" s="483"/>
      <c r="BE10" s="483"/>
      <c r="BF10" s="483"/>
      <c r="BG10" s="483"/>
      <c r="BH10" s="483"/>
      <c r="BI10" s="483"/>
      <c r="BJ10" s="483"/>
      <c r="BK10" s="483"/>
      <c r="BL10" s="483"/>
      <c r="BM10" s="483"/>
      <c r="BN10" s="483"/>
      <c r="BO10" s="483"/>
      <c r="BP10" s="483"/>
      <c r="BQ10" s="483"/>
      <c r="BR10" s="483"/>
      <c r="BS10" s="483"/>
      <c r="BT10" s="483"/>
      <c r="BU10" s="483"/>
      <c r="BV10" s="483"/>
      <c r="BW10" s="483"/>
      <c r="BX10" s="483"/>
      <c r="BY10" s="483"/>
      <c r="BZ10" s="483"/>
      <c r="CA10" s="483"/>
      <c r="CB10" s="483"/>
      <c r="CC10" s="483"/>
      <c r="CD10" s="483"/>
      <c r="CE10" s="483"/>
      <c r="CF10" s="483"/>
      <c r="CG10" s="483"/>
      <c r="CH10" s="483"/>
      <c r="CI10" s="483"/>
      <c r="CJ10" s="483"/>
      <c r="CK10" s="483"/>
      <c r="CL10" s="483"/>
      <c r="CM10" s="483"/>
      <c r="CN10" s="483"/>
      <c r="CO10" s="483"/>
      <c r="CP10" s="483"/>
      <c r="CQ10" s="483"/>
      <c r="CR10" s="483"/>
      <c r="CS10" s="483"/>
      <c r="CT10" s="483"/>
      <c r="CU10" s="483"/>
      <c r="CV10" s="483"/>
      <c r="CW10" s="483"/>
      <c r="CX10" s="483"/>
      <c r="CY10" s="483"/>
      <c r="CZ10" s="483"/>
      <c r="DA10" s="483"/>
      <c r="DB10" s="483"/>
      <c r="DC10" s="483"/>
      <c r="DD10" s="483"/>
      <c r="DE10" s="483"/>
      <c r="DF10" s="483"/>
      <c r="DG10" s="483"/>
      <c r="DH10" s="483"/>
      <c r="DI10" s="483"/>
      <c r="DJ10" s="483"/>
      <c r="DK10" s="483"/>
      <c r="DL10" s="483"/>
      <c r="DM10" s="483"/>
      <c r="DN10" s="483"/>
      <c r="DO10" s="483"/>
      <c r="DP10" s="483"/>
      <c r="DQ10" s="483"/>
      <c r="DR10" s="483"/>
      <c r="DS10" s="483"/>
      <c r="DT10" s="483"/>
      <c r="DU10" s="483"/>
      <c r="DV10" s="483"/>
      <c r="DW10" s="483"/>
      <c r="DX10" s="483"/>
      <c r="DY10" s="483"/>
      <c r="DZ10" s="483"/>
      <c r="EA10" s="483"/>
      <c r="EB10" s="483"/>
      <c r="EC10" s="483"/>
      <c r="ED10" s="483"/>
      <c r="EE10" s="483"/>
      <c r="EF10" s="483"/>
      <c r="EG10" s="483"/>
      <c r="EH10" s="483"/>
      <c r="EI10" s="483"/>
      <c r="EJ10" s="483"/>
      <c r="EK10" s="483"/>
      <c r="EL10" s="483"/>
      <c r="EM10" s="483"/>
      <c r="EN10" s="483"/>
      <c r="EO10" s="483"/>
      <c r="EP10" s="483"/>
      <c r="EQ10" s="483"/>
      <c r="ER10" s="483"/>
      <c r="ES10" s="483"/>
      <c r="ET10" s="483"/>
      <c r="EU10" s="483"/>
      <c r="EV10" s="483"/>
      <c r="EW10" s="483"/>
      <c r="EX10" s="483"/>
      <c r="EY10" s="483"/>
      <c r="EZ10" s="483"/>
      <c r="FA10" s="483"/>
      <c r="FB10" s="483"/>
      <c r="FC10" s="483"/>
      <c r="FD10" s="483"/>
      <c r="FE10" s="483"/>
      <c r="FF10" s="483"/>
      <c r="FG10" s="483"/>
      <c r="FH10" s="483"/>
      <c r="FI10" s="483"/>
      <c r="FJ10" s="483"/>
      <c r="FK10" s="483"/>
      <c r="FL10" s="483"/>
      <c r="FM10" s="483"/>
      <c r="FN10" s="483"/>
      <c r="FO10" s="483"/>
      <c r="FP10" s="483"/>
      <c r="FQ10" s="483"/>
      <c r="FR10" s="483"/>
      <c r="FS10" s="483"/>
      <c r="FT10" s="483"/>
      <c r="FU10" s="483"/>
      <c r="FV10" s="483"/>
      <c r="FW10" s="483"/>
      <c r="FX10" s="483"/>
      <c r="FY10" s="483"/>
      <c r="FZ10" s="483"/>
      <c r="GA10" s="483"/>
      <c r="GB10" s="483"/>
      <c r="GC10" s="483"/>
      <c r="GD10" s="483"/>
      <c r="GE10" s="483"/>
      <c r="GF10" s="483"/>
      <c r="GG10" s="483"/>
      <c r="GH10" s="483"/>
      <c r="GI10" s="483"/>
      <c r="GJ10" s="483"/>
      <c r="GK10" s="483"/>
      <c r="GL10" s="483"/>
      <c r="GM10" s="483"/>
      <c r="GN10" s="483"/>
      <c r="GO10" s="483"/>
      <c r="GP10" s="483"/>
      <c r="GQ10" s="483"/>
      <c r="GR10" s="483"/>
      <c r="GS10" s="483"/>
      <c r="GT10" s="483"/>
      <c r="GU10" s="483"/>
      <c r="GV10" s="483"/>
      <c r="GW10" s="483"/>
      <c r="GX10" s="483"/>
      <c r="GY10" s="483"/>
      <c r="GZ10" s="483"/>
      <c r="HA10" s="483"/>
      <c r="HB10" s="483"/>
      <c r="HC10" s="483"/>
      <c r="HD10" s="483"/>
      <c r="HE10" s="483"/>
      <c r="HF10" s="483"/>
      <c r="HG10" s="483"/>
      <c r="HH10" s="483"/>
      <c r="HI10" s="483"/>
      <c r="HJ10" s="483"/>
      <c r="HK10" s="483"/>
      <c r="HL10" s="483"/>
      <c r="HM10" s="483"/>
      <c r="HN10" s="483"/>
      <c r="HO10" s="483"/>
      <c r="HP10" s="483"/>
      <c r="HQ10" s="483"/>
      <c r="HR10" s="483"/>
      <c r="HS10" s="483"/>
      <c r="HT10" s="483"/>
      <c r="HU10" s="483"/>
      <c r="HV10" s="483"/>
      <c r="HW10" s="483"/>
      <c r="HX10" s="483"/>
      <c r="HY10" s="483"/>
      <c r="HZ10" s="483"/>
      <c r="IA10" s="483"/>
      <c r="IB10" s="483"/>
      <c r="IC10" s="483"/>
      <c r="ID10" s="483"/>
      <c r="IE10" s="483"/>
      <c r="IF10" s="483"/>
      <c r="IG10" s="483"/>
      <c r="IH10" s="483"/>
      <c r="II10" s="483"/>
      <c r="IJ10" s="483"/>
      <c r="IK10" s="483"/>
      <c r="IL10" s="483"/>
      <c r="IM10" s="483"/>
      <c r="IN10" s="483"/>
      <c r="IO10" s="483"/>
      <c r="IP10" s="483"/>
      <c r="IQ10" s="483"/>
      <c r="IR10" s="483"/>
      <c r="IS10" s="483"/>
      <c r="IT10" s="483"/>
      <c r="IU10" s="483"/>
      <c r="IV10" s="483"/>
      <c r="IW10" s="483"/>
      <c r="IX10" s="483"/>
      <c r="IY10" s="483"/>
      <c r="IZ10" s="483"/>
      <c r="JA10" s="483"/>
      <c r="JB10" s="483"/>
      <c r="JC10" s="483"/>
      <c r="JD10" s="483"/>
      <c r="JE10" s="483"/>
      <c r="JF10" s="483"/>
      <c r="JG10" s="483"/>
      <c r="JH10" s="483"/>
      <c r="JI10" s="483"/>
      <c r="JJ10" s="483"/>
      <c r="JK10" s="483"/>
      <c r="JL10" s="483"/>
      <c r="JM10" s="483"/>
      <c r="JN10" s="483"/>
      <c r="JO10" s="483"/>
      <c r="JP10" s="483"/>
      <c r="JQ10" s="483"/>
      <c r="JR10" s="483"/>
      <c r="JS10" s="483"/>
      <c r="JT10" s="483"/>
      <c r="JU10" s="483"/>
      <c r="JV10" s="483"/>
      <c r="JW10" s="483"/>
      <c r="JX10" s="483"/>
      <c r="JY10" s="483"/>
      <c r="JZ10" s="483"/>
      <c r="KA10" s="483"/>
      <c r="KB10" s="483"/>
      <c r="KC10" s="483"/>
      <c r="KD10" s="483"/>
      <c r="KE10" s="483"/>
      <c r="KF10" s="483"/>
      <c r="KG10" s="483"/>
      <c r="KH10" s="483"/>
      <c r="KI10" s="483"/>
      <c r="KJ10" s="483"/>
      <c r="KK10" s="483"/>
      <c r="KL10" s="483"/>
      <c r="KM10" s="483"/>
      <c r="KN10" s="483"/>
      <c r="KO10" s="483"/>
      <c r="KP10" s="483"/>
      <c r="KQ10" s="483"/>
      <c r="KR10" s="483"/>
      <c r="KS10" s="483"/>
      <c r="KT10" s="483"/>
      <c r="KU10" s="483"/>
      <c r="KV10" s="483"/>
      <c r="KW10" s="483"/>
      <c r="KX10" s="483"/>
      <c r="KY10" s="483"/>
      <c r="KZ10" s="483"/>
      <c r="LA10" s="483"/>
      <c r="LB10" s="483"/>
      <c r="LC10" s="483"/>
      <c r="LD10" s="483"/>
      <c r="LE10" s="483"/>
      <c r="LF10" s="483"/>
      <c r="LG10" s="483"/>
      <c r="LH10" s="483"/>
      <c r="LI10" s="483"/>
      <c r="LJ10" s="483"/>
      <c r="LK10" s="483"/>
      <c r="LL10" s="483"/>
      <c r="LM10" s="483"/>
      <c r="LN10" s="483"/>
      <c r="LO10" s="483"/>
      <c r="LP10" s="483"/>
      <c r="LQ10" s="483"/>
      <c r="LR10" s="483"/>
      <c r="LS10" s="483"/>
      <c r="LT10" s="483"/>
      <c r="LU10" s="483"/>
      <c r="LV10" s="483"/>
      <c r="LW10" s="483"/>
      <c r="LX10" s="483"/>
      <c r="LY10" s="483"/>
      <c r="LZ10" s="483"/>
      <c r="MA10" s="483"/>
      <c r="MB10" s="483"/>
      <c r="MC10" s="483"/>
      <c r="MD10" s="483"/>
      <c r="ME10" s="483"/>
      <c r="MF10" s="483"/>
      <c r="MG10" s="483"/>
      <c r="MH10" s="483"/>
      <c r="MI10" s="483"/>
      <c r="MJ10" s="483"/>
      <c r="MK10" s="483"/>
      <c r="ML10" s="483"/>
      <c r="MM10" s="483"/>
      <c r="MN10" s="483"/>
      <c r="MO10" s="483"/>
      <c r="MP10" s="483"/>
      <c r="MQ10" s="483"/>
      <c r="MR10" s="483"/>
      <c r="MS10" s="483"/>
      <c r="MT10" s="483"/>
      <c r="MU10" s="483"/>
      <c r="MV10" s="483"/>
      <c r="MW10" s="483"/>
      <c r="MX10" s="483"/>
      <c r="MY10" s="483"/>
      <c r="MZ10" s="483"/>
      <c r="NA10" s="483"/>
      <c r="NB10" s="483"/>
      <c r="NC10" s="483"/>
      <c r="ND10" s="483"/>
      <c r="NE10" s="483"/>
      <c r="NF10" s="483"/>
      <c r="NG10" s="483"/>
      <c r="NH10" s="483"/>
      <c r="NI10" s="483"/>
      <c r="NJ10" s="483"/>
      <c r="NK10" s="483"/>
      <c r="NL10" s="483"/>
      <c r="NM10" s="483"/>
      <c r="NN10" s="483"/>
      <c r="NO10" s="483"/>
      <c r="NP10" s="483"/>
      <c r="NQ10" s="483"/>
      <c r="NR10" s="483"/>
      <c r="NS10" s="483"/>
      <c r="NT10" s="483"/>
      <c r="NU10" s="483"/>
      <c r="NV10" s="483"/>
      <c r="NW10" s="483"/>
      <c r="NX10" s="483"/>
      <c r="NY10" s="483"/>
      <c r="NZ10" s="483"/>
      <c r="OA10" s="483"/>
      <c r="OB10" s="483"/>
      <c r="OC10" s="483"/>
      <c r="OD10" s="483"/>
      <c r="OE10" s="483"/>
      <c r="OF10" s="483"/>
      <c r="OG10" s="483"/>
      <c r="OH10" s="483"/>
      <c r="OI10" s="483"/>
      <c r="OJ10" s="483"/>
      <c r="OK10" s="483"/>
      <c r="OL10" s="483"/>
      <c r="OM10" s="483"/>
      <c r="ON10" s="483"/>
      <c r="OO10" s="483"/>
      <c r="OP10" s="483"/>
      <c r="OQ10" s="483"/>
      <c r="OR10" s="483"/>
      <c r="OS10" s="483"/>
      <c r="OT10" s="483"/>
      <c r="OU10" s="483"/>
      <c r="OV10" s="483"/>
      <c r="OW10" s="483"/>
      <c r="OX10" s="483"/>
      <c r="OY10" s="483"/>
      <c r="OZ10" s="483"/>
      <c r="PA10" s="483"/>
      <c r="PB10" s="483"/>
      <c r="PC10" s="483"/>
      <c r="PD10" s="483"/>
      <c r="PE10" s="483"/>
      <c r="PF10" s="483"/>
      <c r="PG10" s="483"/>
      <c r="PH10" s="483"/>
      <c r="PI10" s="483"/>
      <c r="PJ10" s="483"/>
      <c r="PK10" s="483"/>
      <c r="PL10" s="483"/>
      <c r="PM10" s="483"/>
      <c r="PN10" s="483"/>
      <c r="PO10" s="483"/>
      <c r="PP10" s="483"/>
      <c r="PQ10" s="483"/>
      <c r="PR10" s="483"/>
      <c r="PS10" s="483"/>
      <c r="PT10" s="483"/>
      <c r="PU10" s="483"/>
      <c r="PV10" s="483"/>
      <c r="PW10" s="483"/>
      <c r="PX10" s="483"/>
      <c r="PY10" s="483"/>
      <c r="PZ10" s="483"/>
      <c r="QA10" s="483"/>
      <c r="QB10" s="483"/>
      <c r="QC10" s="483"/>
      <c r="QD10" s="483"/>
      <c r="QE10" s="483"/>
      <c r="QF10" s="483"/>
      <c r="QG10" s="483"/>
      <c r="QH10" s="483"/>
      <c r="QI10" s="483"/>
      <c r="QJ10" s="483"/>
      <c r="QK10" s="483"/>
      <c r="QL10" s="483"/>
      <c r="QM10" s="483"/>
      <c r="QN10" s="483"/>
      <c r="QO10" s="483"/>
      <c r="QP10" s="483"/>
      <c r="QQ10" s="483"/>
      <c r="QR10" s="483"/>
      <c r="QS10" s="483"/>
      <c r="QT10" s="483"/>
      <c r="QU10" s="483"/>
      <c r="QV10" s="483"/>
      <c r="QW10" s="483"/>
      <c r="QX10" s="483"/>
      <c r="QY10" s="483"/>
      <c r="QZ10" s="483"/>
      <c r="RA10" s="483"/>
      <c r="RB10" s="483"/>
      <c r="RC10" s="483"/>
      <c r="RD10" s="483"/>
      <c r="RE10" s="483"/>
      <c r="RF10" s="483"/>
      <c r="RG10" s="483"/>
      <c r="RH10" s="483"/>
      <c r="RI10" s="483"/>
      <c r="RJ10" s="483"/>
      <c r="RK10" s="483"/>
      <c r="RL10" s="483"/>
      <c r="RM10" s="483"/>
      <c r="RN10" s="483"/>
      <c r="RO10" s="483"/>
      <c r="RP10" s="483"/>
      <c r="RQ10" s="483"/>
      <c r="RR10" s="483"/>
      <c r="RS10" s="483"/>
      <c r="RT10" s="483"/>
      <c r="RU10" s="483"/>
      <c r="RV10" s="483"/>
      <c r="RW10" s="483"/>
      <c r="RX10" s="483"/>
      <c r="RY10" s="483"/>
      <c r="RZ10" s="483"/>
      <c r="SA10" s="483"/>
      <c r="SB10" s="483"/>
      <c r="SC10" s="483"/>
      <c r="SD10" s="483"/>
      <c r="SE10" s="483"/>
      <c r="SF10" s="483"/>
      <c r="SG10" s="483"/>
      <c r="SH10" s="483"/>
      <c r="SI10" s="483"/>
      <c r="SJ10" s="483"/>
      <c r="SK10" s="483"/>
      <c r="SL10" s="483"/>
      <c r="SM10" s="483"/>
      <c r="SN10" s="483"/>
      <c r="SO10" s="483"/>
      <c r="SP10" s="483"/>
      <c r="SQ10" s="483"/>
      <c r="SR10" s="483"/>
      <c r="SS10" s="483"/>
      <c r="ST10" s="483"/>
      <c r="SU10" s="483"/>
      <c r="SV10" s="483"/>
      <c r="SW10" s="483"/>
      <c r="SX10" s="483"/>
      <c r="SY10" s="483"/>
      <c r="SZ10" s="483"/>
      <c r="TA10" s="483"/>
      <c r="TB10" s="483"/>
      <c r="TC10" s="483"/>
      <c r="TD10" s="483"/>
      <c r="TE10" s="483"/>
      <c r="TF10" s="483"/>
      <c r="TG10" s="483"/>
      <c r="TH10" s="483"/>
      <c r="TI10" s="483"/>
      <c r="TJ10" s="483"/>
      <c r="TK10" s="483"/>
      <c r="TL10" s="483"/>
      <c r="TM10" s="483"/>
      <c r="TN10" s="483"/>
      <c r="TO10" s="483"/>
      <c r="TP10" s="483"/>
      <c r="TQ10" s="483"/>
      <c r="TR10" s="483"/>
      <c r="TS10" s="483"/>
      <c r="TT10" s="483"/>
      <c r="TU10" s="483"/>
      <c r="TV10" s="483"/>
      <c r="TW10" s="483"/>
      <c r="TX10" s="483"/>
      <c r="TY10" s="483"/>
      <c r="TZ10" s="483"/>
      <c r="UA10" s="483"/>
      <c r="UB10" s="483"/>
      <c r="UC10" s="483"/>
      <c r="UD10" s="483"/>
      <c r="UE10" s="483"/>
      <c r="UF10" s="483"/>
      <c r="UG10" s="483"/>
      <c r="UH10" s="483"/>
      <c r="UI10" s="483"/>
      <c r="UJ10" s="483"/>
      <c r="UK10" s="483"/>
      <c r="UL10" s="483"/>
      <c r="UM10" s="483"/>
      <c r="UN10" s="483"/>
      <c r="UO10" s="483"/>
      <c r="UP10" s="483"/>
      <c r="UQ10" s="483"/>
      <c r="UR10" s="483"/>
      <c r="US10" s="483"/>
      <c r="UT10" s="483"/>
      <c r="UU10" s="483"/>
      <c r="UV10" s="483"/>
      <c r="UW10" s="483"/>
      <c r="UX10" s="483"/>
      <c r="UY10" s="483"/>
      <c r="UZ10" s="483"/>
      <c r="VA10" s="483"/>
      <c r="VB10" s="483"/>
      <c r="VC10" s="483"/>
      <c r="VD10" s="483"/>
      <c r="VE10" s="483"/>
      <c r="VF10" s="483"/>
      <c r="VG10" s="483"/>
      <c r="VH10" s="483"/>
      <c r="VI10" s="483"/>
      <c r="VJ10" s="483"/>
      <c r="VK10" s="483"/>
      <c r="VL10" s="483"/>
      <c r="VM10" s="483"/>
      <c r="VN10" s="483"/>
      <c r="VO10" s="483"/>
      <c r="VP10" s="483"/>
      <c r="VQ10" s="483"/>
      <c r="VR10" s="483"/>
      <c r="VS10" s="483"/>
      <c r="VT10" s="483"/>
      <c r="VU10" s="483"/>
      <c r="VV10" s="483"/>
      <c r="VW10" s="483"/>
      <c r="VX10" s="483"/>
      <c r="VY10" s="483"/>
      <c r="VZ10" s="483"/>
      <c r="WA10" s="483"/>
      <c r="WB10" s="483"/>
      <c r="WC10" s="483"/>
      <c r="WD10" s="483"/>
      <c r="WE10" s="483"/>
      <c r="WF10" s="483"/>
      <c r="WG10" s="483"/>
      <c r="WH10" s="483"/>
      <c r="WI10" s="483"/>
      <c r="WJ10" s="483"/>
      <c r="WK10" s="483"/>
      <c r="WL10" s="483"/>
      <c r="WM10" s="483"/>
      <c r="WN10" s="483"/>
      <c r="WO10" s="483"/>
      <c r="WP10" s="483"/>
      <c r="WQ10" s="483"/>
      <c r="WR10" s="483"/>
      <c r="WS10" s="483"/>
      <c r="WT10" s="483"/>
      <c r="WU10" s="483"/>
      <c r="WV10" s="483"/>
      <c r="WW10" s="483"/>
      <c r="WX10" s="483"/>
      <c r="WY10" s="483"/>
      <c r="WZ10" s="483"/>
      <c r="XA10" s="483"/>
      <c r="XB10" s="483"/>
      <c r="XC10" s="483"/>
      <c r="XD10" s="483"/>
      <c r="XE10" s="483"/>
      <c r="XF10" s="483"/>
      <c r="XG10" s="483"/>
      <c r="XH10" s="483"/>
      <c r="XI10" s="483"/>
      <c r="XJ10" s="483"/>
      <c r="XK10" s="483"/>
      <c r="XL10" s="483"/>
      <c r="XM10" s="483"/>
      <c r="XN10" s="483"/>
      <c r="XO10" s="483"/>
      <c r="XP10" s="483"/>
      <c r="XQ10" s="483"/>
      <c r="XR10" s="483"/>
      <c r="XS10" s="483"/>
      <c r="XT10" s="483"/>
      <c r="XU10" s="483"/>
      <c r="XV10" s="483"/>
      <c r="XW10" s="483"/>
      <c r="XX10" s="483"/>
      <c r="XY10" s="483"/>
      <c r="XZ10" s="483"/>
      <c r="YA10" s="483"/>
      <c r="YB10" s="483"/>
      <c r="YC10" s="483"/>
      <c r="YD10" s="483"/>
      <c r="YE10" s="483"/>
      <c r="YF10" s="483"/>
      <c r="YG10" s="483"/>
      <c r="YH10" s="483"/>
      <c r="YI10" s="483"/>
      <c r="YJ10" s="483"/>
      <c r="YK10" s="483"/>
      <c r="YL10" s="483"/>
      <c r="YM10" s="483"/>
      <c r="YN10" s="483"/>
      <c r="YO10" s="483"/>
      <c r="YP10" s="483"/>
      <c r="YQ10" s="483"/>
      <c r="YR10" s="483"/>
      <c r="YS10" s="483"/>
      <c r="YT10" s="483"/>
      <c r="YU10" s="483"/>
      <c r="YV10" s="483"/>
      <c r="YW10" s="483"/>
      <c r="YX10" s="483"/>
      <c r="YY10" s="483"/>
      <c r="YZ10" s="483"/>
      <c r="ZA10" s="483"/>
      <c r="ZB10" s="483"/>
      <c r="ZC10" s="483"/>
      <c r="ZD10" s="483"/>
      <c r="ZE10" s="483"/>
      <c r="ZF10" s="483"/>
      <c r="ZG10" s="483"/>
      <c r="ZH10" s="483"/>
      <c r="ZI10" s="483"/>
      <c r="ZJ10" s="483"/>
      <c r="ZK10" s="483"/>
      <c r="ZL10" s="483"/>
      <c r="ZM10" s="483"/>
      <c r="ZN10" s="483"/>
      <c r="ZO10" s="483"/>
      <c r="ZP10" s="483"/>
      <c r="ZQ10" s="483"/>
      <c r="ZR10" s="483"/>
      <c r="ZS10" s="483"/>
      <c r="ZT10" s="483"/>
      <c r="ZU10" s="483"/>
      <c r="ZV10" s="483"/>
      <c r="ZW10" s="483"/>
      <c r="ZX10" s="483"/>
      <c r="ZY10" s="483"/>
      <c r="ZZ10" s="483"/>
      <c r="AAA10" s="483"/>
      <c r="AAB10" s="483"/>
      <c r="AAC10" s="483"/>
      <c r="AAD10" s="483"/>
      <c r="AAE10" s="483"/>
      <c r="AAF10" s="483"/>
      <c r="AAG10" s="483"/>
      <c r="AAH10" s="483"/>
      <c r="AAI10" s="483"/>
      <c r="AAJ10" s="483"/>
      <c r="AAK10" s="483"/>
      <c r="AAL10" s="483"/>
      <c r="AAM10" s="483"/>
      <c r="AAN10" s="483"/>
      <c r="AAO10" s="483"/>
      <c r="AAP10" s="483"/>
      <c r="AAQ10" s="483"/>
      <c r="AAR10" s="483"/>
      <c r="AAS10" s="483"/>
      <c r="AAT10" s="483"/>
      <c r="AAU10" s="483"/>
      <c r="AAV10" s="483"/>
      <c r="AAW10" s="483"/>
      <c r="AAX10" s="483"/>
      <c r="AAY10" s="483"/>
      <c r="AAZ10" s="483"/>
      <c r="ABA10" s="483"/>
      <c r="ABB10" s="483"/>
      <c r="ABC10" s="483"/>
      <c r="ABD10" s="483"/>
      <c r="ABE10" s="483"/>
      <c r="ABF10" s="483"/>
      <c r="ABG10" s="483"/>
      <c r="ABH10" s="483"/>
      <c r="ABI10" s="483"/>
      <c r="ABJ10" s="483"/>
      <c r="ABK10" s="483"/>
      <c r="ABL10" s="483"/>
      <c r="ABM10" s="483"/>
      <c r="ABN10" s="483"/>
      <c r="ABO10" s="483"/>
      <c r="ABP10" s="483"/>
      <c r="ABQ10" s="483"/>
      <c r="ABR10" s="483"/>
      <c r="ABS10" s="483"/>
      <c r="ABT10" s="483"/>
      <c r="ABU10" s="483"/>
      <c r="ABV10" s="483"/>
      <c r="ABW10" s="483"/>
      <c r="ABX10" s="483"/>
      <c r="ABY10" s="483"/>
      <c r="ABZ10" s="483"/>
      <c r="ACA10" s="483"/>
      <c r="ACB10" s="483"/>
      <c r="ACC10" s="483"/>
      <c r="ACD10" s="483"/>
      <c r="ACE10" s="483"/>
      <c r="ACF10" s="483"/>
      <c r="ACG10" s="483"/>
      <c r="ACH10" s="483"/>
      <c r="ACI10" s="483"/>
      <c r="ACJ10" s="483"/>
      <c r="ACK10" s="483"/>
      <c r="ACL10" s="483"/>
      <c r="ACM10" s="483"/>
      <c r="ACN10" s="483"/>
      <c r="ACO10" s="483"/>
      <c r="ACP10" s="483"/>
      <c r="ACQ10" s="483"/>
      <c r="ACR10" s="483"/>
      <c r="ACS10" s="483"/>
      <c r="ACT10" s="483"/>
      <c r="ACU10" s="483"/>
      <c r="ACV10" s="483"/>
      <c r="ACW10" s="483"/>
      <c r="ACX10" s="483"/>
      <c r="ACY10" s="483"/>
      <c r="ACZ10" s="483"/>
      <c r="ADA10" s="483"/>
      <c r="ADB10" s="483"/>
      <c r="ADC10" s="483"/>
      <c r="ADD10" s="483"/>
      <c r="ADE10" s="483"/>
      <c r="ADF10" s="483"/>
      <c r="ADG10" s="483"/>
      <c r="ADH10" s="483"/>
      <c r="ADI10" s="483"/>
      <c r="ADJ10" s="483"/>
      <c r="ADK10" s="483"/>
      <c r="ADL10" s="483"/>
      <c r="ADM10" s="483"/>
      <c r="ADN10" s="483"/>
      <c r="ADO10" s="483"/>
      <c r="ADP10" s="483"/>
      <c r="ADQ10" s="483"/>
      <c r="ADR10" s="483"/>
      <c r="ADS10" s="483"/>
      <c r="ADT10" s="483"/>
      <c r="ADU10" s="483"/>
      <c r="ADV10" s="483"/>
      <c r="ADW10" s="483"/>
      <c r="ADX10" s="483"/>
      <c r="ADY10" s="483"/>
      <c r="ADZ10" s="483"/>
      <c r="AEA10" s="483"/>
      <c r="AEB10" s="483"/>
      <c r="AEC10" s="483"/>
      <c r="AED10" s="483"/>
      <c r="AEE10" s="483"/>
      <c r="AEF10" s="483"/>
      <c r="AEG10" s="483"/>
      <c r="AEH10" s="483"/>
      <c r="AEI10" s="483"/>
      <c r="AEJ10" s="483"/>
      <c r="AEK10" s="483"/>
      <c r="AEL10" s="483"/>
      <c r="AEM10" s="483"/>
      <c r="AEN10" s="483"/>
      <c r="AEO10" s="483"/>
      <c r="AEP10" s="483"/>
      <c r="AEQ10" s="483"/>
      <c r="AER10" s="483"/>
      <c r="AES10" s="483"/>
      <c r="AET10" s="483"/>
      <c r="AEU10" s="483"/>
      <c r="AEV10" s="483"/>
      <c r="AEW10" s="483"/>
      <c r="AEX10" s="483"/>
      <c r="AEY10" s="483"/>
      <c r="AEZ10" s="483"/>
      <c r="AFA10" s="483"/>
      <c r="AFB10" s="483"/>
      <c r="AFC10" s="483"/>
      <c r="AFD10" s="483"/>
      <c r="AFE10" s="483"/>
      <c r="AFF10" s="483"/>
      <c r="AFG10" s="483"/>
      <c r="AFH10" s="483"/>
      <c r="AFI10" s="483"/>
      <c r="AFJ10" s="483"/>
      <c r="AFK10" s="483"/>
      <c r="AFL10" s="483"/>
      <c r="AFM10" s="483"/>
      <c r="AFN10" s="483"/>
      <c r="AFO10" s="483"/>
      <c r="AFP10" s="483"/>
      <c r="AFQ10" s="483"/>
      <c r="AFR10" s="483"/>
      <c r="AFS10" s="483"/>
      <c r="AFT10" s="483"/>
      <c r="AFU10" s="483"/>
      <c r="AFV10" s="483"/>
      <c r="AFW10" s="483"/>
      <c r="AFX10" s="483"/>
      <c r="AFY10" s="483"/>
      <c r="AFZ10" s="483"/>
      <c r="AGA10" s="483"/>
      <c r="AGB10" s="483"/>
      <c r="AGC10" s="483"/>
      <c r="AGD10" s="483"/>
      <c r="AGE10" s="483"/>
      <c r="AGF10" s="483"/>
      <c r="AGG10" s="483"/>
      <c r="AGH10" s="483"/>
      <c r="AGI10" s="483"/>
      <c r="AGJ10" s="483"/>
      <c r="AGK10" s="483"/>
      <c r="AGL10" s="483"/>
      <c r="AGM10" s="483"/>
      <c r="AGN10" s="483"/>
      <c r="AGO10" s="483"/>
      <c r="AGP10" s="483"/>
      <c r="AGQ10" s="483"/>
      <c r="AGR10" s="483"/>
      <c r="AGS10" s="483"/>
      <c r="AGT10" s="483"/>
      <c r="AGU10" s="483"/>
      <c r="AGV10" s="483"/>
      <c r="AGW10" s="483"/>
      <c r="AGX10" s="483"/>
      <c r="AGY10" s="483"/>
      <c r="AGZ10" s="483"/>
      <c r="AHA10" s="483"/>
      <c r="AHB10" s="483"/>
      <c r="AHC10" s="483"/>
      <c r="AHD10" s="483"/>
      <c r="AHE10" s="483"/>
      <c r="AHF10" s="483"/>
      <c r="AHG10" s="483"/>
      <c r="AHH10" s="483"/>
      <c r="AHI10" s="483"/>
      <c r="AHJ10" s="483"/>
      <c r="AHK10" s="483"/>
      <c r="AHL10" s="483"/>
      <c r="AHM10" s="483"/>
      <c r="AHN10" s="483"/>
      <c r="AHO10" s="483"/>
      <c r="AHP10" s="483"/>
      <c r="AHQ10" s="483"/>
      <c r="AHR10" s="483"/>
      <c r="AHS10" s="483"/>
      <c r="AHT10" s="483"/>
      <c r="AHU10" s="483"/>
      <c r="AHV10" s="483"/>
      <c r="AHW10" s="483"/>
      <c r="AHX10" s="483"/>
      <c r="AHY10" s="483"/>
      <c r="AHZ10" s="483"/>
      <c r="AIA10" s="483"/>
      <c r="AIB10" s="483"/>
      <c r="AIC10" s="483"/>
      <c r="AID10" s="483"/>
      <c r="AIE10" s="483"/>
      <c r="AIF10" s="483"/>
      <c r="AIG10" s="483"/>
      <c r="AIH10" s="483"/>
      <c r="AII10" s="483"/>
      <c r="AIJ10" s="483"/>
      <c r="AIK10" s="483"/>
      <c r="AIL10" s="483"/>
      <c r="AIM10" s="483"/>
      <c r="AIN10" s="483"/>
      <c r="AIO10" s="483"/>
      <c r="AIP10" s="483"/>
      <c r="AIQ10" s="483"/>
      <c r="AIR10" s="483"/>
      <c r="AIS10" s="483"/>
      <c r="AIT10" s="483"/>
      <c r="AIU10" s="483"/>
      <c r="AIV10" s="483"/>
      <c r="AIW10" s="483"/>
      <c r="AIX10" s="483"/>
      <c r="AIY10" s="483"/>
      <c r="AIZ10" s="483"/>
      <c r="AJA10" s="483"/>
      <c r="AJB10" s="483"/>
      <c r="AJC10" s="483"/>
      <c r="AJD10" s="483"/>
      <c r="AJE10" s="483"/>
      <c r="AJF10" s="483"/>
      <c r="AJG10" s="483"/>
      <c r="AJH10" s="483"/>
      <c r="AJI10" s="483"/>
      <c r="AJJ10" s="483"/>
      <c r="AJK10" s="483"/>
      <c r="AJL10" s="483"/>
      <c r="AJM10" s="483"/>
      <c r="AJN10" s="483"/>
      <c r="AJO10" s="483"/>
      <c r="AJP10" s="483"/>
      <c r="AJQ10" s="483"/>
      <c r="AJR10" s="483"/>
      <c r="AJS10" s="483"/>
      <c r="AJT10" s="483"/>
      <c r="AJU10" s="483"/>
      <c r="AJV10" s="483"/>
      <c r="AJW10" s="483"/>
      <c r="AJX10" s="483"/>
      <c r="AJY10" s="483"/>
      <c r="AJZ10" s="483"/>
      <c r="AKA10" s="483"/>
      <c r="AKB10" s="483"/>
      <c r="AKC10" s="483"/>
      <c r="AKD10" s="483"/>
      <c r="AKE10" s="483"/>
      <c r="AKF10" s="483"/>
      <c r="AKG10" s="483"/>
      <c r="AKH10" s="483"/>
      <c r="AKI10" s="483"/>
      <c r="AKJ10" s="483"/>
      <c r="AKK10" s="483"/>
      <c r="AKL10" s="483"/>
      <c r="AKM10" s="483"/>
      <c r="AKN10" s="483"/>
      <c r="AKO10" s="483"/>
      <c r="AKP10" s="483"/>
      <c r="AKQ10" s="483"/>
      <c r="AKR10" s="483"/>
      <c r="AKS10" s="483"/>
      <c r="AKT10" s="483"/>
      <c r="AKU10" s="483"/>
      <c r="AKV10" s="483"/>
      <c r="AKW10" s="483"/>
      <c r="AKX10" s="483"/>
      <c r="AKY10" s="483"/>
      <c r="AKZ10" s="483"/>
      <c r="ALA10" s="483"/>
      <c r="ALB10" s="483"/>
      <c r="ALC10" s="483"/>
      <c r="ALD10" s="483"/>
      <c r="ALE10" s="483"/>
      <c r="ALF10" s="483"/>
      <c r="ALG10" s="483"/>
      <c r="ALH10" s="483"/>
      <c r="ALI10" s="483"/>
      <c r="ALJ10" s="483"/>
      <c r="ALK10" s="483"/>
      <c r="ALL10" s="483"/>
      <c r="ALM10" s="483"/>
      <c r="ALN10" s="483"/>
      <c r="ALO10" s="483"/>
      <c r="ALP10" s="483"/>
      <c r="ALQ10" s="483"/>
      <c r="ALR10" s="483"/>
      <c r="ALS10" s="483"/>
      <c r="ALT10" s="483"/>
      <c r="ALU10" s="483"/>
      <c r="ALV10" s="483"/>
      <c r="ALW10" s="483"/>
      <c r="ALX10" s="483"/>
      <c r="ALY10" s="483"/>
      <c r="ALZ10" s="483"/>
    </row>
    <row r="11" spans="1:1014" ht="15" customHeight="1">
      <c r="A11" s="528">
        <v>3</v>
      </c>
      <c r="B11" s="509" t="s">
        <v>1596</v>
      </c>
      <c r="C11" s="509" t="s">
        <v>2199</v>
      </c>
      <c r="D11" s="509" t="s">
        <v>1596</v>
      </c>
      <c r="E11" s="510" t="s">
        <v>1596</v>
      </c>
      <c r="F11" s="510" t="s">
        <v>1596</v>
      </c>
      <c r="G11" s="510" t="s">
        <v>1596</v>
      </c>
      <c r="H11" s="548" t="s">
        <v>2200</v>
      </c>
      <c r="I11" s="520" t="s">
        <v>2201</v>
      </c>
      <c r="J11" s="514"/>
      <c r="K11" s="320" t="s">
        <v>2202</v>
      </c>
      <c r="L11" s="514"/>
      <c r="M11" s="514"/>
      <c r="N11" s="514"/>
      <c r="O11" s="514"/>
      <c r="P11" s="514"/>
      <c r="Q11" s="512" t="s">
        <v>820</v>
      </c>
      <c r="R11" s="513"/>
      <c r="S11" s="513" t="s">
        <v>863</v>
      </c>
      <c r="T11" s="514"/>
      <c r="U11" s="514"/>
      <c r="V11" s="514" t="s">
        <v>864</v>
      </c>
      <c r="W11" s="514" t="s">
        <v>864</v>
      </c>
      <c r="X11" s="483"/>
      <c r="Y11" s="483"/>
      <c r="Z11" s="483"/>
      <c r="AA11" s="483"/>
      <c r="AB11" s="483"/>
      <c r="AC11" s="483"/>
      <c r="AD11" s="483"/>
      <c r="AE11" s="483"/>
      <c r="AF11" s="483"/>
      <c r="AG11" s="483"/>
      <c r="AH11" s="483"/>
      <c r="AI11" s="483"/>
      <c r="AJ11" s="483"/>
      <c r="AK11" s="483"/>
      <c r="AL11" s="483"/>
      <c r="AM11" s="483"/>
      <c r="AN11" s="483"/>
      <c r="AO11" s="483"/>
      <c r="AP11" s="483"/>
      <c r="AQ11" s="483"/>
      <c r="AR11" s="483"/>
      <c r="AS11" s="483"/>
      <c r="AT11" s="483"/>
      <c r="AU11" s="483"/>
      <c r="AV11" s="483"/>
      <c r="AW11" s="483"/>
      <c r="AX11" s="483"/>
      <c r="AY11" s="483"/>
      <c r="AZ11" s="483"/>
      <c r="BA11" s="483"/>
      <c r="BB11" s="483"/>
      <c r="BC11" s="483"/>
      <c r="BD11" s="483"/>
      <c r="BE11" s="483"/>
      <c r="BF11" s="483"/>
      <c r="BG11" s="483"/>
      <c r="BH11" s="483"/>
      <c r="BI11" s="483"/>
      <c r="BJ11" s="483"/>
      <c r="BK11" s="483"/>
      <c r="BL11" s="483"/>
      <c r="BM11" s="483"/>
      <c r="BN11" s="483"/>
      <c r="BO11" s="483"/>
      <c r="BP11" s="483"/>
      <c r="BQ11" s="483"/>
      <c r="BR11" s="483"/>
      <c r="BS11" s="483"/>
      <c r="BT11" s="483"/>
      <c r="BU11" s="483"/>
      <c r="BV11" s="483"/>
      <c r="BW11" s="483"/>
      <c r="BX11" s="483"/>
      <c r="BY11" s="483"/>
      <c r="BZ11" s="483"/>
      <c r="CA11" s="483"/>
      <c r="CB11" s="483"/>
      <c r="CC11" s="483"/>
      <c r="CD11" s="483"/>
      <c r="CE11" s="483"/>
      <c r="CF11" s="483"/>
      <c r="CG11" s="483"/>
      <c r="CH11" s="483"/>
      <c r="CI11" s="483"/>
      <c r="CJ11" s="483"/>
      <c r="CK11" s="483"/>
      <c r="CL11" s="483"/>
      <c r="CM11" s="483"/>
      <c r="CN11" s="483"/>
      <c r="CO11" s="483"/>
      <c r="CP11" s="483"/>
      <c r="CQ11" s="483"/>
      <c r="CR11" s="483"/>
      <c r="CS11" s="483"/>
      <c r="CT11" s="483"/>
      <c r="CU11" s="483"/>
      <c r="CV11" s="483"/>
      <c r="CW11" s="483"/>
      <c r="CX11" s="483"/>
      <c r="CY11" s="483"/>
      <c r="CZ11" s="483"/>
      <c r="DA11" s="483"/>
      <c r="DB11" s="483"/>
      <c r="DC11" s="483"/>
      <c r="DD11" s="483"/>
      <c r="DE11" s="483"/>
      <c r="DF11" s="483"/>
      <c r="DG11" s="483"/>
      <c r="DH11" s="483"/>
      <c r="DI11" s="483"/>
      <c r="DJ11" s="483"/>
      <c r="DK11" s="483"/>
      <c r="DL11" s="483"/>
      <c r="DM11" s="483"/>
      <c r="DN11" s="483"/>
      <c r="DO11" s="483"/>
      <c r="DP11" s="483"/>
      <c r="DQ11" s="483"/>
      <c r="DR11" s="483"/>
      <c r="DS11" s="483"/>
      <c r="DT11" s="483"/>
      <c r="DU11" s="483"/>
      <c r="DV11" s="483"/>
      <c r="DW11" s="483"/>
      <c r="DX11" s="483"/>
      <c r="DY11" s="483"/>
      <c r="DZ11" s="483"/>
      <c r="EA11" s="483"/>
      <c r="EB11" s="483"/>
      <c r="EC11" s="483"/>
      <c r="ED11" s="483"/>
      <c r="EE11" s="483"/>
      <c r="EF11" s="483"/>
      <c r="EG11" s="483"/>
      <c r="EH11" s="483"/>
      <c r="EI11" s="483"/>
      <c r="EJ11" s="483"/>
      <c r="EK11" s="483"/>
      <c r="EL11" s="483"/>
      <c r="EM11" s="483"/>
      <c r="EN11" s="483"/>
      <c r="EO11" s="483"/>
      <c r="EP11" s="483"/>
      <c r="EQ11" s="483"/>
      <c r="ER11" s="483"/>
      <c r="ES11" s="483"/>
      <c r="ET11" s="483"/>
      <c r="EU11" s="483"/>
      <c r="EV11" s="483"/>
      <c r="EW11" s="483"/>
      <c r="EX11" s="483"/>
      <c r="EY11" s="483"/>
      <c r="EZ11" s="483"/>
      <c r="FA11" s="483"/>
      <c r="FB11" s="483"/>
      <c r="FC11" s="483"/>
      <c r="FD11" s="483"/>
      <c r="FE11" s="483"/>
      <c r="FF11" s="483"/>
      <c r="FG11" s="483"/>
      <c r="FH11" s="483"/>
      <c r="FI11" s="483"/>
      <c r="FJ11" s="483"/>
      <c r="FK11" s="483"/>
      <c r="FL11" s="483"/>
      <c r="FM11" s="483"/>
      <c r="FN11" s="483"/>
      <c r="FO11" s="483"/>
      <c r="FP11" s="483"/>
      <c r="FQ11" s="483"/>
      <c r="FR11" s="483"/>
      <c r="FS11" s="483"/>
      <c r="FT11" s="483"/>
      <c r="FU11" s="483"/>
      <c r="FV11" s="483"/>
      <c r="FW11" s="483"/>
      <c r="FX11" s="483"/>
      <c r="FY11" s="483"/>
      <c r="FZ11" s="483"/>
      <c r="GA11" s="483"/>
      <c r="GB11" s="483"/>
      <c r="GC11" s="483"/>
      <c r="GD11" s="483"/>
      <c r="GE11" s="483"/>
      <c r="GF11" s="483"/>
      <c r="GG11" s="483"/>
      <c r="GH11" s="483"/>
      <c r="GI11" s="483"/>
      <c r="GJ11" s="483"/>
      <c r="GK11" s="483"/>
      <c r="GL11" s="483"/>
      <c r="GM11" s="483"/>
      <c r="GN11" s="483"/>
      <c r="GO11" s="483"/>
      <c r="GP11" s="483"/>
      <c r="GQ11" s="483"/>
      <c r="GR11" s="483"/>
      <c r="GS11" s="483"/>
      <c r="GT11" s="483"/>
      <c r="GU11" s="483"/>
      <c r="GV11" s="483"/>
      <c r="GW11" s="483"/>
      <c r="GX11" s="483"/>
      <c r="GY11" s="483"/>
      <c r="GZ11" s="483"/>
      <c r="HA11" s="483"/>
      <c r="HB11" s="483"/>
      <c r="HC11" s="483"/>
      <c r="HD11" s="483"/>
      <c r="HE11" s="483"/>
      <c r="HF11" s="483"/>
      <c r="HG11" s="483"/>
      <c r="HH11" s="483"/>
      <c r="HI11" s="483"/>
      <c r="HJ11" s="483"/>
      <c r="HK11" s="483"/>
      <c r="HL11" s="483"/>
      <c r="HM11" s="483"/>
      <c r="HN11" s="483"/>
      <c r="HO11" s="483"/>
      <c r="HP11" s="483"/>
      <c r="HQ11" s="483"/>
      <c r="HR11" s="483"/>
      <c r="HS11" s="483"/>
      <c r="HT11" s="483"/>
      <c r="HU11" s="483"/>
      <c r="HV11" s="483"/>
      <c r="HW11" s="483"/>
      <c r="HX11" s="483"/>
      <c r="HY11" s="483"/>
      <c r="HZ11" s="483"/>
      <c r="IA11" s="483"/>
      <c r="IB11" s="483"/>
      <c r="IC11" s="483"/>
      <c r="ID11" s="483"/>
      <c r="IE11" s="483"/>
      <c r="IF11" s="483"/>
      <c r="IG11" s="483"/>
      <c r="IH11" s="483"/>
      <c r="II11" s="483"/>
      <c r="IJ11" s="483"/>
      <c r="IK11" s="483"/>
      <c r="IL11" s="483"/>
      <c r="IM11" s="483"/>
      <c r="IN11" s="483"/>
      <c r="IO11" s="483"/>
      <c r="IP11" s="483"/>
      <c r="IQ11" s="483"/>
      <c r="IR11" s="483"/>
      <c r="IS11" s="483"/>
      <c r="IT11" s="483"/>
      <c r="IU11" s="483"/>
      <c r="IV11" s="483"/>
      <c r="IW11" s="483"/>
      <c r="IX11" s="483"/>
      <c r="IY11" s="483"/>
      <c r="IZ11" s="483"/>
      <c r="JA11" s="483"/>
      <c r="JB11" s="483"/>
      <c r="JC11" s="483"/>
      <c r="JD11" s="483"/>
      <c r="JE11" s="483"/>
      <c r="JF11" s="483"/>
      <c r="JG11" s="483"/>
      <c r="JH11" s="483"/>
      <c r="JI11" s="483"/>
      <c r="JJ11" s="483"/>
      <c r="JK11" s="483"/>
      <c r="JL11" s="483"/>
      <c r="JM11" s="483"/>
      <c r="JN11" s="483"/>
      <c r="JO11" s="483"/>
      <c r="JP11" s="483"/>
      <c r="JQ11" s="483"/>
      <c r="JR11" s="483"/>
      <c r="JS11" s="483"/>
      <c r="JT11" s="483"/>
      <c r="JU11" s="483"/>
      <c r="JV11" s="483"/>
      <c r="JW11" s="483"/>
      <c r="JX11" s="483"/>
      <c r="JY11" s="483"/>
      <c r="JZ11" s="483"/>
      <c r="KA11" s="483"/>
      <c r="KB11" s="483"/>
      <c r="KC11" s="483"/>
      <c r="KD11" s="483"/>
      <c r="KE11" s="483"/>
      <c r="KF11" s="483"/>
      <c r="KG11" s="483"/>
      <c r="KH11" s="483"/>
      <c r="KI11" s="483"/>
      <c r="KJ11" s="483"/>
      <c r="KK11" s="483"/>
      <c r="KL11" s="483"/>
      <c r="KM11" s="483"/>
      <c r="KN11" s="483"/>
      <c r="KO11" s="483"/>
      <c r="KP11" s="483"/>
      <c r="KQ11" s="483"/>
      <c r="KR11" s="483"/>
      <c r="KS11" s="483"/>
      <c r="KT11" s="483"/>
      <c r="KU11" s="483"/>
      <c r="KV11" s="483"/>
      <c r="KW11" s="483"/>
      <c r="KX11" s="483"/>
      <c r="KY11" s="483"/>
      <c r="KZ11" s="483"/>
      <c r="LA11" s="483"/>
      <c r="LB11" s="483"/>
      <c r="LC11" s="483"/>
      <c r="LD11" s="483"/>
      <c r="LE11" s="483"/>
      <c r="LF11" s="483"/>
      <c r="LG11" s="483"/>
      <c r="LH11" s="483"/>
      <c r="LI11" s="483"/>
      <c r="LJ11" s="483"/>
      <c r="LK11" s="483"/>
      <c r="LL11" s="483"/>
      <c r="LM11" s="483"/>
      <c r="LN11" s="483"/>
      <c r="LO11" s="483"/>
      <c r="LP11" s="483"/>
      <c r="LQ11" s="483"/>
      <c r="LR11" s="483"/>
      <c r="LS11" s="483"/>
      <c r="LT11" s="483"/>
      <c r="LU11" s="483"/>
      <c r="LV11" s="483"/>
      <c r="LW11" s="483"/>
      <c r="LX11" s="483"/>
      <c r="LY11" s="483"/>
      <c r="LZ11" s="483"/>
      <c r="MA11" s="483"/>
      <c r="MB11" s="483"/>
      <c r="MC11" s="483"/>
      <c r="MD11" s="483"/>
      <c r="ME11" s="483"/>
      <c r="MF11" s="483"/>
      <c r="MG11" s="483"/>
      <c r="MH11" s="483"/>
      <c r="MI11" s="483"/>
      <c r="MJ11" s="483"/>
      <c r="MK11" s="483"/>
      <c r="ML11" s="483"/>
      <c r="MM11" s="483"/>
      <c r="MN11" s="483"/>
      <c r="MO11" s="483"/>
      <c r="MP11" s="483"/>
      <c r="MQ11" s="483"/>
      <c r="MR11" s="483"/>
      <c r="MS11" s="483"/>
      <c r="MT11" s="483"/>
      <c r="MU11" s="483"/>
      <c r="MV11" s="483"/>
      <c r="MW11" s="483"/>
      <c r="MX11" s="483"/>
      <c r="MY11" s="483"/>
      <c r="MZ11" s="483"/>
      <c r="NA11" s="483"/>
      <c r="NB11" s="483"/>
      <c r="NC11" s="483"/>
      <c r="ND11" s="483"/>
      <c r="NE11" s="483"/>
      <c r="NF11" s="483"/>
      <c r="NG11" s="483"/>
      <c r="NH11" s="483"/>
      <c r="NI11" s="483"/>
      <c r="NJ11" s="483"/>
      <c r="NK11" s="483"/>
      <c r="NL11" s="483"/>
      <c r="NM11" s="483"/>
      <c r="NN11" s="483"/>
      <c r="NO11" s="483"/>
      <c r="NP11" s="483"/>
      <c r="NQ11" s="483"/>
      <c r="NR11" s="483"/>
      <c r="NS11" s="483"/>
      <c r="NT11" s="483"/>
      <c r="NU11" s="483"/>
      <c r="NV11" s="483"/>
      <c r="NW11" s="483"/>
      <c r="NX11" s="483"/>
      <c r="NY11" s="483"/>
      <c r="NZ11" s="483"/>
      <c r="OA11" s="483"/>
      <c r="OB11" s="483"/>
      <c r="OC11" s="483"/>
      <c r="OD11" s="483"/>
      <c r="OE11" s="483"/>
      <c r="OF11" s="483"/>
      <c r="OG11" s="483"/>
      <c r="OH11" s="483"/>
      <c r="OI11" s="483"/>
      <c r="OJ11" s="483"/>
      <c r="OK11" s="483"/>
      <c r="OL11" s="483"/>
      <c r="OM11" s="483"/>
      <c r="ON11" s="483"/>
      <c r="OO11" s="483"/>
      <c r="OP11" s="483"/>
      <c r="OQ11" s="483"/>
      <c r="OR11" s="483"/>
      <c r="OS11" s="483"/>
      <c r="OT11" s="483"/>
      <c r="OU11" s="483"/>
      <c r="OV11" s="483"/>
      <c r="OW11" s="483"/>
      <c r="OX11" s="483"/>
      <c r="OY11" s="483"/>
      <c r="OZ11" s="483"/>
      <c r="PA11" s="483"/>
      <c r="PB11" s="483"/>
      <c r="PC11" s="483"/>
      <c r="PD11" s="483"/>
      <c r="PE11" s="483"/>
      <c r="PF11" s="483"/>
      <c r="PG11" s="483"/>
      <c r="PH11" s="483"/>
      <c r="PI11" s="483"/>
      <c r="PJ11" s="483"/>
      <c r="PK11" s="483"/>
      <c r="PL11" s="483"/>
      <c r="PM11" s="483"/>
      <c r="PN11" s="483"/>
      <c r="PO11" s="483"/>
      <c r="PP11" s="483"/>
      <c r="PQ11" s="483"/>
      <c r="PR11" s="483"/>
      <c r="PS11" s="483"/>
      <c r="PT11" s="483"/>
      <c r="PU11" s="483"/>
      <c r="PV11" s="483"/>
      <c r="PW11" s="483"/>
      <c r="PX11" s="483"/>
      <c r="PY11" s="483"/>
      <c r="PZ11" s="483"/>
      <c r="QA11" s="483"/>
      <c r="QB11" s="483"/>
      <c r="QC11" s="483"/>
      <c r="QD11" s="483"/>
      <c r="QE11" s="483"/>
      <c r="QF11" s="483"/>
      <c r="QG11" s="483"/>
      <c r="QH11" s="483"/>
      <c r="QI11" s="483"/>
      <c r="QJ11" s="483"/>
      <c r="QK11" s="483"/>
      <c r="QL11" s="483"/>
      <c r="QM11" s="483"/>
      <c r="QN11" s="483"/>
      <c r="QO11" s="483"/>
      <c r="QP11" s="483"/>
      <c r="QQ11" s="483"/>
      <c r="QR11" s="483"/>
      <c r="QS11" s="483"/>
      <c r="QT11" s="483"/>
      <c r="QU11" s="483"/>
      <c r="QV11" s="483"/>
      <c r="QW11" s="483"/>
      <c r="QX11" s="483"/>
      <c r="QY11" s="483"/>
      <c r="QZ11" s="483"/>
      <c r="RA11" s="483"/>
      <c r="RB11" s="483"/>
      <c r="RC11" s="483"/>
      <c r="RD11" s="483"/>
      <c r="RE11" s="483"/>
      <c r="RF11" s="483"/>
      <c r="RG11" s="483"/>
      <c r="RH11" s="483"/>
      <c r="RI11" s="483"/>
      <c r="RJ11" s="483"/>
      <c r="RK11" s="483"/>
      <c r="RL11" s="483"/>
      <c r="RM11" s="483"/>
      <c r="RN11" s="483"/>
      <c r="RO11" s="483"/>
      <c r="RP11" s="483"/>
      <c r="RQ11" s="483"/>
      <c r="RR11" s="483"/>
      <c r="RS11" s="483"/>
      <c r="RT11" s="483"/>
      <c r="RU11" s="483"/>
      <c r="RV11" s="483"/>
      <c r="RW11" s="483"/>
      <c r="RX11" s="483"/>
      <c r="RY11" s="483"/>
      <c r="RZ11" s="483"/>
      <c r="SA11" s="483"/>
      <c r="SB11" s="483"/>
      <c r="SC11" s="483"/>
      <c r="SD11" s="483"/>
      <c r="SE11" s="483"/>
      <c r="SF11" s="483"/>
      <c r="SG11" s="483"/>
      <c r="SH11" s="483"/>
      <c r="SI11" s="483"/>
      <c r="SJ11" s="483"/>
      <c r="SK11" s="483"/>
      <c r="SL11" s="483"/>
      <c r="SM11" s="483"/>
      <c r="SN11" s="483"/>
      <c r="SO11" s="483"/>
      <c r="SP11" s="483"/>
      <c r="SQ11" s="483"/>
      <c r="SR11" s="483"/>
      <c r="SS11" s="483"/>
      <c r="ST11" s="483"/>
      <c r="SU11" s="483"/>
      <c r="SV11" s="483"/>
      <c r="SW11" s="483"/>
      <c r="SX11" s="483"/>
      <c r="SY11" s="483"/>
      <c r="SZ11" s="483"/>
      <c r="TA11" s="483"/>
      <c r="TB11" s="483"/>
      <c r="TC11" s="483"/>
      <c r="TD11" s="483"/>
      <c r="TE11" s="483"/>
      <c r="TF11" s="483"/>
      <c r="TG11" s="483"/>
      <c r="TH11" s="483"/>
      <c r="TI11" s="483"/>
      <c r="TJ11" s="483"/>
      <c r="TK11" s="483"/>
      <c r="TL11" s="483"/>
      <c r="TM11" s="483"/>
      <c r="TN11" s="483"/>
      <c r="TO11" s="483"/>
      <c r="TP11" s="483"/>
      <c r="TQ11" s="483"/>
      <c r="TR11" s="483"/>
      <c r="TS11" s="483"/>
      <c r="TT11" s="483"/>
      <c r="TU11" s="483"/>
      <c r="TV11" s="483"/>
      <c r="TW11" s="483"/>
      <c r="TX11" s="483"/>
      <c r="TY11" s="483"/>
      <c r="TZ11" s="483"/>
      <c r="UA11" s="483"/>
      <c r="UB11" s="483"/>
      <c r="UC11" s="483"/>
      <c r="UD11" s="483"/>
      <c r="UE11" s="483"/>
      <c r="UF11" s="483"/>
      <c r="UG11" s="483"/>
      <c r="UH11" s="483"/>
      <c r="UI11" s="483"/>
      <c r="UJ11" s="483"/>
      <c r="UK11" s="483"/>
      <c r="UL11" s="483"/>
      <c r="UM11" s="483"/>
      <c r="UN11" s="483"/>
      <c r="UO11" s="483"/>
      <c r="UP11" s="483"/>
      <c r="UQ11" s="483"/>
      <c r="UR11" s="483"/>
      <c r="US11" s="483"/>
      <c r="UT11" s="483"/>
      <c r="UU11" s="483"/>
      <c r="UV11" s="483"/>
      <c r="UW11" s="483"/>
      <c r="UX11" s="483"/>
      <c r="UY11" s="483"/>
      <c r="UZ11" s="483"/>
      <c r="VA11" s="483"/>
      <c r="VB11" s="483"/>
      <c r="VC11" s="483"/>
      <c r="VD11" s="483"/>
      <c r="VE11" s="483"/>
      <c r="VF11" s="483"/>
      <c r="VG11" s="483"/>
      <c r="VH11" s="483"/>
      <c r="VI11" s="483"/>
      <c r="VJ11" s="483"/>
      <c r="VK11" s="483"/>
      <c r="VL11" s="483"/>
      <c r="VM11" s="483"/>
      <c r="VN11" s="483"/>
      <c r="VO11" s="483"/>
      <c r="VP11" s="483"/>
      <c r="VQ11" s="483"/>
      <c r="VR11" s="483"/>
      <c r="VS11" s="483"/>
      <c r="VT11" s="483"/>
      <c r="VU11" s="483"/>
      <c r="VV11" s="483"/>
      <c r="VW11" s="483"/>
      <c r="VX11" s="483"/>
      <c r="VY11" s="483"/>
      <c r="VZ11" s="483"/>
      <c r="WA11" s="483"/>
      <c r="WB11" s="483"/>
      <c r="WC11" s="483"/>
      <c r="WD11" s="483"/>
      <c r="WE11" s="483"/>
      <c r="WF11" s="483"/>
      <c r="WG11" s="483"/>
      <c r="WH11" s="483"/>
      <c r="WI11" s="483"/>
      <c r="WJ11" s="483"/>
      <c r="WK11" s="483"/>
      <c r="WL11" s="483"/>
      <c r="WM11" s="483"/>
      <c r="WN11" s="483"/>
      <c r="WO11" s="483"/>
      <c r="WP11" s="483"/>
      <c r="WQ11" s="483"/>
      <c r="WR11" s="483"/>
      <c r="WS11" s="483"/>
      <c r="WT11" s="483"/>
      <c r="WU11" s="483"/>
      <c r="WV11" s="483"/>
      <c r="WW11" s="483"/>
      <c r="WX11" s="483"/>
      <c r="WY11" s="483"/>
      <c r="WZ11" s="483"/>
      <c r="XA11" s="483"/>
      <c r="XB11" s="483"/>
      <c r="XC11" s="483"/>
      <c r="XD11" s="483"/>
      <c r="XE11" s="483"/>
      <c r="XF11" s="483"/>
      <c r="XG11" s="483"/>
      <c r="XH11" s="483"/>
      <c r="XI11" s="483"/>
      <c r="XJ11" s="483"/>
      <c r="XK11" s="483"/>
      <c r="XL11" s="483"/>
      <c r="XM11" s="483"/>
      <c r="XN11" s="483"/>
      <c r="XO11" s="483"/>
      <c r="XP11" s="483"/>
      <c r="XQ11" s="483"/>
      <c r="XR11" s="483"/>
      <c r="XS11" s="483"/>
      <c r="XT11" s="483"/>
      <c r="XU11" s="483"/>
      <c r="XV11" s="483"/>
      <c r="XW11" s="483"/>
      <c r="XX11" s="483"/>
      <c r="XY11" s="483"/>
      <c r="XZ11" s="483"/>
      <c r="YA11" s="483"/>
      <c r="YB11" s="483"/>
      <c r="YC11" s="483"/>
      <c r="YD11" s="483"/>
      <c r="YE11" s="483"/>
      <c r="YF11" s="483"/>
      <c r="YG11" s="483"/>
      <c r="YH11" s="483"/>
      <c r="YI11" s="483"/>
      <c r="YJ11" s="483"/>
      <c r="YK11" s="483"/>
      <c r="YL11" s="483"/>
      <c r="YM11" s="483"/>
      <c r="YN11" s="483"/>
      <c r="YO11" s="483"/>
      <c r="YP11" s="483"/>
      <c r="YQ11" s="483"/>
      <c r="YR11" s="483"/>
      <c r="YS11" s="483"/>
      <c r="YT11" s="483"/>
      <c r="YU11" s="483"/>
      <c r="YV11" s="483"/>
      <c r="YW11" s="483"/>
      <c r="YX11" s="483"/>
      <c r="YY11" s="483"/>
      <c r="YZ11" s="483"/>
      <c r="ZA11" s="483"/>
      <c r="ZB11" s="483"/>
      <c r="ZC11" s="483"/>
      <c r="ZD11" s="483"/>
      <c r="ZE11" s="483"/>
      <c r="ZF11" s="483"/>
      <c r="ZG11" s="483"/>
      <c r="ZH11" s="483"/>
      <c r="ZI11" s="483"/>
      <c r="ZJ11" s="483"/>
      <c r="ZK11" s="483"/>
      <c r="ZL11" s="483"/>
      <c r="ZM11" s="483"/>
      <c r="ZN11" s="483"/>
      <c r="ZO11" s="483"/>
      <c r="ZP11" s="483"/>
      <c r="ZQ11" s="483"/>
      <c r="ZR11" s="483"/>
      <c r="ZS11" s="483"/>
      <c r="ZT11" s="483"/>
      <c r="ZU11" s="483"/>
      <c r="ZV11" s="483"/>
      <c r="ZW11" s="483"/>
      <c r="ZX11" s="483"/>
      <c r="ZY11" s="483"/>
      <c r="ZZ11" s="483"/>
      <c r="AAA11" s="483"/>
      <c r="AAB11" s="483"/>
      <c r="AAC11" s="483"/>
      <c r="AAD11" s="483"/>
      <c r="AAE11" s="483"/>
      <c r="AAF11" s="483"/>
      <c r="AAG11" s="483"/>
      <c r="AAH11" s="483"/>
      <c r="AAI11" s="483"/>
      <c r="AAJ11" s="483"/>
      <c r="AAK11" s="483"/>
      <c r="AAL11" s="483"/>
      <c r="AAM11" s="483"/>
      <c r="AAN11" s="483"/>
      <c r="AAO11" s="483"/>
      <c r="AAP11" s="483"/>
      <c r="AAQ11" s="483"/>
      <c r="AAR11" s="483"/>
      <c r="AAS11" s="483"/>
      <c r="AAT11" s="483"/>
      <c r="AAU11" s="483"/>
      <c r="AAV11" s="483"/>
      <c r="AAW11" s="483"/>
      <c r="AAX11" s="483"/>
      <c r="AAY11" s="483"/>
      <c r="AAZ11" s="483"/>
      <c r="ABA11" s="483"/>
      <c r="ABB11" s="483"/>
      <c r="ABC11" s="483"/>
      <c r="ABD11" s="483"/>
      <c r="ABE11" s="483"/>
      <c r="ABF11" s="483"/>
      <c r="ABG11" s="483"/>
      <c r="ABH11" s="483"/>
      <c r="ABI11" s="483"/>
      <c r="ABJ11" s="483"/>
      <c r="ABK11" s="483"/>
      <c r="ABL11" s="483"/>
      <c r="ABM11" s="483"/>
      <c r="ABN11" s="483"/>
      <c r="ABO11" s="483"/>
      <c r="ABP11" s="483"/>
      <c r="ABQ11" s="483"/>
      <c r="ABR11" s="483"/>
      <c r="ABS11" s="483"/>
      <c r="ABT11" s="483"/>
      <c r="ABU11" s="483"/>
      <c r="ABV11" s="483"/>
      <c r="ABW11" s="483"/>
      <c r="ABX11" s="483"/>
      <c r="ABY11" s="483"/>
      <c r="ABZ11" s="483"/>
      <c r="ACA11" s="483"/>
      <c r="ACB11" s="483"/>
      <c r="ACC11" s="483"/>
      <c r="ACD11" s="483"/>
      <c r="ACE11" s="483"/>
      <c r="ACF11" s="483"/>
      <c r="ACG11" s="483"/>
      <c r="ACH11" s="483"/>
      <c r="ACI11" s="483"/>
      <c r="ACJ11" s="483"/>
      <c r="ACK11" s="483"/>
      <c r="ACL11" s="483"/>
      <c r="ACM11" s="483"/>
      <c r="ACN11" s="483"/>
      <c r="ACO11" s="483"/>
      <c r="ACP11" s="483"/>
      <c r="ACQ11" s="483"/>
      <c r="ACR11" s="483"/>
      <c r="ACS11" s="483"/>
      <c r="ACT11" s="483"/>
      <c r="ACU11" s="483"/>
      <c r="ACV11" s="483"/>
      <c r="ACW11" s="483"/>
      <c r="ACX11" s="483"/>
      <c r="ACY11" s="483"/>
      <c r="ACZ11" s="483"/>
      <c r="ADA11" s="483"/>
      <c r="ADB11" s="483"/>
      <c r="ADC11" s="483"/>
      <c r="ADD11" s="483"/>
      <c r="ADE11" s="483"/>
      <c r="ADF11" s="483"/>
      <c r="ADG11" s="483"/>
      <c r="ADH11" s="483"/>
      <c r="ADI11" s="483"/>
      <c r="ADJ11" s="483"/>
      <c r="ADK11" s="483"/>
      <c r="ADL11" s="483"/>
      <c r="ADM11" s="483"/>
      <c r="ADN11" s="483"/>
      <c r="ADO11" s="483"/>
      <c r="ADP11" s="483"/>
      <c r="ADQ11" s="483"/>
      <c r="ADR11" s="483"/>
      <c r="ADS11" s="483"/>
      <c r="ADT11" s="483"/>
      <c r="ADU11" s="483"/>
      <c r="ADV11" s="483"/>
      <c r="ADW11" s="483"/>
      <c r="ADX11" s="483"/>
      <c r="ADY11" s="483"/>
      <c r="ADZ11" s="483"/>
      <c r="AEA11" s="483"/>
      <c r="AEB11" s="483"/>
      <c r="AEC11" s="483"/>
      <c r="AED11" s="483"/>
      <c r="AEE11" s="483"/>
      <c r="AEF11" s="483"/>
      <c r="AEG11" s="483"/>
      <c r="AEH11" s="483"/>
      <c r="AEI11" s="483"/>
      <c r="AEJ11" s="483"/>
      <c r="AEK11" s="483"/>
      <c r="AEL11" s="483"/>
      <c r="AEM11" s="483"/>
      <c r="AEN11" s="483"/>
      <c r="AEO11" s="483"/>
      <c r="AEP11" s="483"/>
      <c r="AEQ11" s="483"/>
      <c r="AER11" s="483"/>
      <c r="AES11" s="483"/>
      <c r="AET11" s="483"/>
      <c r="AEU11" s="483"/>
      <c r="AEV11" s="483"/>
      <c r="AEW11" s="483"/>
      <c r="AEX11" s="483"/>
      <c r="AEY11" s="483"/>
      <c r="AEZ11" s="483"/>
      <c r="AFA11" s="483"/>
      <c r="AFB11" s="483"/>
      <c r="AFC11" s="483"/>
      <c r="AFD11" s="483"/>
      <c r="AFE11" s="483"/>
      <c r="AFF11" s="483"/>
      <c r="AFG11" s="483"/>
      <c r="AFH11" s="483"/>
      <c r="AFI11" s="483"/>
      <c r="AFJ11" s="483"/>
      <c r="AFK11" s="483"/>
      <c r="AFL11" s="483"/>
      <c r="AFM11" s="483"/>
      <c r="AFN11" s="483"/>
      <c r="AFO11" s="483"/>
      <c r="AFP11" s="483"/>
      <c r="AFQ11" s="483"/>
      <c r="AFR11" s="483"/>
      <c r="AFS11" s="483"/>
      <c r="AFT11" s="483"/>
      <c r="AFU11" s="483"/>
      <c r="AFV11" s="483"/>
      <c r="AFW11" s="483"/>
      <c r="AFX11" s="483"/>
      <c r="AFY11" s="483"/>
      <c r="AFZ11" s="483"/>
      <c r="AGA11" s="483"/>
      <c r="AGB11" s="483"/>
      <c r="AGC11" s="483"/>
      <c r="AGD11" s="483"/>
      <c r="AGE11" s="483"/>
      <c r="AGF11" s="483"/>
      <c r="AGG11" s="483"/>
      <c r="AGH11" s="483"/>
      <c r="AGI11" s="483"/>
      <c r="AGJ11" s="483"/>
      <c r="AGK11" s="483"/>
      <c r="AGL11" s="483"/>
      <c r="AGM11" s="483"/>
      <c r="AGN11" s="483"/>
      <c r="AGO11" s="483"/>
      <c r="AGP11" s="483"/>
      <c r="AGQ11" s="483"/>
      <c r="AGR11" s="483"/>
      <c r="AGS11" s="483"/>
      <c r="AGT11" s="483"/>
      <c r="AGU11" s="483"/>
      <c r="AGV11" s="483"/>
      <c r="AGW11" s="483"/>
      <c r="AGX11" s="483"/>
      <c r="AGY11" s="483"/>
      <c r="AGZ11" s="483"/>
      <c r="AHA11" s="483"/>
      <c r="AHB11" s="483"/>
      <c r="AHC11" s="483"/>
      <c r="AHD11" s="483"/>
      <c r="AHE11" s="483"/>
      <c r="AHF11" s="483"/>
      <c r="AHG11" s="483"/>
      <c r="AHH11" s="483"/>
      <c r="AHI11" s="483"/>
      <c r="AHJ11" s="483"/>
      <c r="AHK11" s="483"/>
      <c r="AHL11" s="483"/>
      <c r="AHM11" s="483"/>
      <c r="AHN11" s="483"/>
      <c r="AHO11" s="483"/>
      <c r="AHP11" s="483"/>
      <c r="AHQ11" s="483"/>
      <c r="AHR11" s="483"/>
      <c r="AHS11" s="483"/>
      <c r="AHT11" s="483"/>
      <c r="AHU11" s="483"/>
      <c r="AHV11" s="483"/>
      <c r="AHW11" s="483"/>
      <c r="AHX11" s="483"/>
      <c r="AHY11" s="483"/>
      <c r="AHZ11" s="483"/>
      <c r="AIA11" s="483"/>
      <c r="AIB11" s="483"/>
      <c r="AIC11" s="483"/>
      <c r="AID11" s="483"/>
      <c r="AIE11" s="483"/>
      <c r="AIF11" s="483"/>
      <c r="AIG11" s="483"/>
      <c r="AIH11" s="483"/>
      <c r="AII11" s="483"/>
      <c r="AIJ11" s="483"/>
      <c r="AIK11" s="483"/>
      <c r="AIL11" s="483"/>
      <c r="AIM11" s="483"/>
      <c r="AIN11" s="483"/>
      <c r="AIO11" s="483"/>
      <c r="AIP11" s="483"/>
      <c r="AIQ11" s="483"/>
      <c r="AIR11" s="483"/>
      <c r="AIS11" s="483"/>
      <c r="AIT11" s="483"/>
      <c r="AIU11" s="483"/>
      <c r="AIV11" s="483"/>
      <c r="AIW11" s="483"/>
      <c r="AIX11" s="483"/>
      <c r="AIY11" s="483"/>
      <c r="AIZ11" s="483"/>
      <c r="AJA11" s="483"/>
      <c r="AJB11" s="483"/>
      <c r="AJC11" s="483"/>
      <c r="AJD11" s="483"/>
      <c r="AJE11" s="483"/>
      <c r="AJF11" s="483"/>
      <c r="AJG11" s="483"/>
      <c r="AJH11" s="483"/>
      <c r="AJI11" s="483"/>
      <c r="AJJ11" s="483"/>
      <c r="AJK11" s="483"/>
      <c r="AJL11" s="483"/>
      <c r="AJM11" s="483"/>
      <c r="AJN11" s="483"/>
      <c r="AJO11" s="483"/>
      <c r="AJP11" s="483"/>
      <c r="AJQ11" s="483"/>
      <c r="AJR11" s="483"/>
      <c r="AJS11" s="483"/>
      <c r="AJT11" s="483"/>
      <c r="AJU11" s="483"/>
      <c r="AJV11" s="483"/>
      <c r="AJW11" s="483"/>
      <c r="AJX11" s="483"/>
      <c r="AJY11" s="483"/>
      <c r="AJZ11" s="483"/>
      <c r="AKA11" s="483"/>
      <c r="AKB11" s="483"/>
      <c r="AKC11" s="483"/>
      <c r="AKD11" s="483"/>
      <c r="AKE11" s="483"/>
      <c r="AKF11" s="483"/>
      <c r="AKG11" s="483"/>
      <c r="AKH11" s="483"/>
      <c r="AKI11" s="483"/>
      <c r="AKJ11" s="483"/>
      <c r="AKK11" s="483"/>
      <c r="AKL11" s="483"/>
      <c r="AKM11" s="483"/>
      <c r="AKN11" s="483"/>
      <c r="AKO11" s="483"/>
      <c r="AKP11" s="483"/>
      <c r="AKQ11" s="483"/>
      <c r="AKR11" s="483"/>
      <c r="AKS11" s="483"/>
      <c r="AKT11" s="483"/>
      <c r="AKU11" s="483"/>
      <c r="AKV11" s="483"/>
      <c r="AKW11" s="483"/>
      <c r="AKX11" s="483"/>
      <c r="AKY11" s="483"/>
      <c r="AKZ11" s="483"/>
      <c r="ALA11" s="483"/>
      <c r="ALB11" s="483"/>
      <c r="ALC11" s="483"/>
      <c r="ALD11" s="483"/>
      <c r="ALE11" s="483"/>
      <c r="ALF11" s="483"/>
      <c r="ALG11" s="483"/>
      <c r="ALH11" s="483"/>
      <c r="ALI11" s="483"/>
      <c r="ALJ11" s="483"/>
      <c r="ALK11" s="483"/>
      <c r="ALL11" s="483"/>
      <c r="ALM11" s="483"/>
      <c r="ALN11" s="483"/>
      <c r="ALO11" s="483"/>
      <c r="ALP11" s="483"/>
      <c r="ALQ11" s="483"/>
      <c r="ALR11" s="483"/>
      <c r="ALS11" s="483"/>
      <c r="ALT11" s="483"/>
      <c r="ALU11" s="483"/>
      <c r="ALV11" s="483"/>
      <c r="ALW11" s="483"/>
      <c r="ALX11" s="483"/>
      <c r="ALY11" s="483"/>
      <c r="ALZ11" s="483"/>
    </row>
    <row r="12" spans="1:1014" ht="15" customHeight="1">
      <c r="A12" s="528">
        <v>4</v>
      </c>
      <c r="B12" s="509" t="s">
        <v>2203</v>
      </c>
      <c r="C12" s="509" t="s">
        <v>1596</v>
      </c>
      <c r="D12" s="509" t="s">
        <v>1596</v>
      </c>
      <c r="E12" s="510" t="s">
        <v>1596</v>
      </c>
      <c r="F12" s="510" t="s">
        <v>1596</v>
      </c>
      <c r="G12" s="510" t="s">
        <v>1596</v>
      </c>
      <c r="H12" s="550" t="s">
        <v>2204</v>
      </c>
      <c r="I12" s="516" t="s">
        <v>2205</v>
      </c>
      <c r="J12" s="527" t="s">
        <v>1596</v>
      </c>
      <c r="K12" s="517" t="s">
        <v>2206</v>
      </c>
      <c r="L12" s="519"/>
      <c r="M12" s="519"/>
      <c r="N12" s="519"/>
      <c r="O12" s="519"/>
      <c r="P12" s="519"/>
      <c r="Q12" s="512" t="s">
        <v>820</v>
      </c>
      <c r="R12" s="518"/>
      <c r="S12" s="518" t="s">
        <v>863</v>
      </c>
      <c r="T12" s="519"/>
      <c r="U12" s="519"/>
      <c r="V12" s="519" t="s">
        <v>864</v>
      </c>
      <c r="W12" s="519" t="s">
        <v>864</v>
      </c>
      <c r="X12" s="483"/>
      <c r="Y12" s="483"/>
      <c r="Z12" s="483"/>
      <c r="AA12" s="483"/>
      <c r="AB12" s="483"/>
      <c r="AC12" s="483"/>
      <c r="AD12" s="483"/>
      <c r="AE12" s="483"/>
      <c r="AF12" s="483"/>
      <c r="AG12" s="483"/>
      <c r="AH12" s="483"/>
      <c r="AI12" s="483"/>
      <c r="AJ12" s="483"/>
      <c r="AK12" s="483"/>
      <c r="AL12" s="483"/>
      <c r="AM12" s="483"/>
      <c r="AN12" s="483"/>
      <c r="AO12" s="483"/>
      <c r="AP12" s="483"/>
      <c r="AQ12" s="483"/>
      <c r="AR12" s="483"/>
      <c r="AS12" s="483"/>
      <c r="AT12" s="483"/>
      <c r="AU12" s="483"/>
      <c r="AV12" s="483"/>
      <c r="AW12" s="483"/>
      <c r="AX12" s="483"/>
      <c r="AY12" s="483"/>
      <c r="AZ12" s="483"/>
      <c r="BA12" s="483"/>
      <c r="BB12" s="483"/>
      <c r="BC12" s="483"/>
      <c r="BD12" s="483"/>
      <c r="BE12" s="483"/>
      <c r="BF12" s="483"/>
      <c r="BG12" s="483"/>
      <c r="BH12" s="483"/>
      <c r="BI12" s="483"/>
      <c r="BJ12" s="483"/>
      <c r="BK12" s="483"/>
      <c r="BL12" s="483"/>
      <c r="BM12" s="483"/>
      <c r="BN12" s="483"/>
      <c r="BO12" s="483"/>
      <c r="BP12" s="483"/>
      <c r="BQ12" s="483"/>
      <c r="BR12" s="483"/>
      <c r="BS12" s="483"/>
      <c r="BT12" s="483"/>
      <c r="BU12" s="483"/>
      <c r="BV12" s="483"/>
      <c r="BW12" s="483"/>
      <c r="BX12" s="483"/>
      <c r="BY12" s="483"/>
      <c r="BZ12" s="483"/>
      <c r="CA12" s="483"/>
      <c r="CB12" s="483"/>
      <c r="CC12" s="483"/>
      <c r="CD12" s="483"/>
      <c r="CE12" s="483"/>
      <c r="CF12" s="483"/>
      <c r="CG12" s="483"/>
      <c r="CH12" s="483"/>
      <c r="CI12" s="483"/>
      <c r="CJ12" s="483"/>
      <c r="CK12" s="483"/>
      <c r="CL12" s="483"/>
      <c r="CM12" s="483"/>
      <c r="CN12" s="483"/>
      <c r="CO12" s="483"/>
      <c r="CP12" s="483"/>
      <c r="CQ12" s="483"/>
      <c r="CR12" s="483"/>
      <c r="CS12" s="483"/>
      <c r="CT12" s="483"/>
      <c r="CU12" s="483"/>
      <c r="CV12" s="483"/>
      <c r="CW12" s="483"/>
      <c r="CX12" s="483"/>
      <c r="CY12" s="483"/>
      <c r="CZ12" s="483"/>
      <c r="DA12" s="483"/>
      <c r="DB12" s="483"/>
      <c r="DC12" s="483"/>
      <c r="DD12" s="483"/>
      <c r="DE12" s="483"/>
      <c r="DF12" s="483"/>
      <c r="DG12" s="483"/>
      <c r="DH12" s="483"/>
      <c r="DI12" s="483"/>
      <c r="DJ12" s="483"/>
      <c r="DK12" s="483"/>
      <c r="DL12" s="483"/>
      <c r="DM12" s="483"/>
      <c r="DN12" s="483"/>
      <c r="DO12" s="483"/>
      <c r="DP12" s="483"/>
      <c r="DQ12" s="483"/>
      <c r="DR12" s="483"/>
      <c r="DS12" s="483"/>
      <c r="DT12" s="483"/>
      <c r="DU12" s="483"/>
      <c r="DV12" s="483"/>
      <c r="DW12" s="483"/>
      <c r="DX12" s="483"/>
      <c r="DY12" s="483"/>
      <c r="DZ12" s="483"/>
      <c r="EA12" s="483"/>
      <c r="EB12" s="483"/>
      <c r="EC12" s="483"/>
      <c r="ED12" s="483"/>
      <c r="EE12" s="483"/>
      <c r="EF12" s="483"/>
      <c r="EG12" s="483"/>
      <c r="EH12" s="483"/>
      <c r="EI12" s="483"/>
      <c r="EJ12" s="483"/>
      <c r="EK12" s="483"/>
      <c r="EL12" s="483"/>
      <c r="EM12" s="483"/>
      <c r="EN12" s="483"/>
      <c r="EO12" s="483"/>
      <c r="EP12" s="483"/>
      <c r="EQ12" s="483"/>
      <c r="ER12" s="483"/>
      <c r="ES12" s="483"/>
      <c r="ET12" s="483"/>
      <c r="EU12" s="483"/>
      <c r="EV12" s="483"/>
      <c r="EW12" s="483"/>
      <c r="EX12" s="483"/>
      <c r="EY12" s="483"/>
      <c r="EZ12" s="483"/>
      <c r="FA12" s="483"/>
      <c r="FB12" s="483"/>
      <c r="FC12" s="483"/>
      <c r="FD12" s="483"/>
      <c r="FE12" s="483"/>
      <c r="FF12" s="483"/>
      <c r="FG12" s="483"/>
      <c r="FH12" s="483"/>
      <c r="FI12" s="483"/>
      <c r="FJ12" s="483"/>
      <c r="FK12" s="483"/>
      <c r="FL12" s="483"/>
      <c r="FM12" s="483"/>
      <c r="FN12" s="483"/>
      <c r="FO12" s="483"/>
      <c r="FP12" s="483"/>
      <c r="FQ12" s="483"/>
      <c r="FR12" s="483"/>
      <c r="FS12" s="483"/>
      <c r="FT12" s="483"/>
      <c r="FU12" s="483"/>
      <c r="FV12" s="483"/>
      <c r="FW12" s="483"/>
      <c r="FX12" s="483"/>
      <c r="FY12" s="483"/>
      <c r="FZ12" s="483"/>
      <c r="GA12" s="483"/>
      <c r="GB12" s="483"/>
      <c r="GC12" s="483"/>
      <c r="GD12" s="483"/>
      <c r="GE12" s="483"/>
      <c r="GF12" s="483"/>
      <c r="GG12" s="483"/>
      <c r="GH12" s="483"/>
      <c r="GI12" s="483"/>
      <c r="GJ12" s="483"/>
      <c r="GK12" s="483"/>
      <c r="GL12" s="483"/>
      <c r="GM12" s="483"/>
      <c r="GN12" s="483"/>
      <c r="GO12" s="483"/>
      <c r="GP12" s="483"/>
      <c r="GQ12" s="483"/>
      <c r="GR12" s="483"/>
      <c r="GS12" s="483"/>
      <c r="GT12" s="483"/>
      <c r="GU12" s="483"/>
      <c r="GV12" s="483"/>
      <c r="GW12" s="483"/>
      <c r="GX12" s="483"/>
      <c r="GY12" s="483"/>
      <c r="GZ12" s="483"/>
      <c r="HA12" s="483"/>
      <c r="HB12" s="483"/>
      <c r="HC12" s="483"/>
      <c r="HD12" s="483"/>
      <c r="HE12" s="483"/>
      <c r="HF12" s="483"/>
      <c r="HG12" s="483"/>
      <c r="HH12" s="483"/>
      <c r="HI12" s="483"/>
      <c r="HJ12" s="483"/>
      <c r="HK12" s="483"/>
      <c r="HL12" s="483"/>
      <c r="HM12" s="483"/>
      <c r="HN12" s="483"/>
      <c r="HO12" s="483"/>
      <c r="HP12" s="483"/>
      <c r="HQ12" s="483"/>
      <c r="HR12" s="483"/>
      <c r="HS12" s="483"/>
      <c r="HT12" s="483"/>
      <c r="HU12" s="483"/>
      <c r="HV12" s="483"/>
      <c r="HW12" s="483"/>
      <c r="HX12" s="483"/>
      <c r="HY12" s="483"/>
      <c r="HZ12" s="483"/>
      <c r="IA12" s="483"/>
      <c r="IB12" s="483"/>
      <c r="IC12" s="483"/>
      <c r="ID12" s="483"/>
      <c r="IE12" s="483"/>
      <c r="IF12" s="483"/>
      <c r="IG12" s="483"/>
      <c r="IH12" s="483"/>
      <c r="II12" s="483"/>
      <c r="IJ12" s="483"/>
      <c r="IK12" s="483"/>
      <c r="IL12" s="483"/>
      <c r="IM12" s="483"/>
      <c r="IN12" s="483"/>
      <c r="IO12" s="483"/>
      <c r="IP12" s="483"/>
      <c r="IQ12" s="483"/>
      <c r="IR12" s="483"/>
      <c r="IS12" s="483"/>
      <c r="IT12" s="483"/>
      <c r="IU12" s="483"/>
      <c r="IV12" s="483"/>
      <c r="IW12" s="483"/>
      <c r="IX12" s="483"/>
      <c r="IY12" s="483"/>
      <c r="IZ12" s="483"/>
      <c r="JA12" s="483"/>
      <c r="JB12" s="483"/>
      <c r="JC12" s="483"/>
      <c r="JD12" s="483"/>
      <c r="JE12" s="483"/>
      <c r="JF12" s="483"/>
      <c r="JG12" s="483"/>
      <c r="JH12" s="483"/>
      <c r="JI12" s="483"/>
      <c r="JJ12" s="483"/>
      <c r="JK12" s="483"/>
      <c r="JL12" s="483"/>
      <c r="JM12" s="483"/>
      <c r="JN12" s="483"/>
      <c r="JO12" s="483"/>
      <c r="JP12" s="483"/>
      <c r="JQ12" s="483"/>
      <c r="JR12" s="483"/>
      <c r="JS12" s="483"/>
      <c r="JT12" s="483"/>
      <c r="JU12" s="483"/>
      <c r="JV12" s="483"/>
      <c r="JW12" s="483"/>
      <c r="JX12" s="483"/>
      <c r="JY12" s="483"/>
      <c r="JZ12" s="483"/>
      <c r="KA12" s="483"/>
      <c r="KB12" s="483"/>
      <c r="KC12" s="483"/>
      <c r="KD12" s="483"/>
      <c r="KE12" s="483"/>
      <c r="KF12" s="483"/>
      <c r="KG12" s="483"/>
      <c r="KH12" s="483"/>
      <c r="KI12" s="483"/>
      <c r="KJ12" s="483"/>
      <c r="KK12" s="483"/>
      <c r="KL12" s="483"/>
      <c r="KM12" s="483"/>
      <c r="KN12" s="483"/>
      <c r="KO12" s="483"/>
      <c r="KP12" s="483"/>
      <c r="KQ12" s="483"/>
      <c r="KR12" s="483"/>
      <c r="KS12" s="483"/>
      <c r="KT12" s="483"/>
      <c r="KU12" s="483"/>
      <c r="KV12" s="483"/>
      <c r="KW12" s="483"/>
      <c r="KX12" s="483"/>
      <c r="KY12" s="483"/>
      <c r="KZ12" s="483"/>
      <c r="LA12" s="483"/>
      <c r="LB12" s="483"/>
      <c r="LC12" s="483"/>
      <c r="LD12" s="483"/>
      <c r="LE12" s="483"/>
      <c r="LF12" s="483"/>
      <c r="LG12" s="483"/>
      <c r="LH12" s="483"/>
      <c r="LI12" s="483"/>
      <c r="LJ12" s="483"/>
      <c r="LK12" s="483"/>
      <c r="LL12" s="483"/>
      <c r="LM12" s="483"/>
      <c r="LN12" s="483"/>
      <c r="LO12" s="483"/>
      <c r="LP12" s="483"/>
      <c r="LQ12" s="483"/>
      <c r="LR12" s="483"/>
      <c r="LS12" s="483"/>
      <c r="LT12" s="483"/>
      <c r="LU12" s="483"/>
      <c r="LV12" s="483"/>
      <c r="LW12" s="483"/>
      <c r="LX12" s="483"/>
      <c r="LY12" s="483"/>
      <c r="LZ12" s="483"/>
      <c r="MA12" s="483"/>
      <c r="MB12" s="483"/>
      <c r="MC12" s="483"/>
      <c r="MD12" s="483"/>
      <c r="ME12" s="483"/>
      <c r="MF12" s="483"/>
      <c r="MG12" s="483"/>
      <c r="MH12" s="483"/>
      <c r="MI12" s="483"/>
      <c r="MJ12" s="483"/>
      <c r="MK12" s="483"/>
      <c r="ML12" s="483"/>
      <c r="MM12" s="483"/>
      <c r="MN12" s="483"/>
      <c r="MO12" s="483"/>
      <c r="MP12" s="483"/>
      <c r="MQ12" s="483"/>
      <c r="MR12" s="483"/>
      <c r="MS12" s="483"/>
      <c r="MT12" s="483"/>
      <c r="MU12" s="483"/>
      <c r="MV12" s="483"/>
      <c r="MW12" s="483"/>
      <c r="MX12" s="483"/>
      <c r="MY12" s="483"/>
      <c r="MZ12" s="483"/>
      <c r="NA12" s="483"/>
      <c r="NB12" s="483"/>
      <c r="NC12" s="483"/>
      <c r="ND12" s="483"/>
      <c r="NE12" s="483"/>
      <c r="NF12" s="483"/>
      <c r="NG12" s="483"/>
      <c r="NH12" s="483"/>
      <c r="NI12" s="483"/>
      <c r="NJ12" s="483"/>
      <c r="NK12" s="483"/>
      <c r="NL12" s="483"/>
      <c r="NM12" s="483"/>
      <c r="NN12" s="483"/>
      <c r="NO12" s="483"/>
      <c r="NP12" s="483"/>
      <c r="NQ12" s="483"/>
      <c r="NR12" s="483"/>
      <c r="NS12" s="483"/>
      <c r="NT12" s="483"/>
      <c r="NU12" s="483"/>
      <c r="NV12" s="483"/>
      <c r="NW12" s="483"/>
      <c r="NX12" s="483"/>
      <c r="NY12" s="483"/>
      <c r="NZ12" s="483"/>
      <c r="OA12" s="483"/>
      <c r="OB12" s="483"/>
      <c r="OC12" s="483"/>
      <c r="OD12" s="483"/>
      <c r="OE12" s="483"/>
      <c r="OF12" s="483"/>
      <c r="OG12" s="483"/>
      <c r="OH12" s="483"/>
      <c r="OI12" s="483"/>
      <c r="OJ12" s="483"/>
      <c r="OK12" s="483"/>
      <c r="OL12" s="483"/>
      <c r="OM12" s="483"/>
      <c r="ON12" s="483"/>
      <c r="OO12" s="483"/>
      <c r="OP12" s="483"/>
      <c r="OQ12" s="483"/>
      <c r="OR12" s="483"/>
      <c r="OS12" s="483"/>
      <c r="OT12" s="483"/>
      <c r="OU12" s="483"/>
      <c r="OV12" s="483"/>
      <c r="OW12" s="483"/>
      <c r="OX12" s="483"/>
      <c r="OY12" s="483"/>
      <c r="OZ12" s="483"/>
      <c r="PA12" s="483"/>
      <c r="PB12" s="483"/>
      <c r="PC12" s="483"/>
      <c r="PD12" s="483"/>
      <c r="PE12" s="483"/>
      <c r="PF12" s="483"/>
      <c r="PG12" s="483"/>
      <c r="PH12" s="483"/>
      <c r="PI12" s="483"/>
      <c r="PJ12" s="483"/>
      <c r="PK12" s="483"/>
      <c r="PL12" s="483"/>
      <c r="PM12" s="483"/>
      <c r="PN12" s="483"/>
      <c r="PO12" s="483"/>
      <c r="PP12" s="483"/>
      <c r="PQ12" s="483"/>
      <c r="PR12" s="483"/>
      <c r="PS12" s="483"/>
      <c r="PT12" s="483"/>
      <c r="PU12" s="483"/>
      <c r="PV12" s="483"/>
      <c r="PW12" s="483"/>
      <c r="PX12" s="483"/>
      <c r="PY12" s="483"/>
      <c r="PZ12" s="483"/>
      <c r="QA12" s="483"/>
      <c r="QB12" s="483"/>
      <c r="QC12" s="483"/>
      <c r="QD12" s="483"/>
      <c r="QE12" s="483"/>
      <c r="QF12" s="483"/>
      <c r="QG12" s="483"/>
      <c r="QH12" s="483"/>
      <c r="QI12" s="483"/>
      <c r="QJ12" s="483"/>
      <c r="QK12" s="483"/>
      <c r="QL12" s="483"/>
      <c r="QM12" s="483"/>
      <c r="QN12" s="483"/>
      <c r="QO12" s="483"/>
      <c r="QP12" s="483"/>
      <c r="QQ12" s="483"/>
      <c r="QR12" s="483"/>
      <c r="QS12" s="483"/>
      <c r="QT12" s="483"/>
      <c r="QU12" s="483"/>
      <c r="QV12" s="483"/>
      <c r="QW12" s="483"/>
      <c r="QX12" s="483"/>
      <c r="QY12" s="483"/>
      <c r="QZ12" s="483"/>
      <c r="RA12" s="483"/>
      <c r="RB12" s="483"/>
      <c r="RC12" s="483"/>
      <c r="RD12" s="483"/>
      <c r="RE12" s="483"/>
      <c r="RF12" s="483"/>
      <c r="RG12" s="483"/>
      <c r="RH12" s="483"/>
      <c r="RI12" s="483"/>
      <c r="RJ12" s="483"/>
      <c r="RK12" s="483"/>
      <c r="RL12" s="483"/>
      <c r="RM12" s="483"/>
      <c r="RN12" s="483"/>
      <c r="RO12" s="483"/>
      <c r="RP12" s="483"/>
      <c r="RQ12" s="483"/>
      <c r="RR12" s="483"/>
      <c r="RS12" s="483"/>
      <c r="RT12" s="483"/>
      <c r="RU12" s="483"/>
      <c r="RV12" s="483"/>
      <c r="RW12" s="483"/>
      <c r="RX12" s="483"/>
      <c r="RY12" s="483"/>
      <c r="RZ12" s="483"/>
      <c r="SA12" s="483"/>
      <c r="SB12" s="483"/>
      <c r="SC12" s="483"/>
      <c r="SD12" s="483"/>
      <c r="SE12" s="483"/>
      <c r="SF12" s="483"/>
      <c r="SG12" s="483"/>
      <c r="SH12" s="483"/>
      <c r="SI12" s="483"/>
      <c r="SJ12" s="483"/>
      <c r="SK12" s="483"/>
      <c r="SL12" s="483"/>
      <c r="SM12" s="483"/>
      <c r="SN12" s="483"/>
      <c r="SO12" s="483"/>
      <c r="SP12" s="483"/>
      <c r="SQ12" s="483"/>
      <c r="SR12" s="483"/>
      <c r="SS12" s="483"/>
      <c r="ST12" s="483"/>
      <c r="SU12" s="483"/>
      <c r="SV12" s="483"/>
      <c r="SW12" s="483"/>
      <c r="SX12" s="483"/>
      <c r="SY12" s="483"/>
      <c r="SZ12" s="483"/>
      <c r="TA12" s="483"/>
      <c r="TB12" s="483"/>
      <c r="TC12" s="483"/>
      <c r="TD12" s="483"/>
      <c r="TE12" s="483"/>
      <c r="TF12" s="483"/>
      <c r="TG12" s="483"/>
      <c r="TH12" s="483"/>
      <c r="TI12" s="483"/>
      <c r="TJ12" s="483"/>
      <c r="TK12" s="483"/>
      <c r="TL12" s="483"/>
      <c r="TM12" s="483"/>
      <c r="TN12" s="483"/>
      <c r="TO12" s="483"/>
      <c r="TP12" s="483"/>
      <c r="TQ12" s="483"/>
      <c r="TR12" s="483"/>
      <c r="TS12" s="483"/>
      <c r="TT12" s="483"/>
      <c r="TU12" s="483"/>
      <c r="TV12" s="483"/>
      <c r="TW12" s="483"/>
      <c r="TX12" s="483"/>
      <c r="TY12" s="483"/>
      <c r="TZ12" s="483"/>
      <c r="UA12" s="483"/>
      <c r="UB12" s="483"/>
      <c r="UC12" s="483"/>
      <c r="UD12" s="483"/>
      <c r="UE12" s="483"/>
      <c r="UF12" s="483"/>
      <c r="UG12" s="483"/>
      <c r="UH12" s="483"/>
      <c r="UI12" s="483"/>
      <c r="UJ12" s="483"/>
      <c r="UK12" s="483"/>
      <c r="UL12" s="483"/>
      <c r="UM12" s="483"/>
      <c r="UN12" s="483"/>
      <c r="UO12" s="483"/>
      <c r="UP12" s="483"/>
      <c r="UQ12" s="483"/>
      <c r="UR12" s="483"/>
      <c r="US12" s="483"/>
      <c r="UT12" s="483"/>
      <c r="UU12" s="483"/>
      <c r="UV12" s="483"/>
      <c r="UW12" s="483"/>
      <c r="UX12" s="483"/>
      <c r="UY12" s="483"/>
      <c r="UZ12" s="483"/>
      <c r="VA12" s="483"/>
      <c r="VB12" s="483"/>
      <c r="VC12" s="483"/>
      <c r="VD12" s="483"/>
      <c r="VE12" s="483"/>
      <c r="VF12" s="483"/>
      <c r="VG12" s="483"/>
      <c r="VH12" s="483"/>
      <c r="VI12" s="483"/>
      <c r="VJ12" s="483"/>
      <c r="VK12" s="483"/>
      <c r="VL12" s="483"/>
      <c r="VM12" s="483"/>
      <c r="VN12" s="483"/>
      <c r="VO12" s="483"/>
      <c r="VP12" s="483"/>
      <c r="VQ12" s="483"/>
      <c r="VR12" s="483"/>
      <c r="VS12" s="483"/>
      <c r="VT12" s="483"/>
      <c r="VU12" s="483"/>
      <c r="VV12" s="483"/>
      <c r="VW12" s="483"/>
      <c r="VX12" s="483"/>
      <c r="VY12" s="483"/>
      <c r="VZ12" s="483"/>
      <c r="WA12" s="483"/>
      <c r="WB12" s="483"/>
      <c r="WC12" s="483"/>
      <c r="WD12" s="483"/>
      <c r="WE12" s="483"/>
      <c r="WF12" s="483"/>
      <c r="WG12" s="483"/>
      <c r="WH12" s="483"/>
      <c r="WI12" s="483"/>
      <c r="WJ12" s="483"/>
      <c r="WK12" s="483"/>
      <c r="WL12" s="483"/>
      <c r="WM12" s="483"/>
      <c r="WN12" s="483"/>
      <c r="WO12" s="483"/>
      <c r="WP12" s="483"/>
      <c r="WQ12" s="483"/>
      <c r="WR12" s="483"/>
      <c r="WS12" s="483"/>
      <c r="WT12" s="483"/>
      <c r="WU12" s="483"/>
      <c r="WV12" s="483"/>
      <c r="WW12" s="483"/>
      <c r="WX12" s="483"/>
      <c r="WY12" s="483"/>
      <c r="WZ12" s="483"/>
      <c r="XA12" s="483"/>
      <c r="XB12" s="483"/>
      <c r="XC12" s="483"/>
      <c r="XD12" s="483"/>
      <c r="XE12" s="483"/>
      <c r="XF12" s="483"/>
      <c r="XG12" s="483"/>
      <c r="XH12" s="483"/>
      <c r="XI12" s="483"/>
      <c r="XJ12" s="483"/>
      <c r="XK12" s="483"/>
      <c r="XL12" s="483"/>
      <c r="XM12" s="483"/>
      <c r="XN12" s="483"/>
      <c r="XO12" s="483"/>
      <c r="XP12" s="483"/>
      <c r="XQ12" s="483"/>
      <c r="XR12" s="483"/>
      <c r="XS12" s="483"/>
      <c r="XT12" s="483"/>
      <c r="XU12" s="483"/>
      <c r="XV12" s="483"/>
      <c r="XW12" s="483"/>
      <c r="XX12" s="483"/>
      <c r="XY12" s="483"/>
      <c r="XZ12" s="483"/>
      <c r="YA12" s="483"/>
      <c r="YB12" s="483"/>
      <c r="YC12" s="483"/>
      <c r="YD12" s="483"/>
      <c r="YE12" s="483"/>
      <c r="YF12" s="483"/>
      <c r="YG12" s="483"/>
      <c r="YH12" s="483"/>
      <c r="YI12" s="483"/>
      <c r="YJ12" s="483"/>
      <c r="YK12" s="483"/>
      <c r="YL12" s="483"/>
      <c r="YM12" s="483"/>
      <c r="YN12" s="483"/>
      <c r="YO12" s="483"/>
      <c r="YP12" s="483"/>
      <c r="YQ12" s="483"/>
      <c r="YR12" s="483"/>
      <c r="YS12" s="483"/>
      <c r="YT12" s="483"/>
      <c r="YU12" s="483"/>
      <c r="YV12" s="483"/>
      <c r="YW12" s="483"/>
      <c r="YX12" s="483"/>
      <c r="YY12" s="483"/>
      <c r="YZ12" s="483"/>
      <c r="ZA12" s="483"/>
      <c r="ZB12" s="483"/>
      <c r="ZC12" s="483"/>
      <c r="ZD12" s="483"/>
      <c r="ZE12" s="483"/>
      <c r="ZF12" s="483"/>
      <c r="ZG12" s="483"/>
      <c r="ZH12" s="483"/>
      <c r="ZI12" s="483"/>
      <c r="ZJ12" s="483"/>
      <c r="ZK12" s="483"/>
      <c r="ZL12" s="483"/>
      <c r="ZM12" s="483"/>
      <c r="ZN12" s="483"/>
      <c r="ZO12" s="483"/>
      <c r="ZP12" s="483"/>
      <c r="ZQ12" s="483"/>
      <c r="ZR12" s="483"/>
      <c r="ZS12" s="483"/>
      <c r="ZT12" s="483"/>
      <c r="ZU12" s="483"/>
      <c r="ZV12" s="483"/>
      <c r="ZW12" s="483"/>
      <c r="ZX12" s="483"/>
      <c r="ZY12" s="483"/>
      <c r="ZZ12" s="483"/>
      <c r="AAA12" s="483"/>
      <c r="AAB12" s="483"/>
      <c r="AAC12" s="483"/>
      <c r="AAD12" s="483"/>
      <c r="AAE12" s="483"/>
      <c r="AAF12" s="483"/>
      <c r="AAG12" s="483"/>
      <c r="AAH12" s="483"/>
      <c r="AAI12" s="483"/>
      <c r="AAJ12" s="483"/>
      <c r="AAK12" s="483"/>
      <c r="AAL12" s="483"/>
      <c r="AAM12" s="483"/>
      <c r="AAN12" s="483"/>
      <c r="AAO12" s="483"/>
      <c r="AAP12" s="483"/>
      <c r="AAQ12" s="483"/>
      <c r="AAR12" s="483"/>
      <c r="AAS12" s="483"/>
      <c r="AAT12" s="483"/>
      <c r="AAU12" s="483"/>
      <c r="AAV12" s="483"/>
      <c r="AAW12" s="483"/>
      <c r="AAX12" s="483"/>
      <c r="AAY12" s="483"/>
      <c r="AAZ12" s="483"/>
      <c r="ABA12" s="483"/>
      <c r="ABB12" s="483"/>
      <c r="ABC12" s="483"/>
      <c r="ABD12" s="483"/>
      <c r="ABE12" s="483"/>
      <c r="ABF12" s="483"/>
      <c r="ABG12" s="483"/>
      <c r="ABH12" s="483"/>
      <c r="ABI12" s="483"/>
      <c r="ABJ12" s="483"/>
      <c r="ABK12" s="483"/>
      <c r="ABL12" s="483"/>
      <c r="ABM12" s="483"/>
      <c r="ABN12" s="483"/>
      <c r="ABO12" s="483"/>
      <c r="ABP12" s="483"/>
      <c r="ABQ12" s="483"/>
      <c r="ABR12" s="483"/>
      <c r="ABS12" s="483"/>
      <c r="ABT12" s="483"/>
      <c r="ABU12" s="483"/>
      <c r="ABV12" s="483"/>
      <c r="ABW12" s="483"/>
      <c r="ABX12" s="483"/>
      <c r="ABY12" s="483"/>
      <c r="ABZ12" s="483"/>
      <c r="ACA12" s="483"/>
      <c r="ACB12" s="483"/>
      <c r="ACC12" s="483"/>
      <c r="ACD12" s="483"/>
      <c r="ACE12" s="483"/>
      <c r="ACF12" s="483"/>
      <c r="ACG12" s="483"/>
      <c r="ACH12" s="483"/>
      <c r="ACI12" s="483"/>
      <c r="ACJ12" s="483"/>
      <c r="ACK12" s="483"/>
      <c r="ACL12" s="483"/>
      <c r="ACM12" s="483"/>
      <c r="ACN12" s="483"/>
      <c r="ACO12" s="483"/>
      <c r="ACP12" s="483"/>
      <c r="ACQ12" s="483"/>
      <c r="ACR12" s="483"/>
      <c r="ACS12" s="483"/>
      <c r="ACT12" s="483"/>
      <c r="ACU12" s="483"/>
      <c r="ACV12" s="483"/>
      <c r="ACW12" s="483"/>
      <c r="ACX12" s="483"/>
      <c r="ACY12" s="483"/>
      <c r="ACZ12" s="483"/>
      <c r="ADA12" s="483"/>
      <c r="ADB12" s="483"/>
      <c r="ADC12" s="483"/>
      <c r="ADD12" s="483"/>
      <c r="ADE12" s="483"/>
      <c r="ADF12" s="483"/>
      <c r="ADG12" s="483"/>
      <c r="ADH12" s="483"/>
      <c r="ADI12" s="483"/>
      <c r="ADJ12" s="483"/>
      <c r="ADK12" s="483"/>
      <c r="ADL12" s="483"/>
      <c r="ADM12" s="483"/>
      <c r="ADN12" s="483"/>
      <c r="ADO12" s="483"/>
      <c r="ADP12" s="483"/>
      <c r="ADQ12" s="483"/>
      <c r="ADR12" s="483"/>
      <c r="ADS12" s="483"/>
      <c r="ADT12" s="483"/>
      <c r="ADU12" s="483"/>
      <c r="ADV12" s="483"/>
      <c r="ADW12" s="483"/>
      <c r="ADX12" s="483"/>
      <c r="ADY12" s="483"/>
      <c r="ADZ12" s="483"/>
      <c r="AEA12" s="483"/>
      <c r="AEB12" s="483"/>
      <c r="AEC12" s="483"/>
      <c r="AED12" s="483"/>
      <c r="AEE12" s="483"/>
      <c r="AEF12" s="483"/>
      <c r="AEG12" s="483"/>
      <c r="AEH12" s="483"/>
      <c r="AEI12" s="483"/>
      <c r="AEJ12" s="483"/>
      <c r="AEK12" s="483"/>
      <c r="AEL12" s="483"/>
      <c r="AEM12" s="483"/>
      <c r="AEN12" s="483"/>
      <c r="AEO12" s="483"/>
      <c r="AEP12" s="483"/>
      <c r="AEQ12" s="483"/>
      <c r="AER12" s="483"/>
      <c r="AES12" s="483"/>
      <c r="AET12" s="483"/>
      <c r="AEU12" s="483"/>
      <c r="AEV12" s="483"/>
      <c r="AEW12" s="483"/>
      <c r="AEX12" s="483"/>
      <c r="AEY12" s="483"/>
      <c r="AEZ12" s="483"/>
      <c r="AFA12" s="483"/>
      <c r="AFB12" s="483"/>
      <c r="AFC12" s="483"/>
      <c r="AFD12" s="483"/>
      <c r="AFE12" s="483"/>
      <c r="AFF12" s="483"/>
      <c r="AFG12" s="483"/>
      <c r="AFH12" s="483"/>
      <c r="AFI12" s="483"/>
      <c r="AFJ12" s="483"/>
      <c r="AFK12" s="483"/>
      <c r="AFL12" s="483"/>
      <c r="AFM12" s="483"/>
      <c r="AFN12" s="483"/>
      <c r="AFO12" s="483"/>
      <c r="AFP12" s="483"/>
      <c r="AFQ12" s="483"/>
      <c r="AFR12" s="483"/>
      <c r="AFS12" s="483"/>
      <c r="AFT12" s="483"/>
      <c r="AFU12" s="483"/>
      <c r="AFV12" s="483"/>
      <c r="AFW12" s="483"/>
      <c r="AFX12" s="483"/>
      <c r="AFY12" s="483"/>
      <c r="AFZ12" s="483"/>
      <c r="AGA12" s="483"/>
      <c r="AGB12" s="483"/>
      <c r="AGC12" s="483"/>
      <c r="AGD12" s="483"/>
      <c r="AGE12" s="483"/>
      <c r="AGF12" s="483"/>
      <c r="AGG12" s="483"/>
      <c r="AGH12" s="483"/>
      <c r="AGI12" s="483"/>
      <c r="AGJ12" s="483"/>
      <c r="AGK12" s="483"/>
      <c r="AGL12" s="483"/>
      <c r="AGM12" s="483"/>
      <c r="AGN12" s="483"/>
      <c r="AGO12" s="483"/>
      <c r="AGP12" s="483"/>
      <c r="AGQ12" s="483"/>
      <c r="AGR12" s="483"/>
      <c r="AGS12" s="483"/>
      <c r="AGT12" s="483"/>
      <c r="AGU12" s="483"/>
      <c r="AGV12" s="483"/>
      <c r="AGW12" s="483"/>
      <c r="AGX12" s="483"/>
      <c r="AGY12" s="483"/>
      <c r="AGZ12" s="483"/>
      <c r="AHA12" s="483"/>
      <c r="AHB12" s="483"/>
      <c r="AHC12" s="483"/>
      <c r="AHD12" s="483"/>
      <c r="AHE12" s="483"/>
      <c r="AHF12" s="483"/>
      <c r="AHG12" s="483"/>
      <c r="AHH12" s="483"/>
      <c r="AHI12" s="483"/>
      <c r="AHJ12" s="483"/>
      <c r="AHK12" s="483"/>
      <c r="AHL12" s="483"/>
      <c r="AHM12" s="483"/>
      <c r="AHN12" s="483"/>
      <c r="AHO12" s="483"/>
      <c r="AHP12" s="483"/>
      <c r="AHQ12" s="483"/>
      <c r="AHR12" s="483"/>
      <c r="AHS12" s="483"/>
      <c r="AHT12" s="483"/>
      <c r="AHU12" s="483"/>
      <c r="AHV12" s="483"/>
      <c r="AHW12" s="483"/>
      <c r="AHX12" s="483"/>
      <c r="AHY12" s="483"/>
      <c r="AHZ12" s="483"/>
      <c r="AIA12" s="483"/>
      <c r="AIB12" s="483"/>
      <c r="AIC12" s="483"/>
      <c r="AID12" s="483"/>
      <c r="AIE12" s="483"/>
      <c r="AIF12" s="483"/>
      <c r="AIG12" s="483"/>
      <c r="AIH12" s="483"/>
      <c r="AII12" s="483"/>
      <c r="AIJ12" s="483"/>
      <c r="AIK12" s="483"/>
      <c r="AIL12" s="483"/>
      <c r="AIM12" s="483"/>
      <c r="AIN12" s="483"/>
      <c r="AIO12" s="483"/>
      <c r="AIP12" s="483"/>
      <c r="AIQ12" s="483"/>
      <c r="AIR12" s="483"/>
      <c r="AIS12" s="483"/>
      <c r="AIT12" s="483"/>
      <c r="AIU12" s="483"/>
      <c r="AIV12" s="483"/>
      <c r="AIW12" s="483"/>
      <c r="AIX12" s="483"/>
      <c r="AIY12" s="483"/>
      <c r="AIZ12" s="483"/>
      <c r="AJA12" s="483"/>
      <c r="AJB12" s="483"/>
      <c r="AJC12" s="483"/>
      <c r="AJD12" s="483"/>
      <c r="AJE12" s="483"/>
      <c r="AJF12" s="483"/>
      <c r="AJG12" s="483"/>
      <c r="AJH12" s="483"/>
      <c r="AJI12" s="483"/>
      <c r="AJJ12" s="483"/>
      <c r="AJK12" s="483"/>
      <c r="AJL12" s="483"/>
      <c r="AJM12" s="483"/>
      <c r="AJN12" s="483"/>
      <c r="AJO12" s="483"/>
      <c r="AJP12" s="483"/>
      <c r="AJQ12" s="483"/>
      <c r="AJR12" s="483"/>
      <c r="AJS12" s="483"/>
      <c r="AJT12" s="483"/>
      <c r="AJU12" s="483"/>
      <c r="AJV12" s="483"/>
      <c r="AJW12" s="483"/>
      <c r="AJX12" s="483"/>
      <c r="AJY12" s="483"/>
      <c r="AJZ12" s="483"/>
      <c r="AKA12" s="483"/>
      <c r="AKB12" s="483"/>
      <c r="AKC12" s="483"/>
      <c r="AKD12" s="483"/>
      <c r="AKE12" s="483"/>
      <c r="AKF12" s="483"/>
      <c r="AKG12" s="483"/>
      <c r="AKH12" s="483"/>
      <c r="AKI12" s="483"/>
      <c r="AKJ12" s="483"/>
      <c r="AKK12" s="483"/>
      <c r="AKL12" s="483"/>
      <c r="AKM12" s="483"/>
      <c r="AKN12" s="483"/>
      <c r="AKO12" s="483"/>
      <c r="AKP12" s="483"/>
      <c r="AKQ12" s="483"/>
      <c r="AKR12" s="483"/>
      <c r="AKS12" s="483"/>
      <c r="AKT12" s="483"/>
      <c r="AKU12" s="483"/>
      <c r="AKV12" s="483"/>
      <c r="AKW12" s="483"/>
      <c r="AKX12" s="483"/>
      <c r="AKY12" s="483"/>
      <c r="AKZ12" s="483"/>
      <c r="ALA12" s="483"/>
      <c r="ALB12" s="483"/>
      <c r="ALC12" s="483"/>
      <c r="ALD12" s="483"/>
      <c r="ALE12" s="483"/>
      <c r="ALF12" s="483"/>
      <c r="ALG12" s="483"/>
      <c r="ALH12" s="483"/>
      <c r="ALI12" s="483"/>
      <c r="ALJ12" s="483"/>
      <c r="ALK12" s="483"/>
      <c r="ALL12" s="483"/>
      <c r="ALM12" s="483"/>
      <c r="ALN12" s="483"/>
      <c r="ALO12" s="483"/>
      <c r="ALP12" s="483"/>
      <c r="ALQ12" s="483"/>
      <c r="ALR12" s="483"/>
      <c r="ALS12" s="483"/>
      <c r="ALT12" s="483"/>
      <c r="ALU12" s="483"/>
      <c r="ALV12" s="483"/>
      <c r="ALW12" s="483"/>
      <c r="ALX12" s="483"/>
      <c r="ALY12" s="483"/>
      <c r="ALZ12" s="483"/>
    </row>
    <row r="13" spans="1:1014" ht="15" customHeight="1">
      <c r="A13" s="528">
        <v>5</v>
      </c>
      <c r="B13" s="509" t="s">
        <v>2207</v>
      </c>
      <c r="C13" s="509" t="s">
        <v>1596</v>
      </c>
      <c r="D13" s="509" t="s">
        <v>1596</v>
      </c>
      <c r="E13" s="510" t="s">
        <v>1596</v>
      </c>
      <c r="F13" s="510" t="s">
        <v>1596</v>
      </c>
      <c r="G13" s="510" t="s">
        <v>1596</v>
      </c>
      <c r="H13" s="530" t="s">
        <v>2208</v>
      </c>
      <c r="I13" s="320" t="s">
        <v>2209</v>
      </c>
      <c r="J13" s="514"/>
      <c r="K13" s="320" t="s">
        <v>2210</v>
      </c>
      <c r="L13" s="514"/>
      <c r="M13" s="514"/>
      <c r="N13" s="514"/>
      <c r="O13" s="514"/>
      <c r="P13" s="514"/>
      <c r="Q13" s="512" t="s">
        <v>820</v>
      </c>
      <c r="R13" s="513"/>
      <c r="S13" s="513" t="s">
        <v>863</v>
      </c>
      <c r="T13" s="514"/>
      <c r="U13" s="514"/>
      <c r="V13" s="514" t="s">
        <v>864</v>
      </c>
      <c r="W13" s="514" t="s">
        <v>864</v>
      </c>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83"/>
      <c r="CI13" s="483"/>
      <c r="CJ13" s="483"/>
      <c r="CK13" s="483"/>
      <c r="CL13" s="483"/>
      <c r="CM13" s="483"/>
      <c r="CN13" s="483"/>
      <c r="CO13" s="483"/>
      <c r="CP13" s="483"/>
      <c r="CQ13" s="483"/>
      <c r="CR13" s="483"/>
      <c r="CS13" s="483"/>
      <c r="CT13" s="483"/>
      <c r="CU13" s="483"/>
      <c r="CV13" s="483"/>
      <c r="CW13" s="483"/>
      <c r="CX13" s="483"/>
      <c r="CY13" s="483"/>
      <c r="CZ13" s="483"/>
      <c r="DA13" s="483"/>
      <c r="DB13" s="483"/>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c r="FY13" s="483"/>
      <c r="FZ13" s="483"/>
      <c r="GA13" s="483"/>
      <c r="GB13" s="483"/>
      <c r="GC13" s="483"/>
      <c r="GD13" s="483"/>
      <c r="GE13" s="483"/>
      <c r="GF13" s="483"/>
      <c r="GG13" s="483"/>
      <c r="GH13" s="483"/>
      <c r="GI13" s="483"/>
      <c r="GJ13" s="483"/>
      <c r="GK13" s="483"/>
      <c r="GL13" s="483"/>
      <c r="GM13" s="483"/>
      <c r="GN13" s="483"/>
      <c r="GO13" s="483"/>
      <c r="GP13" s="483"/>
      <c r="GQ13" s="483"/>
      <c r="GR13" s="483"/>
      <c r="GS13" s="483"/>
      <c r="GT13" s="483"/>
      <c r="GU13" s="483"/>
      <c r="GV13" s="483"/>
      <c r="GW13" s="483"/>
      <c r="GX13" s="483"/>
      <c r="GY13" s="483"/>
      <c r="GZ13" s="483"/>
      <c r="HA13" s="483"/>
      <c r="HB13" s="483"/>
      <c r="HC13" s="483"/>
      <c r="HD13" s="483"/>
      <c r="HE13" s="483"/>
      <c r="HF13" s="483"/>
      <c r="HG13" s="483"/>
      <c r="HH13" s="483"/>
      <c r="HI13" s="483"/>
      <c r="HJ13" s="483"/>
      <c r="HK13" s="483"/>
      <c r="HL13" s="483"/>
      <c r="HM13" s="483"/>
      <c r="HN13" s="483"/>
      <c r="HO13" s="483"/>
      <c r="HP13" s="483"/>
      <c r="HQ13" s="483"/>
      <c r="HR13" s="483"/>
      <c r="HS13" s="483"/>
      <c r="HT13" s="483"/>
      <c r="HU13" s="483"/>
      <c r="HV13" s="483"/>
      <c r="HW13" s="483"/>
      <c r="HX13" s="483"/>
      <c r="HY13" s="483"/>
      <c r="HZ13" s="483"/>
      <c r="IA13" s="483"/>
      <c r="IB13" s="483"/>
      <c r="IC13" s="483"/>
      <c r="ID13" s="483"/>
      <c r="IE13" s="483"/>
      <c r="IF13" s="483"/>
      <c r="IG13" s="483"/>
      <c r="IH13" s="483"/>
      <c r="II13" s="483"/>
      <c r="IJ13" s="483"/>
      <c r="IK13" s="483"/>
      <c r="IL13" s="483"/>
      <c r="IM13" s="483"/>
      <c r="IN13" s="483"/>
      <c r="IO13" s="483"/>
      <c r="IP13" s="483"/>
      <c r="IQ13" s="483"/>
      <c r="IR13" s="483"/>
      <c r="IS13" s="483"/>
      <c r="IT13" s="483"/>
      <c r="IU13" s="483"/>
      <c r="IV13" s="483"/>
      <c r="IW13" s="483"/>
      <c r="IX13" s="483"/>
      <c r="IY13" s="483"/>
      <c r="IZ13" s="483"/>
      <c r="JA13" s="483"/>
      <c r="JB13" s="483"/>
      <c r="JC13" s="483"/>
      <c r="JD13" s="483"/>
      <c r="JE13" s="483"/>
      <c r="JF13" s="483"/>
      <c r="JG13" s="483"/>
      <c r="JH13" s="483"/>
      <c r="JI13" s="483"/>
      <c r="JJ13" s="483"/>
      <c r="JK13" s="483"/>
      <c r="JL13" s="483"/>
      <c r="JM13" s="483"/>
      <c r="JN13" s="483"/>
      <c r="JO13" s="483"/>
      <c r="JP13" s="483"/>
      <c r="JQ13" s="483"/>
      <c r="JR13" s="483"/>
      <c r="JS13" s="483"/>
      <c r="JT13" s="483"/>
      <c r="JU13" s="483"/>
      <c r="JV13" s="483"/>
      <c r="JW13" s="483"/>
      <c r="JX13" s="483"/>
      <c r="JY13" s="483"/>
      <c r="JZ13" s="483"/>
      <c r="KA13" s="483"/>
      <c r="KB13" s="483"/>
      <c r="KC13" s="483"/>
      <c r="KD13" s="483"/>
      <c r="KE13" s="483"/>
      <c r="KF13" s="483"/>
      <c r="KG13" s="483"/>
      <c r="KH13" s="483"/>
      <c r="KI13" s="483"/>
      <c r="KJ13" s="483"/>
      <c r="KK13" s="483"/>
      <c r="KL13" s="483"/>
      <c r="KM13" s="483"/>
      <c r="KN13" s="483"/>
      <c r="KO13" s="483"/>
      <c r="KP13" s="483"/>
      <c r="KQ13" s="483"/>
      <c r="KR13" s="483"/>
      <c r="KS13" s="483"/>
      <c r="KT13" s="483"/>
      <c r="KU13" s="483"/>
      <c r="KV13" s="483"/>
      <c r="KW13" s="483"/>
      <c r="KX13" s="483"/>
      <c r="KY13" s="483"/>
      <c r="KZ13" s="483"/>
      <c r="LA13" s="483"/>
      <c r="LB13" s="483"/>
      <c r="LC13" s="483"/>
      <c r="LD13" s="483"/>
      <c r="LE13" s="483"/>
      <c r="LF13" s="483"/>
      <c r="LG13" s="483"/>
      <c r="LH13" s="483"/>
      <c r="LI13" s="483"/>
      <c r="LJ13" s="483"/>
      <c r="LK13" s="483"/>
      <c r="LL13" s="483"/>
      <c r="LM13" s="483"/>
      <c r="LN13" s="483"/>
      <c r="LO13" s="483"/>
      <c r="LP13" s="483"/>
      <c r="LQ13" s="483"/>
      <c r="LR13" s="483"/>
      <c r="LS13" s="483"/>
      <c r="LT13" s="483"/>
      <c r="LU13" s="483"/>
      <c r="LV13" s="483"/>
      <c r="LW13" s="483"/>
      <c r="LX13" s="483"/>
      <c r="LY13" s="483"/>
      <c r="LZ13" s="483"/>
      <c r="MA13" s="483"/>
      <c r="MB13" s="483"/>
      <c r="MC13" s="483"/>
      <c r="MD13" s="483"/>
      <c r="ME13" s="483"/>
      <c r="MF13" s="483"/>
      <c r="MG13" s="483"/>
      <c r="MH13" s="483"/>
      <c r="MI13" s="483"/>
      <c r="MJ13" s="483"/>
      <c r="MK13" s="483"/>
      <c r="ML13" s="483"/>
      <c r="MM13" s="483"/>
      <c r="MN13" s="483"/>
      <c r="MO13" s="483"/>
      <c r="MP13" s="483"/>
      <c r="MQ13" s="483"/>
      <c r="MR13" s="483"/>
      <c r="MS13" s="483"/>
      <c r="MT13" s="483"/>
      <c r="MU13" s="483"/>
      <c r="MV13" s="483"/>
      <c r="MW13" s="483"/>
      <c r="MX13" s="483"/>
      <c r="MY13" s="483"/>
      <c r="MZ13" s="483"/>
      <c r="NA13" s="483"/>
      <c r="NB13" s="483"/>
      <c r="NC13" s="483"/>
      <c r="ND13" s="483"/>
      <c r="NE13" s="483"/>
      <c r="NF13" s="483"/>
      <c r="NG13" s="483"/>
      <c r="NH13" s="483"/>
      <c r="NI13" s="483"/>
      <c r="NJ13" s="483"/>
      <c r="NK13" s="483"/>
      <c r="NL13" s="483"/>
      <c r="NM13" s="483"/>
      <c r="NN13" s="483"/>
      <c r="NO13" s="483"/>
      <c r="NP13" s="483"/>
      <c r="NQ13" s="483"/>
      <c r="NR13" s="483"/>
      <c r="NS13" s="483"/>
      <c r="NT13" s="483"/>
      <c r="NU13" s="483"/>
      <c r="NV13" s="483"/>
      <c r="NW13" s="483"/>
      <c r="NX13" s="483"/>
      <c r="NY13" s="483"/>
      <c r="NZ13" s="483"/>
      <c r="OA13" s="483"/>
      <c r="OB13" s="483"/>
      <c r="OC13" s="483"/>
      <c r="OD13" s="483"/>
      <c r="OE13" s="483"/>
      <c r="OF13" s="483"/>
      <c r="OG13" s="483"/>
      <c r="OH13" s="483"/>
      <c r="OI13" s="483"/>
      <c r="OJ13" s="483"/>
      <c r="OK13" s="483"/>
      <c r="OL13" s="483"/>
      <c r="OM13" s="483"/>
      <c r="ON13" s="483"/>
      <c r="OO13" s="483"/>
      <c r="OP13" s="483"/>
      <c r="OQ13" s="483"/>
      <c r="OR13" s="483"/>
      <c r="OS13" s="483"/>
      <c r="OT13" s="483"/>
      <c r="OU13" s="483"/>
      <c r="OV13" s="483"/>
      <c r="OW13" s="483"/>
      <c r="OX13" s="483"/>
      <c r="OY13" s="483"/>
      <c r="OZ13" s="483"/>
      <c r="PA13" s="483"/>
      <c r="PB13" s="483"/>
      <c r="PC13" s="483"/>
      <c r="PD13" s="483"/>
      <c r="PE13" s="483"/>
      <c r="PF13" s="483"/>
      <c r="PG13" s="483"/>
      <c r="PH13" s="483"/>
      <c r="PI13" s="483"/>
      <c r="PJ13" s="483"/>
      <c r="PK13" s="483"/>
      <c r="PL13" s="483"/>
      <c r="PM13" s="483"/>
      <c r="PN13" s="483"/>
      <c r="PO13" s="483"/>
      <c r="PP13" s="483"/>
      <c r="PQ13" s="483"/>
      <c r="PR13" s="483"/>
      <c r="PS13" s="483"/>
      <c r="PT13" s="483"/>
      <c r="PU13" s="483"/>
      <c r="PV13" s="483"/>
      <c r="PW13" s="483"/>
      <c r="PX13" s="483"/>
      <c r="PY13" s="483"/>
      <c r="PZ13" s="483"/>
      <c r="QA13" s="483"/>
      <c r="QB13" s="483"/>
      <c r="QC13" s="483"/>
      <c r="QD13" s="483"/>
      <c r="QE13" s="483"/>
      <c r="QF13" s="483"/>
      <c r="QG13" s="483"/>
      <c r="QH13" s="483"/>
      <c r="QI13" s="483"/>
      <c r="QJ13" s="483"/>
      <c r="QK13" s="483"/>
      <c r="QL13" s="483"/>
      <c r="QM13" s="483"/>
      <c r="QN13" s="483"/>
      <c r="QO13" s="483"/>
      <c r="QP13" s="483"/>
      <c r="QQ13" s="483"/>
      <c r="QR13" s="483"/>
      <c r="QS13" s="483"/>
      <c r="QT13" s="483"/>
      <c r="QU13" s="483"/>
      <c r="QV13" s="483"/>
      <c r="QW13" s="483"/>
      <c r="QX13" s="483"/>
      <c r="QY13" s="483"/>
      <c r="QZ13" s="483"/>
      <c r="RA13" s="483"/>
      <c r="RB13" s="483"/>
      <c r="RC13" s="483"/>
      <c r="RD13" s="483"/>
      <c r="RE13" s="483"/>
      <c r="RF13" s="483"/>
      <c r="RG13" s="483"/>
      <c r="RH13" s="483"/>
      <c r="RI13" s="483"/>
      <c r="RJ13" s="483"/>
      <c r="RK13" s="483"/>
      <c r="RL13" s="483"/>
      <c r="RM13" s="483"/>
      <c r="RN13" s="483"/>
      <c r="RO13" s="483"/>
      <c r="RP13" s="483"/>
      <c r="RQ13" s="483"/>
      <c r="RR13" s="483"/>
      <c r="RS13" s="483"/>
      <c r="RT13" s="483"/>
      <c r="RU13" s="483"/>
      <c r="RV13" s="483"/>
      <c r="RW13" s="483"/>
      <c r="RX13" s="483"/>
      <c r="RY13" s="483"/>
      <c r="RZ13" s="483"/>
      <c r="SA13" s="483"/>
      <c r="SB13" s="483"/>
      <c r="SC13" s="483"/>
      <c r="SD13" s="483"/>
      <c r="SE13" s="483"/>
      <c r="SF13" s="483"/>
      <c r="SG13" s="483"/>
      <c r="SH13" s="483"/>
      <c r="SI13" s="483"/>
      <c r="SJ13" s="483"/>
      <c r="SK13" s="483"/>
      <c r="SL13" s="483"/>
      <c r="SM13" s="483"/>
      <c r="SN13" s="483"/>
      <c r="SO13" s="483"/>
      <c r="SP13" s="483"/>
      <c r="SQ13" s="483"/>
      <c r="SR13" s="483"/>
      <c r="SS13" s="483"/>
      <c r="ST13" s="483"/>
      <c r="SU13" s="483"/>
      <c r="SV13" s="483"/>
      <c r="SW13" s="483"/>
      <c r="SX13" s="483"/>
      <c r="SY13" s="483"/>
      <c r="SZ13" s="483"/>
      <c r="TA13" s="483"/>
      <c r="TB13" s="483"/>
      <c r="TC13" s="483"/>
      <c r="TD13" s="483"/>
      <c r="TE13" s="483"/>
      <c r="TF13" s="483"/>
      <c r="TG13" s="483"/>
      <c r="TH13" s="483"/>
      <c r="TI13" s="483"/>
      <c r="TJ13" s="483"/>
      <c r="TK13" s="483"/>
      <c r="TL13" s="483"/>
      <c r="TM13" s="483"/>
      <c r="TN13" s="483"/>
      <c r="TO13" s="483"/>
      <c r="TP13" s="483"/>
      <c r="TQ13" s="483"/>
      <c r="TR13" s="483"/>
      <c r="TS13" s="483"/>
      <c r="TT13" s="483"/>
      <c r="TU13" s="483"/>
      <c r="TV13" s="483"/>
      <c r="TW13" s="483"/>
      <c r="TX13" s="483"/>
      <c r="TY13" s="483"/>
      <c r="TZ13" s="483"/>
      <c r="UA13" s="483"/>
      <c r="UB13" s="483"/>
      <c r="UC13" s="483"/>
      <c r="UD13" s="483"/>
      <c r="UE13" s="483"/>
      <c r="UF13" s="483"/>
      <c r="UG13" s="483"/>
      <c r="UH13" s="483"/>
      <c r="UI13" s="483"/>
      <c r="UJ13" s="483"/>
      <c r="UK13" s="483"/>
      <c r="UL13" s="483"/>
      <c r="UM13" s="483"/>
      <c r="UN13" s="483"/>
      <c r="UO13" s="483"/>
      <c r="UP13" s="483"/>
      <c r="UQ13" s="483"/>
      <c r="UR13" s="483"/>
      <c r="US13" s="483"/>
      <c r="UT13" s="483"/>
      <c r="UU13" s="483"/>
      <c r="UV13" s="483"/>
      <c r="UW13" s="483"/>
      <c r="UX13" s="483"/>
      <c r="UY13" s="483"/>
      <c r="UZ13" s="483"/>
      <c r="VA13" s="483"/>
      <c r="VB13" s="483"/>
      <c r="VC13" s="483"/>
      <c r="VD13" s="483"/>
      <c r="VE13" s="483"/>
      <c r="VF13" s="483"/>
      <c r="VG13" s="483"/>
      <c r="VH13" s="483"/>
      <c r="VI13" s="483"/>
      <c r="VJ13" s="483"/>
      <c r="VK13" s="483"/>
      <c r="VL13" s="483"/>
      <c r="VM13" s="483"/>
      <c r="VN13" s="483"/>
      <c r="VO13" s="483"/>
      <c r="VP13" s="483"/>
      <c r="VQ13" s="483"/>
      <c r="VR13" s="483"/>
      <c r="VS13" s="483"/>
      <c r="VT13" s="483"/>
      <c r="VU13" s="483"/>
      <c r="VV13" s="483"/>
      <c r="VW13" s="483"/>
      <c r="VX13" s="483"/>
      <c r="VY13" s="483"/>
      <c r="VZ13" s="483"/>
      <c r="WA13" s="483"/>
      <c r="WB13" s="483"/>
      <c r="WC13" s="483"/>
      <c r="WD13" s="483"/>
      <c r="WE13" s="483"/>
      <c r="WF13" s="483"/>
      <c r="WG13" s="483"/>
      <c r="WH13" s="483"/>
      <c r="WI13" s="483"/>
      <c r="WJ13" s="483"/>
      <c r="WK13" s="483"/>
      <c r="WL13" s="483"/>
      <c r="WM13" s="483"/>
      <c r="WN13" s="483"/>
      <c r="WO13" s="483"/>
      <c r="WP13" s="483"/>
      <c r="WQ13" s="483"/>
      <c r="WR13" s="483"/>
      <c r="WS13" s="483"/>
      <c r="WT13" s="483"/>
      <c r="WU13" s="483"/>
      <c r="WV13" s="483"/>
      <c r="WW13" s="483"/>
      <c r="WX13" s="483"/>
      <c r="WY13" s="483"/>
      <c r="WZ13" s="483"/>
      <c r="XA13" s="483"/>
      <c r="XB13" s="483"/>
      <c r="XC13" s="483"/>
      <c r="XD13" s="483"/>
      <c r="XE13" s="483"/>
      <c r="XF13" s="483"/>
      <c r="XG13" s="483"/>
      <c r="XH13" s="483"/>
      <c r="XI13" s="483"/>
      <c r="XJ13" s="483"/>
      <c r="XK13" s="483"/>
      <c r="XL13" s="483"/>
      <c r="XM13" s="483"/>
      <c r="XN13" s="483"/>
      <c r="XO13" s="483"/>
      <c r="XP13" s="483"/>
      <c r="XQ13" s="483"/>
      <c r="XR13" s="483"/>
      <c r="XS13" s="483"/>
      <c r="XT13" s="483"/>
      <c r="XU13" s="483"/>
      <c r="XV13" s="483"/>
      <c r="XW13" s="483"/>
      <c r="XX13" s="483"/>
      <c r="XY13" s="483"/>
      <c r="XZ13" s="483"/>
      <c r="YA13" s="483"/>
      <c r="YB13" s="483"/>
      <c r="YC13" s="483"/>
      <c r="YD13" s="483"/>
      <c r="YE13" s="483"/>
      <c r="YF13" s="483"/>
      <c r="YG13" s="483"/>
      <c r="YH13" s="483"/>
      <c r="YI13" s="483"/>
      <c r="YJ13" s="483"/>
      <c r="YK13" s="483"/>
      <c r="YL13" s="483"/>
      <c r="YM13" s="483"/>
      <c r="YN13" s="483"/>
      <c r="YO13" s="483"/>
      <c r="YP13" s="483"/>
      <c r="YQ13" s="483"/>
      <c r="YR13" s="483"/>
      <c r="YS13" s="483"/>
      <c r="YT13" s="483"/>
      <c r="YU13" s="483"/>
      <c r="YV13" s="483"/>
      <c r="YW13" s="483"/>
      <c r="YX13" s="483"/>
      <c r="YY13" s="483"/>
      <c r="YZ13" s="483"/>
      <c r="ZA13" s="483"/>
      <c r="ZB13" s="483"/>
      <c r="ZC13" s="483"/>
      <c r="ZD13" s="483"/>
      <c r="ZE13" s="483"/>
      <c r="ZF13" s="483"/>
      <c r="ZG13" s="483"/>
      <c r="ZH13" s="483"/>
      <c r="ZI13" s="483"/>
      <c r="ZJ13" s="483"/>
      <c r="ZK13" s="483"/>
      <c r="ZL13" s="483"/>
      <c r="ZM13" s="483"/>
      <c r="ZN13" s="483"/>
      <c r="ZO13" s="483"/>
      <c r="ZP13" s="483"/>
      <c r="ZQ13" s="483"/>
      <c r="ZR13" s="483"/>
      <c r="ZS13" s="483"/>
      <c r="ZT13" s="483"/>
      <c r="ZU13" s="483"/>
      <c r="ZV13" s="483"/>
      <c r="ZW13" s="483"/>
      <c r="ZX13" s="483"/>
      <c r="ZY13" s="483"/>
      <c r="ZZ13" s="483"/>
      <c r="AAA13" s="483"/>
      <c r="AAB13" s="483"/>
      <c r="AAC13" s="483"/>
      <c r="AAD13" s="483"/>
      <c r="AAE13" s="483"/>
      <c r="AAF13" s="483"/>
      <c r="AAG13" s="483"/>
      <c r="AAH13" s="483"/>
      <c r="AAI13" s="483"/>
      <c r="AAJ13" s="483"/>
      <c r="AAK13" s="483"/>
      <c r="AAL13" s="483"/>
      <c r="AAM13" s="483"/>
      <c r="AAN13" s="483"/>
      <c r="AAO13" s="483"/>
      <c r="AAP13" s="483"/>
      <c r="AAQ13" s="483"/>
      <c r="AAR13" s="483"/>
      <c r="AAS13" s="483"/>
      <c r="AAT13" s="483"/>
      <c r="AAU13" s="483"/>
      <c r="AAV13" s="483"/>
      <c r="AAW13" s="483"/>
      <c r="AAX13" s="483"/>
      <c r="AAY13" s="483"/>
      <c r="AAZ13" s="483"/>
      <c r="ABA13" s="483"/>
      <c r="ABB13" s="483"/>
      <c r="ABC13" s="483"/>
      <c r="ABD13" s="483"/>
      <c r="ABE13" s="483"/>
      <c r="ABF13" s="483"/>
      <c r="ABG13" s="483"/>
      <c r="ABH13" s="483"/>
      <c r="ABI13" s="483"/>
      <c r="ABJ13" s="483"/>
      <c r="ABK13" s="483"/>
      <c r="ABL13" s="483"/>
      <c r="ABM13" s="483"/>
      <c r="ABN13" s="483"/>
      <c r="ABO13" s="483"/>
      <c r="ABP13" s="483"/>
      <c r="ABQ13" s="483"/>
      <c r="ABR13" s="483"/>
      <c r="ABS13" s="483"/>
      <c r="ABT13" s="483"/>
      <c r="ABU13" s="483"/>
      <c r="ABV13" s="483"/>
      <c r="ABW13" s="483"/>
      <c r="ABX13" s="483"/>
      <c r="ABY13" s="483"/>
      <c r="ABZ13" s="483"/>
      <c r="ACA13" s="483"/>
      <c r="ACB13" s="483"/>
      <c r="ACC13" s="483"/>
      <c r="ACD13" s="483"/>
      <c r="ACE13" s="483"/>
      <c r="ACF13" s="483"/>
      <c r="ACG13" s="483"/>
      <c r="ACH13" s="483"/>
      <c r="ACI13" s="483"/>
      <c r="ACJ13" s="483"/>
      <c r="ACK13" s="483"/>
      <c r="ACL13" s="483"/>
      <c r="ACM13" s="483"/>
      <c r="ACN13" s="483"/>
      <c r="ACO13" s="483"/>
      <c r="ACP13" s="483"/>
      <c r="ACQ13" s="483"/>
      <c r="ACR13" s="483"/>
      <c r="ACS13" s="483"/>
      <c r="ACT13" s="483"/>
      <c r="ACU13" s="483"/>
      <c r="ACV13" s="483"/>
      <c r="ACW13" s="483"/>
      <c r="ACX13" s="483"/>
      <c r="ACY13" s="483"/>
      <c r="ACZ13" s="483"/>
      <c r="ADA13" s="483"/>
      <c r="ADB13" s="483"/>
      <c r="ADC13" s="483"/>
      <c r="ADD13" s="483"/>
      <c r="ADE13" s="483"/>
      <c r="ADF13" s="483"/>
      <c r="ADG13" s="483"/>
      <c r="ADH13" s="483"/>
      <c r="ADI13" s="483"/>
      <c r="ADJ13" s="483"/>
      <c r="ADK13" s="483"/>
      <c r="ADL13" s="483"/>
      <c r="ADM13" s="483"/>
      <c r="ADN13" s="483"/>
      <c r="ADO13" s="483"/>
      <c r="ADP13" s="483"/>
      <c r="ADQ13" s="483"/>
      <c r="ADR13" s="483"/>
      <c r="ADS13" s="483"/>
      <c r="ADT13" s="483"/>
      <c r="ADU13" s="483"/>
      <c r="ADV13" s="483"/>
      <c r="ADW13" s="483"/>
      <c r="ADX13" s="483"/>
      <c r="ADY13" s="483"/>
      <c r="ADZ13" s="483"/>
      <c r="AEA13" s="483"/>
      <c r="AEB13" s="483"/>
      <c r="AEC13" s="483"/>
      <c r="AED13" s="483"/>
      <c r="AEE13" s="483"/>
      <c r="AEF13" s="483"/>
      <c r="AEG13" s="483"/>
      <c r="AEH13" s="483"/>
      <c r="AEI13" s="483"/>
      <c r="AEJ13" s="483"/>
      <c r="AEK13" s="483"/>
      <c r="AEL13" s="483"/>
      <c r="AEM13" s="483"/>
      <c r="AEN13" s="483"/>
      <c r="AEO13" s="483"/>
      <c r="AEP13" s="483"/>
      <c r="AEQ13" s="483"/>
      <c r="AER13" s="483"/>
      <c r="AES13" s="483"/>
      <c r="AET13" s="483"/>
      <c r="AEU13" s="483"/>
      <c r="AEV13" s="483"/>
      <c r="AEW13" s="483"/>
      <c r="AEX13" s="483"/>
      <c r="AEY13" s="483"/>
      <c r="AEZ13" s="483"/>
      <c r="AFA13" s="483"/>
      <c r="AFB13" s="483"/>
      <c r="AFC13" s="483"/>
      <c r="AFD13" s="483"/>
      <c r="AFE13" s="483"/>
      <c r="AFF13" s="483"/>
      <c r="AFG13" s="483"/>
      <c r="AFH13" s="483"/>
      <c r="AFI13" s="483"/>
      <c r="AFJ13" s="483"/>
      <c r="AFK13" s="483"/>
      <c r="AFL13" s="483"/>
      <c r="AFM13" s="483"/>
      <c r="AFN13" s="483"/>
      <c r="AFO13" s="483"/>
      <c r="AFP13" s="483"/>
      <c r="AFQ13" s="483"/>
      <c r="AFR13" s="483"/>
      <c r="AFS13" s="483"/>
      <c r="AFT13" s="483"/>
      <c r="AFU13" s="483"/>
      <c r="AFV13" s="483"/>
      <c r="AFW13" s="483"/>
      <c r="AFX13" s="483"/>
      <c r="AFY13" s="483"/>
      <c r="AFZ13" s="483"/>
      <c r="AGA13" s="483"/>
      <c r="AGB13" s="483"/>
      <c r="AGC13" s="483"/>
      <c r="AGD13" s="483"/>
      <c r="AGE13" s="483"/>
      <c r="AGF13" s="483"/>
      <c r="AGG13" s="483"/>
      <c r="AGH13" s="483"/>
      <c r="AGI13" s="483"/>
      <c r="AGJ13" s="483"/>
      <c r="AGK13" s="483"/>
      <c r="AGL13" s="483"/>
      <c r="AGM13" s="483"/>
      <c r="AGN13" s="483"/>
      <c r="AGO13" s="483"/>
      <c r="AGP13" s="483"/>
      <c r="AGQ13" s="483"/>
      <c r="AGR13" s="483"/>
      <c r="AGS13" s="483"/>
      <c r="AGT13" s="483"/>
      <c r="AGU13" s="483"/>
      <c r="AGV13" s="483"/>
      <c r="AGW13" s="483"/>
      <c r="AGX13" s="483"/>
      <c r="AGY13" s="483"/>
      <c r="AGZ13" s="483"/>
      <c r="AHA13" s="483"/>
      <c r="AHB13" s="483"/>
      <c r="AHC13" s="483"/>
      <c r="AHD13" s="483"/>
      <c r="AHE13" s="483"/>
      <c r="AHF13" s="483"/>
      <c r="AHG13" s="483"/>
      <c r="AHH13" s="483"/>
      <c r="AHI13" s="483"/>
      <c r="AHJ13" s="483"/>
      <c r="AHK13" s="483"/>
      <c r="AHL13" s="483"/>
      <c r="AHM13" s="483"/>
      <c r="AHN13" s="483"/>
      <c r="AHO13" s="483"/>
      <c r="AHP13" s="483"/>
      <c r="AHQ13" s="483"/>
      <c r="AHR13" s="483"/>
      <c r="AHS13" s="483"/>
      <c r="AHT13" s="483"/>
      <c r="AHU13" s="483"/>
      <c r="AHV13" s="483"/>
      <c r="AHW13" s="483"/>
      <c r="AHX13" s="483"/>
      <c r="AHY13" s="483"/>
      <c r="AHZ13" s="483"/>
      <c r="AIA13" s="483"/>
      <c r="AIB13" s="483"/>
      <c r="AIC13" s="483"/>
      <c r="AID13" s="483"/>
      <c r="AIE13" s="483"/>
      <c r="AIF13" s="483"/>
      <c r="AIG13" s="483"/>
      <c r="AIH13" s="483"/>
      <c r="AII13" s="483"/>
      <c r="AIJ13" s="483"/>
      <c r="AIK13" s="483"/>
      <c r="AIL13" s="483"/>
      <c r="AIM13" s="483"/>
      <c r="AIN13" s="483"/>
      <c r="AIO13" s="483"/>
      <c r="AIP13" s="483"/>
      <c r="AIQ13" s="483"/>
      <c r="AIR13" s="483"/>
      <c r="AIS13" s="483"/>
      <c r="AIT13" s="483"/>
      <c r="AIU13" s="483"/>
      <c r="AIV13" s="483"/>
      <c r="AIW13" s="483"/>
      <c r="AIX13" s="483"/>
      <c r="AIY13" s="483"/>
      <c r="AIZ13" s="483"/>
      <c r="AJA13" s="483"/>
      <c r="AJB13" s="483"/>
      <c r="AJC13" s="483"/>
      <c r="AJD13" s="483"/>
      <c r="AJE13" s="483"/>
      <c r="AJF13" s="483"/>
      <c r="AJG13" s="483"/>
      <c r="AJH13" s="483"/>
      <c r="AJI13" s="483"/>
      <c r="AJJ13" s="483"/>
      <c r="AJK13" s="483"/>
      <c r="AJL13" s="483"/>
      <c r="AJM13" s="483"/>
      <c r="AJN13" s="483"/>
      <c r="AJO13" s="483"/>
      <c r="AJP13" s="483"/>
      <c r="AJQ13" s="483"/>
      <c r="AJR13" s="483"/>
      <c r="AJS13" s="483"/>
      <c r="AJT13" s="483"/>
      <c r="AJU13" s="483"/>
      <c r="AJV13" s="483"/>
      <c r="AJW13" s="483"/>
      <c r="AJX13" s="483"/>
      <c r="AJY13" s="483"/>
      <c r="AJZ13" s="483"/>
      <c r="AKA13" s="483"/>
      <c r="AKB13" s="483"/>
      <c r="AKC13" s="483"/>
      <c r="AKD13" s="483"/>
      <c r="AKE13" s="483"/>
      <c r="AKF13" s="483"/>
      <c r="AKG13" s="483"/>
      <c r="AKH13" s="483"/>
      <c r="AKI13" s="483"/>
      <c r="AKJ13" s="483"/>
      <c r="AKK13" s="483"/>
      <c r="AKL13" s="483"/>
      <c r="AKM13" s="483"/>
      <c r="AKN13" s="483"/>
      <c r="AKO13" s="483"/>
      <c r="AKP13" s="483"/>
      <c r="AKQ13" s="483"/>
      <c r="AKR13" s="483"/>
      <c r="AKS13" s="483"/>
      <c r="AKT13" s="483"/>
      <c r="AKU13" s="483"/>
      <c r="AKV13" s="483"/>
      <c r="AKW13" s="483"/>
      <c r="AKX13" s="483"/>
      <c r="AKY13" s="483"/>
      <c r="AKZ13" s="483"/>
      <c r="ALA13" s="483"/>
      <c r="ALB13" s="483"/>
      <c r="ALC13" s="483"/>
      <c r="ALD13" s="483"/>
      <c r="ALE13" s="483"/>
      <c r="ALF13" s="483"/>
      <c r="ALG13" s="483"/>
      <c r="ALH13" s="483"/>
      <c r="ALI13" s="483"/>
      <c r="ALJ13" s="483"/>
      <c r="ALK13" s="483"/>
      <c r="ALL13" s="483"/>
      <c r="ALM13" s="483"/>
      <c r="ALN13" s="483"/>
      <c r="ALO13" s="483"/>
      <c r="ALP13" s="483"/>
      <c r="ALQ13" s="483"/>
      <c r="ALR13" s="483"/>
      <c r="ALS13" s="483"/>
      <c r="ALT13" s="483"/>
      <c r="ALU13" s="483"/>
      <c r="ALV13" s="483"/>
      <c r="ALW13" s="483"/>
      <c r="ALX13" s="483"/>
      <c r="ALY13" s="483"/>
      <c r="ALZ13" s="483"/>
    </row>
    <row r="14" spans="1:1014" ht="15">
      <c r="A14" s="529">
        <v>5</v>
      </c>
      <c r="B14" s="529">
        <v>3</v>
      </c>
      <c r="C14" s="529">
        <v>2</v>
      </c>
      <c r="D14" s="529">
        <v>0</v>
      </c>
      <c r="E14" s="529">
        <v>0</v>
      </c>
      <c r="F14" s="529">
        <v>0</v>
      </c>
      <c r="G14" s="529">
        <v>0</v>
      </c>
      <c r="H14" s="529">
        <v>5</v>
      </c>
      <c r="I14" s="529">
        <v>4</v>
      </c>
      <c r="J14" s="529">
        <v>0</v>
      </c>
      <c r="K14" s="529">
        <v>5</v>
      </c>
      <c r="L14" s="529">
        <v>0</v>
      </c>
      <c r="M14" s="529">
        <v>0</v>
      </c>
      <c r="N14" s="529">
        <v>0</v>
      </c>
      <c r="O14" s="529">
        <v>0</v>
      </c>
      <c r="P14" s="529">
        <v>0</v>
      </c>
      <c r="Q14" s="529">
        <v>5</v>
      </c>
      <c r="R14" s="529">
        <v>1</v>
      </c>
      <c r="S14" s="529">
        <v>5</v>
      </c>
      <c r="T14" s="529">
        <v>0</v>
      </c>
      <c r="U14" s="529">
        <v>0</v>
      </c>
      <c r="V14" s="529">
        <v>5</v>
      </c>
      <c r="W14" s="529">
        <v>5</v>
      </c>
      <c r="X14" s="483"/>
      <c r="Y14" s="483"/>
      <c r="Z14" s="483"/>
      <c r="AA14" s="483"/>
      <c r="AB14" s="483"/>
      <c r="AC14" s="483"/>
      <c r="AD14" s="483"/>
      <c r="AE14" s="483"/>
      <c r="AF14" s="483"/>
      <c r="AG14" s="483"/>
      <c r="AH14" s="483"/>
      <c r="AI14" s="483"/>
      <c r="AJ14" s="483"/>
      <c r="AK14" s="483"/>
      <c r="AL14" s="483"/>
      <c r="AM14" s="483"/>
      <c r="AN14" s="483"/>
      <c r="AO14" s="483"/>
      <c r="AP14" s="483"/>
      <c r="AQ14" s="483"/>
      <c r="AR14" s="483"/>
      <c r="AS14" s="483"/>
      <c r="AT14" s="483"/>
      <c r="AU14" s="483"/>
      <c r="AV14" s="483"/>
      <c r="AW14" s="483"/>
      <c r="AX14" s="483"/>
      <c r="AY14" s="483"/>
      <c r="AZ14" s="483"/>
      <c r="BA14" s="483"/>
      <c r="BB14" s="483"/>
      <c r="BC14" s="483"/>
      <c r="BD14" s="483"/>
      <c r="BE14" s="483"/>
      <c r="BF14" s="483"/>
      <c r="BG14" s="483"/>
      <c r="BH14" s="483"/>
      <c r="BI14" s="483"/>
      <c r="BJ14" s="483"/>
      <c r="BK14" s="483"/>
      <c r="BL14" s="483"/>
      <c r="BM14" s="483"/>
      <c r="BN14" s="483"/>
      <c r="BO14" s="483"/>
      <c r="BP14" s="483"/>
      <c r="BQ14" s="483"/>
      <c r="BR14" s="483"/>
      <c r="BS14" s="483"/>
      <c r="BT14" s="483"/>
      <c r="BU14" s="483"/>
      <c r="BV14" s="483"/>
      <c r="BW14" s="483"/>
      <c r="BX14" s="483"/>
      <c r="BY14" s="483"/>
      <c r="BZ14" s="483"/>
      <c r="CA14" s="483"/>
      <c r="CB14" s="483"/>
      <c r="CC14" s="483"/>
      <c r="CD14" s="483"/>
      <c r="CE14" s="483"/>
      <c r="CF14" s="483"/>
      <c r="CG14" s="483"/>
      <c r="CH14" s="483"/>
      <c r="CI14" s="483"/>
      <c r="CJ14" s="483"/>
      <c r="CK14" s="483"/>
      <c r="CL14" s="483"/>
      <c r="CM14" s="483"/>
      <c r="CN14" s="483"/>
      <c r="CO14" s="483"/>
      <c r="CP14" s="483"/>
      <c r="CQ14" s="483"/>
      <c r="CR14" s="483"/>
      <c r="CS14" s="483"/>
      <c r="CT14" s="483"/>
      <c r="CU14" s="483"/>
      <c r="CV14" s="483"/>
      <c r="CW14" s="483"/>
      <c r="CX14" s="483"/>
      <c r="CY14" s="483"/>
      <c r="CZ14" s="483"/>
      <c r="DA14" s="483"/>
      <c r="DB14" s="483"/>
      <c r="DC14" s="483"/>
      <c r="DD14" s="483"/>
      <c r="DE14" s="483"/>
      <c r="DF14" s="483"/>
      <c r="DG14" s="483"/>
      <c r="DH14" s="483"/>
      <c r="DI14" s="483"/>
      <c r="DJ14" s="483"/>
      <c r="DK14" s="483"/>
      <c r="DL14" s="483"/>
      <c r="DM14" s="483"/>
      <c r="DN14" s="483"/>
      <c r="DO14" s="483"/>
      <c r="DP14" s="483"/>
      <c r="DQ14" s="483"/>
      <c r="DR14" s="483"/>
      <c r="DS14" s="483"/>
      <c r="DT14" s="483"/>
      <c r="DU14" s="483"/>
      <c r="DV14" s="483"/>
      <c r="DW14" s="483"/>
      <c r="DX14" s="483"/>
      <c r="DY14" s="483"/>
      <c r="DZ14" s="483"/>
      <c r="EA14" s="483"/>
      <c r="EB14" s="483"/>
      <c r="EC14" s="483"/>
      <c r="ED14" s="483"/>
      <c r="EE14" s="483"/>
      <c r="EF14" s="483"/>
      <c r="EG14" s="483"/>
      <c r="EH14" s="483"/>
      <c r="EI14" s="483"/>
      <c r="EJ14" s="483"/>
      <c r="EK14" s="483"/>
      <c r="EL14" s="483"/>
      <c r="EM14" s="483"/>
      <c r="EN14" s="483"/>
      <c r="EO14" s="483"/>
      <c r="EP14" s="483"/>
      <c r="EQ14" s="483"/>
      <c r="ER14" s="483"/>
      <c r="ES14" s="483"/>
      <c r="ET14" s="483"/>
      <c r="EU14" s="483"/>
      <c r="EV14" s="483"/>
      <c r="EW14" s="483"/>
      <c r="EX14" s="483"/>
      <c r="EY14" s="483"/>
      <c r="EZ14" s="483"/>
      <c r="FA14" s="483"/>
      <c r="FB14" s="483"/>
      <c r="FC14" s="483"/>
      <c r="FD14" s="483"/>
      <c r="FE14" s="483"/>
      <c r="FF14" s="483"/>
      <c r="FG14" s="483"/>
      <c r="FH14" s="483"/>
      <c r="FI14" s="483"/>
      <c r="FJ14" s="483"/>
      <c r="FK14" s="483"/>
      <c r="FL14" s="483"/>
      <c r="FM14" s="483"/>
      <c r="FN14" s="483"/>
      <c r="FO14" s="483"/>
      <c r="FP14" s="483"/>
      <c r="FQ14" s="483"/>
      <c r="FR14" s="483"/>
      <c r="FS14" s="483"/>
      <c r="FT14" s="483"/>
      <c r="FU14" s="483"/>
      <c r="FV14" s="483"/>
      <c r="FW14" s="483"/>
      <c r="FX14" s="483"/>
      <c r="FY14" s="483"/>
      <c r="FZ14" s="483"/>
      <c r="GA14" s="483"/>
      <c r="GB14" s="483"/>
      <c r="GC14" s="483"/>
      <c r="GD14" s="483"/>
      <c r="GE14" s="483"/>
      <c r="GF14" s="483"/>
      <c r="GG14" s="483"/>
      <c r="GH14" s="483"/>
      <c r="GI14" s="483"/>
      <c r="GJ14" s="483"/>
      <c r="GK14" s="483"/>
      <c r="GL14" s="483"/>
      <c r="GM14" s="483"/>
      <c r="GN14" s="483"/>
      <c r="GO14" s="483"/>
      <c r="GP14" s="483"/>
      <c r="GQ14" s="483"/>
      <c r="GR14" s="483"/>
      <c r="GS14" s="483"/>
      <c r="GT14" s="483"/>
      <c r="GU14" s="483"/>
      <c r="GV14" s="483"/>
      <c r="GW14" s="483"/>
      <c r="GX14" s="483"/>
      <c r="GY14" s="483"/>
      <c r="GZ14" s="483"/>
      <c r="HA14" s="483"/>
      <c r="HB14" s="483"/>
      <c r="HC14" s="483"/>
      <c r="HD14" s="483"/>
      <c r="HE14" s="483"/>
      <c r="HF14" s="483"/>
      <c r="HG14" s="483"/>
      <c r="HH14" s="483"/>
      <c r="HI14" s="483"/>
      <c r="HJ14" s="483"/>
      <c r="HK14" s="483"/>
      <c r="HL14" s="483"/>
      <c r="HM14" s="483"/>
      <c r="HN14" s="483"/>
      <c r="HO14" s="483"/>
      <c r="HP14" s="483"/>
      <c r="HQ14" s="483"/>
      <c r="HR14" s="483"/>
      <c r="HS14" s="483"/>
      <c r="HT14" s="483"/>
      <c r="HU14" s="483"/>
      <c r="HV14" s="483"/>
      <c r="HW14" s="483"/>
      <c r="HX14" s="483"/>
      <c r="HY14" s="483"/>
      <c r="HZ14" s="483"/>
      <c r="IA14" s="483"/>
      <c r="IB14" s="483"/>
      <c r="IC14" s="483"/>
      <c r="ID14" s="483"/>
      <c r="IE14" s="483"/>
      <c r="IF14" s="483"/>
      <c r="IG14" s="483"/>
      <c r="IH14" s="483"/>
      <c r="II14" s="483"/>
      <c r="IJ14" s="483"/>
      <c r="IK14" s="483"/>
      <c r="IL14" s="483"/>
      <c r="IM14" s="483"/>
      <c r="IN14" s="483"/>
      <c r="IO14" s="483"/>
      <c r="IP14" s="483"/>
      <c r="IQ14" s="483"/>
      <c r="IR14" s="483"/>
      <c r="IS14" s="483"/>
      <c r="IT14" s="483"/>
      <c r="IU14" s="483"/>
      <c r="IV14" s="483"/>
      <c r="IW14" s="483"/>
      <c r="IX14" s="483"/>
      <c r="IY14" s="483"/>
      <c r="IZ14" s="483"/>
      <c r="JA14" s="483"/>
      <c r="JB14" s="483"/>
      <c r="JC14" s="483"/>
      <c r="JD14" s="483"/>
      <c r="JE14" s="483"/>
      <c r="JF14" s="483"/>
      <c r="JG14" s="483"/>
      <c r="JH14" s="483"/>
      <c r="JI14" s="483"/>
      <c r="JJ14" s="483"/>
      <c r="JK14" s="483"/>
      <c r="JL14" s="483"/>
      <c r="JM14" s="483"/>
      <c r="JN14" s="483"/>
      <c r="JO14" s="483"/>
      <c r="JP14" s="483"/>
      <c r="JQ14" s="483"/>
      <c r="JR14" s="483"/>
      <c r="JS14" s="483"/>
      <c r="JT14" s="483"/>
      <c r="JU14" s="483"/>
      <c r="JV14" s="483"/>
      <c r="JW14" s="483"/>
      <c r="JX14" s="483"/>
      <c r="JY14" s="483"/>
      <c r="JZ14" s="483"/>
      <c r="KA14" s="483"/>
      <c r="KB14" s="483"/>
      <c r="KC14" s="483"/>
      <c r="KD14" s="483"/>
      <c r="KE14" s="483"/>
      <c r="KF14" s="483"/>
      <c r="KG14" s="483"/>
      <c r="KH14" s="483"/>
      <c r="KI14" s="483"/>
      <c r="KJ14" s="483"/>
      <c r="KK14" s="483"/>
      <c r="KL14" s="483"/>
      <c r="KM14" s="483"/>
      <c r="KN14" s="483"/>
      <c r="KO14" s="483"/>
      <c r="KP14" s="483"/>
      <c r="KQ14" s="483"/>
      <c r="KR14" s="483"/>
      <c r="KS14" s="483"/>
      <c r="KT14" s="483"/>
      <c r="KU14" s="483"/>
      <c r="KV14" s="483"/>
      <c r="KW14" s="483"/>
      <c r="KX14" s="483"/>
      <c r="KY14" s="483"/>
      <c r="KZ14" s="483"/>
      <c r="LA14" s="483"/>
      <c r="LB14" s="483"/>
      <c r="LC14" s="483"/>
      <c r="LD14" s="483"/>
      <c r="LE14" s="483"/>
      <c r="LF14" s="483"/>
      <c r="LG14" s="483"/>
      <c r="LH14" s="483"/>
      <c r="LI14" s="483"/>
      <c r="LJ14" s="483"/>
      <c r="LK14" s="483"/>
      <c r="LL14" s="483"/>
      <c r="LM14" s="483"/>
      <c r="LN14" s="483"/>
      <c r="LO14" s="483"/>
      <c r="LP14" s="483"/>
      <c r="LQ14" s="483"/>
      <c r="LR14" s="483"/>
      <c r="LS14" s="483"/>
      <c r="LT14" s="483"/>
      <c r="LU14" s="483"/>
      <c r="LV14" s="483"/>
      <c r="LW14" s="483"/>
      <c r="LX14" s="483"/>
      <c r="LY14" s="483"/>
      <c r="LZ14" s="483"/>
      <c r="MA14" s="483"/>
      <c r="MB14" s="483"/>
      <c r="MC14" s="483"/>
      <c r="MD14" s="483"/>
      <c r="ME14" s="483"/>
      <c r="MF14" s="483"/>
      <c r="MG14" s="483"/>
      <c r="MH14" s="483"/>
      <c r="MI14" s="483"/>
      <c r="MJ14" s="483"/>
      <c r="MK14" s="483"/>
      <c r="ML14" s="483"/>
      <c r="MM14" s="483"/>
      <c r="MN14" s="483"/>
      <c r="MO14" s="483"/>
      <c r="MP14" s="483"/>
      <c r="MQ14" s="483"/>
      <c r="MR14" s="483"/>
      <c r="MS14" s="483"/>
      <c r="MT14" s="483"/>
      <c r="MU14" s="483"/>
      <c r="MV14" s="483"/>
      <c r="MW14" s="483"/>
      <c r="MX14" s="483"/>
      <c r="MY14" s="483"/>
      <c r="MZ14" s="483"/>
      <c r="NA14" s="483"/>
      <c r="NB14" s="483"/>
      <c r="NC14" s="483"/>
      <c r="ND14" s="483"/>
      <c r="NE14" s="483"/>
      <c r="NF14" s="483"/>
      <c r="NG14" s="483"/>
      <c r="NH14" s="483"/>
      <c r="NI14" s="483"/>
      <c r="NJ14" s="483"/>
      <c r="NK14" s="483"/>
      <c r="NL14" s="483"/>
      <c r="NM14" s="483"/>
      <c r="NN14" s="483"/>
      <c r="NO14" s="483"/>
      <c r="NP14" s="483"/>
      <c r="NQ14" s="483"/>
      <c r="NR14" s="483"/>
      <c r="NS14" s="483"/>
      <c r="NT14" s="483"/>
      <c r="NU14" s="483"/>
      <c r="NV14" s="483"/>
      <c r="NW14" s="483"/>
      <c r="NX14" s="483"/>
      <c r="NY14" s="483"/>
      <c r="NZ14" s="483"/>
      <c r="OA14" s="483"/>
      <c r="OB14" s="483"/>
      <c r="OC14" s="483"/>
      <c r="OD14" s="483"/>
      <c r="OE14" s="483"/>
      <c r="OF14" s="483"/>
      <c r="OG14" s="483"/>
      <c r="OH14" s="483"/>
      <c r="OI14" s="483"/>
      <c r="OJ14" s="483"/>
      <c r="OK14" s="483"/>
      <c r="OL14" s="483"/>
      <c r="OM14" s="483"/>
      <c r="ON14" s="483"/>
      <c r="OO14" s="483"/>
      <c r="OP14" s="483"/>
      <c r="OQ14" s="483"/>
      <c r="OR14" s="483"/>
      <c r="OS14" s="483"/>
      <c r="OT14" s="483"/>
      <c r="OU14" s="483"/>
      <c r="OV14" s="483"/>
      <c r="OW14" s="483"/>
      <c r="OX14" s="483"/>
      <c r="OY14" s="483"/>
      <c r="OZ14" s="483"/>
      <c r="PA14" s="483"/>
      <c r="PB14" s="483"/>
      <c r="PC14" s="483"/>
      <c r="PD14" s="483"/>
      <c r="PE14" s="483"/>
      <c r="PF14" s="483"/>
      <c r="PG14" s="483"/>
      <c r="PH14" s="483"/>
      <c r="PI14" s="483"/>
      <c r="PJ14" s="483"/>
      <c r="PK14" s="483"/>
      <c r="PL14" s="483"/>
      <c r="PM14" s="483"/>
      <c r="PN14" s="483"/>
      <c r="PO14" s="483"/>
      <c r="PP14" s="483"/>
      <c r="PQ14" s="483"/>
      <c r="PR14" s="483"/>
      <c r="PS14" s="483"/>
      <c r="PT14" s="483"/>
      <c r="PU14" s="483"/>
      <c r="PV14" s="483"/>
      <c r="PW14" s="483"/>
      <c r="PX14" s="483"/>
      <c r="PY14" s="483"/>
      <c r="PZ14" s="483"/>
      <c r="QA14" s="483"/>
      <c r="QB14" s="483"/>
      <c r="QC14" s="483"/>
      <c r="QD14" s="483"/>
      <c r="QE14" s="483"/>
      <c r="QF14" s="483"/>
      <c r="QG14" s="483"/>
      <c r="QH14" s="483"/>
      <c r="QI14" s="483"/>
      <c r="QJ14" s="483"/>
      <c r="QK14" s="483"/>
      <c r="QL14" s="483"/>
      <c r="QM14" s="483"/>
      <c r="QN14" s="483"/>
      <c r="QO14" s="483"/>
      <c r="QP14" s="483"/>
      <c r="QQ14" s="483"/>
      <c r="QR14" s="483"/>
      <c r="QS14" s="483"/>
      <c r="QT14" s="483"/>
      <c r="QU14" s="483"/>
      <c r="QV14" s="483"/>
      <c r="QW14" s="483"/>
      <c r="QX14" s="483"/>
      <c r="QY14" s="483"/>
      <c r="QZ14" s="483"/>
      <c r="RA14" s="483"/>
      <c r="RB14" s="483"/>
      <c r="RC14" s="483"/>
      <c r="RD14" s="483"/>
      <c r="RE14" s="483"/>
      <c r="RF14" s="483"/>
      <c r="RG14" s="483"/>
      <c r="RH14" s="483"/>
      <c r="RI14" s="483"/>
      <c r="RJ14" s="483"/>
      <c r="RK14" s="483"/>
      <c r="RL14" s="483"/>
      <c r="RM14" s="483"/>
      <c r="RN14" s="483"/>
      <c r="RO14" s="483"/>
      <c r="RP14" s="483"/>
      <c r="RQ14" s="483"/>
      <c r="RR14" s="483"/>
      <c r="RS14" s="483"/>
      <c r="RT14" s="483"/>
      <c r="RU14" s="483"/>
      <c r="RV14" s="483"/>
      <c r="RW14" s="483"/>
      <c r="RX14" s="483"/>
      <c r="RY14" s="483"/>
      <c r="RZ14" s="483"/>
      <c r="SA14" s="483"/>
      <c r="SB14" s="483"/>
      <c r="SC14" s="483"/>
      <c r="SD14" s="483"/>
      <c r="SE14" s="483"/>
      <c r="SF14" s="483"/>
      <c r="SG14" s="483"/>
      <c r="SH14" s="483"/>
      <c r="SI14" s="483"/>
      <c r="SJ14" s="483"/>
      <c r="SK14" s="483"/>
      <c r="SL14" s="483"/>
      <c r="SM14" s="483"/>
      <c r="SN14" s="483"/>
      <c r="SO14" s="483"/>
      <c r="SP14" s="483"/>
      <c r="SQ14" s="483"/>
      <c r="SR14" s="483"/>
      <c r="SS14" s="483"/>
      <c r="ST14" s="483"/>
      <c r="SU14" s="483"/>
      <c r="SV14" s="483"/>
      <c r="SW14" s="483"/>
      <c r="SX14" s="483"/>
      <c r="SY14" s="483"/>
      <c r="SZ14" s="483"/>
      <c r="TA14" s="483"/>
      <c r="TB14" s="483"/>
      <c r="TC14" s="483"/>
      <c r="TD14" s="483"/>
      <c r="TE14" s="483"/>
      <c r="TF14" s="483"/>
      <c r="TG14" s="483"/>
      <c r="TH14" s="483"/>
      <c r="TI14" s="483"/>
      <c r="TJ14" s="483"/>
      <c r="TK14" s="483"/>
      <c r="TL14" s="483"/>
      <c r="TM14" s="483"/>
      <c r="TN14" s="483"/>
      <c r="TO14" s="483"/>
      <c r="TP14" s="483"/>
      <c r="TQ14" s="483"/>
      <c r="TR14" s="483"/>
      <c r="TS14" s="483"/>
      <c r="TT14" s="483"/>
      <c r="TU14" s="483"/>
      <c r="TV14" s="483"/>
      <c r="TW14" s="483"/>
      <c r="TX14" s="483"/>
      <c r="TY14" s="483"/>
      <c r="TZ14" s="483"/>
      <c r="UA14" s="483"/>
      <c r="UB14" s="483"/>
      <c r="UC14" s="483"/>
      <c r="UD14" s="483"/>
      <c r="UE14" s="483"/>
      <c r="UF14" s="483"/>
      <c r="UG14" s="483"/>
      <c r="UH14" s="483"/>
      <c r="UI14" s="483"/>
      <c r="UJ14" s="483"/>
      <c r="UK14" s="483"/>
      <c r="UL14" s="483"/>
      <c r="UM14" s="483"/>
      <c r="UN14" s="483"/>
      <c r="UO14" s="483"/>
      <c r="UP14" s="483"/>
      <c r="UQ14" s="483"/>
      <c r="UR14" s="483"/>
      <c r="US14" s="483"/>
      <c r="UT14" s="483"/>
      <c r="UU14" s="483"/>
      <c r="UV14" s="483"/>
      <c r="UW14" s="483"/>
      <c r="UX14" s="483"/>
      <c r="UY14" s="483"/>
      <c r="UZ14" s="483"/>
      <c r="VA14" s="483"/>
      <c r="VB14" s="483"/>
      <c r="VC14" s="483"/>
      <c r="VD14" s="483"/>
      <c r="VE14" s="483"/>
      <c r="VF14" s="483"/>
      <c r="VG14" s="483"/>
      <c r="VH14" s="483"/>
      <c r="VI14" s="483"/>
      <c r="VJ14" s="483"/>
      <c r="VK14" s="483"/>
      <c r="VL14" s="483"/>
      <c r="VM14" s="483"/>
      <c r="VN14" s="483"/>
      <c r="VO14" s="483"/>
      <c r="VP14" s="483"/>
      <c r="VQ14" s="483"/>
      <c r="VR14" s="483"/>
      <c r="VS14" s="483"/>
      <c r="VT14" s="483"/>
      <c r="VU14" s="483"/>
      <c r="VV14" s="483"/>
      <c r="VW14" s="483"/>
      <c r="VX14" s="483"/>
      <c r="VY14" s="483"/>
      <c r="VZ14" s="483"/>
      <c r="WA14" s="483"/>
      <c r="WB14" s="483"/>
      <c r="WC14" s="483"/>
      <c r="WD14" s="483"/>
      <c r="WE14" s="483"/>
      <c r="WF14" s="483"/>
      <c r="WG14" s="483"/>
      <c r="WH14" s="483"/>
      <c r="WI14" s="483"/>
      <c r="WJ14" s="483"/>
      <c r="WK14" s="483"/>
      <c r="WL14" s="483"/>
      <c r="WM14" s="483"/>
      <c r="WN14" s="483"/>
      <c r="WO14" s="483"/>
      <c r="WP14" s="483"/>
      <c r="WQ14" s="483"/>
      <c r="WR14" s="483"/>
      <c r="WS14" s="483"/>
      <c r="WT14" s="483"/>
      <c r="WU14" s="483"/>
      <c r="WV14" s="483"/>
      <c r="WW14" s="483"/>
      <c r="WX14" s="483"/>
      <c r="WY14" s="483"/>
      <c r="WZ14" s="483"/>
      <c r="XA14" s="483"/>
      <c r="XB14" s="483"/>
      <c r="XC14" s="483"/>
      <c r="XD14" s="483"/>
      <c r="XE14" s="483"/>
      <c r="XF14" s="483"/>
      <c r="XG14" s="483"/>
      <c r="XH14" s="483"/>
      <c r="XI14" s="483"/>
      <c r="XJ14" s="483"/>
      <c r="XK14" s="483"/>
      <c r="XL14" s="483"/>
      <c r="XM14" s="483"/>
      <c r="XN14" s="483"/>
      <c r="XO14" s="483"/>
      <c r="XP14" s="483"/>
      <c r="XQ14" s="483"/>
      <c r="XR14" s="483"/>
      <c r="XS14" s="483"/>
      <c r="XT14" s="483"/>
      <c r="XU14" s="483"/>
      <c r="XV14" s="483"/>
      <c r="XW14" s="483"/>
      <c r="XX14" s="483"/>
      <c r="XY14" s="483"/>
      <c r="XZ14" s="483"/>
      <c r="YA14" s="483"/>
      <c r="YB14" s="483"/>
      <c r="YC14" s="483"/>
      <c r="YD14" s="483"/>
      <c r="YE14" s="483"/>
      <c r="YF14" s="483"/>
      <c r="YG14" s="483"/>
      <c r="YH14" s="483"/>
      <c r="YI14" s="483"/>
      <c r="YJ14" s="483"/>
      <c r="YK14" s="483"/>
      <c r="YL14" s="483"/>
      <c r="YM14" s="483"/>
      <c r="YN14" s="483"/>
      <c r="YO14" s="483"/>
      <c r="YP14" s="483"/>
      <c r="YQ14" s="483"/>
      <c r="YR14" s="483"/>
      <c r="YS14" s="483"/>
      <c r="YT14" s="483"/>
      <c r="YU14" s="483"/>
      <c r="YV14" s="483"/>
      <c r="YW14" s="483"/>
      <c r="YX14" s="483"/>
      <c r="YY14" s="483"/>
      <c r="YZ14" s="483"/>
      <c r="ZA14" s="483"/>
      <c r="ZB14" s="483"/>
      <c r="ZC14" s="483"/>
      <c r="ZD14" s="483"/>
      <c r="ZE14" s="483"/>
      <c r="ZF14" s="483"/>
      <c r="ZG14" s="483"/>
      <c r="ZH14" s="483"/>
      <c r="ZI14" s="483"/>
      <c r="ZJ14" s="483"/>
      <c r="ZK14" s="483"/>
      <c r="ZL14" s="483"/>
      <c r="ZM14" s="483"/>
      <c r="ZN14" s="483"/>
      <c r="ZO14" s="483"/>
      <c r="ZP14" s="483"/>
      <c r="ZQ14" s="483"/>
      <c r="ZR14" s="483"/>
      <c r="ZS14" s="483"/>
      <c r="ZT14" s="483"/>
      <c r="ZU14" s="483"/>
      <c r="ZV14" s="483"/>
      <c r="ZW14" s="483"/>
      <c r="ZX14" s="483"/>
      <c r="ZY14" s="483"/>
      <c r="ZZ14" s="483"/>
      <c r="AAA14" s="483"/>
      <c r="AAB14" s="483"/>
      <c r="AAC14" s="483"/>
      <c r="AAD14" s="483"/>
      <c r="AAE14" s="483"/>
      <c r="AAF14" s="483"/>
      <c r="AAG14" s="483"/>
      <c r="AAH14" s="483"/>
      <c r="AAI14" s="483"/>
      <c r="AAJ14" s="483"/>
      <c r="AAK14" s="483"/>
      <c r="AAL14" s="483"/>
      <c r="AAM14" s="483"/>
      <c r="AAN14" s="483"/>
      <c r="AAO14" s="483"/>
      <c r="AAP14" s="483"/>
      <c r="AAQ14" s="483"/>
      <c r="AAR14" s="483"/>
      <c r="AAS14" s="483"/>
      <c r="AAT14" s="483"/>
      <c r="AAU14" s="483"/>
      <c r="AAV14" s="483"/>
      <c r="AAW14" s="483"/>
      <c r="AAX14" s="483"/>
      <c r="AAY14" s="483"/>
      <c r="AAZ14" s="483"/>
      <c r="ABA14" s="483"/>
      <c r="ABB14" s="483"/>
      <c r="ABC14" s="483"/>
      <c r="ABD14" s="483"/>
      <c r="ABE14" s="483"/>
      <c r="ABF14" s="483"/>
      <c r="ABG14" s="483"/>
      <c r="ABH14" s="483"/>
      <c r="ABI14" s="483"/>
      <c r="ABJ14" s="483"/>
      <c r="ABK14" s="483"/>
      <c r="ABL14" s="483"/>
      <c r="ABM14" s="483"/>
      <c r="ABN14" s="483"/>
      <c r="ABO14" s="483"/>
      <c r="ABP14" s="483"/>
      <c r="ABQ14" s="483"/>
      <c r="ABR14" s="483"/>
      <c r="ABS14" s="483"/>
      <c r="ABT14" s="483"/>
      <c r="ABU14" s="483"/>
      <c r="ABV14" s="483"/>
      <c r="ABW14" s="483"/>
      <c r="ABX14" s="483"/>
      <c r="ABY14" s="483"/>
      <c r="ABZ14" s="483"/>
      <c r="ACA14" s="483"/>
      <c r="ACB14" s="483"/>
      <c r="ACC14" s="483"/>
      <c r="ACD14" s="483"/>
      <c r="ACE14" s="483"/>
      <c r="ACF14" s="483"/>
      <c r="ACG14" s="483"/>
      <c r="ACH14" s="483"/>
      <c r="ACI14" s="483"/>
      <c r="ACJ14" s="483"/>
      <c r="ACK14" s="483"/>
      <c r="ACL14" s="483"/>
      <c r="ACM14" s="483"/>
      <c r="ACN14" s="483"/>
      <c r="ACO14" s="483"/>
      <c r="ACP14" s="483"/>
      <c r="ACQ14" s="483"/>
      <c r="ACR14" s="483"/>
      <c r="ACS14" s="483"/>
      <c r="ACT14" s="483"/>
      <c r="ACU14" s="483"/>
      <c r="ACV14" s="483"/>
      <c r="ACW14" s="483"/>
      <c r="ACX14" s="483"/>
      <c r="ACY14" s="483"/>
      <c r="ACZ14" s="483"/>
      <c r="ADA14" s="483"/>
      <c r="ADB14" s="483"/>
      <c r="ADC14" s="483"/>
      <c r="ADD14" s="483"/>
      <c r="ADE14" s="483"/>
      <c r="ADF14" s="483"/>
      <c r="ADG14" s="483"/>
      <c r="ADH14" s="483"/>
      <c r="ADI14" s="483"/>
      <c r="ADJ14" s="483"/>
      <c r="ADK14" s="483"/>
      <c r="ADL14" s="483"/>
      <c r="ADM14" s="483"/>
      <c r="ADN14" s="483"/>
      <c r="ADO14" s="483"/>
      <c r="ADP14" s="483"/>
      <c r="ADQ14" s="483"/>
      <c r="ADR14" s="483"/>
      <c r="ADS14" s="483"/>
      <c r="ADT14" s="483"/>
      <c r="ADU14" s="483"/>
      <c r="ADV14" s="483"/>
      <c r="ADW14" s="483"/>
      <c r="ADX14" s="483"/>
      <c r="ADY14" s="483"/>
      <c r="ADZ14" s="483"/>
      <c r="AEA14" s="483"/>
      <c r="AEB14" s="483"/>
      <c r="AEC14" s="483"/>
      <c r="AED14" s="483"/>
      <c r="AEE14" s="483"/>
      <c r="AEF14" s="483"/>
      <c r="AEG14" s="483"/>
      <c r="AEH14" s="483"/>
      <c r="AEI14" s="483"/>
      <c r="AEJ14" s="483"/>
      <c r="AEK14" s="483"/>
      <c r="AEL14" s="483"/>
      <c r="AEM14" s="483"/>
      <c r="AEN14" s="483"/>
      <c r="AEO14" s="483"/>
      <c r="AEP14" s="483"/>
      <c r="AEQ14" s="483"/>
      <c r="AER14" s="483"/>
      <c r="AES14" s="483"/>
      <c r="AET14" s="483"/>
      <c r="AEU14" s="483"/>
      <c r="AEV14" s="483"/>
      <c r="AEW14" s="483"/>
      <c r="AEX14" s="483"/>
      <c r="AEY14" s="483"/>
      <c r="AEZ14" s="483"/>
      <c r="AFA14" s="483"/>
      <c r="AFB14" s="483"/>
      <c r="AFC14" s="483"/>
      <c r="AFD14" s="483"/>
      <c r="AFE14" s="483"/>
      <c r="AFF14" s="483"/>
      <c r="AFG14" s="483"/>
      <c r="AFH14" s="483"/>
      <c r="AFI14" s="483"/>
      <c r="AFJ14" s="483"/>
      <c r="AFK14" s="483"/>
      <c r="AFL14" s="483"/>
      <c r="AFM14" s="483"/>
      <c r="AFN14" s="483"/>
      <c r="AFO14" s="483"/>
      <c r="AFP14" s="483"/>
      <c r="AFQ14" s="483"/>
      <c r="AFR14" s="483"/>
      <c r="AFS14" s="483"/>
      <c r="AFT14" s="483"/>
      <c r="AFU14" s="483"/>
      <c r="AFV14" s="483"/>
      <c r="AFW14" s="483"/>
      <c r="AFX14" s="483"/>
      <c r="AFY14" s="483"/>
      <c r="AFZ14" s="483"/>
      <c r="AGA14" s="483"/>
      <c r="AGB14" s="483"/>
      <c r="AGC14" s="483"/>
      <c r="AGD14" s="483"/>
      <c r="AGE14" s="483"/>
      <c r="AGF14" s="483"/>
      <c r="AGG14" s="483"/>
      <c r="AGH14" s="483"/>
      <c r="AGI14" s="483"/>
      <c r="AGJ14" s="483"/>
      <c r="AGK14" s="483"/>
      <c r="AGL14" s="483"/>
      <c r="AGM14" s="483"/>
      <c r="AGN14" s="483"/>
      <c r="AGO14" s="483"/>
      <c r="AGP14" s="483"/>
      <c r="AGQ14" s="483"/>
      <c r="AGR14" s="483"/>
      <c r="AGS14" s="483"/>
      <c r="AGT14" s="483"/>
      <c r="AGU14" s="483"/>
      <c r="AGV14" s="483"/>
      <c r="AGW14" s="483"/>
      <c r="AGX14" s="483"/>
      <c r="AGY14" s="483"/>
      <c r="AGZ14" s="483"/>
      <c r="AHA14" s="483"/>
      <c r="AHB14" s="483"/>
      <c r="AHC14" s="483"/>
      <c r="AHD14" s="483"/>
      <c r="AHE14" s="483"/>
      <c r="AHF14" s="483"/>
      <c r="AHG14" s="483"/>
      <c r="AHH14" s="483"/>
      <c r="AHI14" s="483"/>
      <c r="AHJ14" s="483"/>
      <c r="AHK14" s="483"/>
      <c r="AHL14" s="483"/>
      <c r="AHM14" s="483"/>
      <c r="AHN14" s="483"/>
      <c r="AHO14" s="483"/>
      <c r="AHP14" s="483"/>
      <c r="AHQ14" s="483"/>
      <c r="AHR14" s="483"/>
      <c r="AHS14" s="483"/>
      <c r="AHT14" s="483"/>
      <c r="AHU14" s="483"/>
      <c r="AHV14" s="483"/>
      <c r="AHW14" s="483"/>
      <c r="AHX14" s="483"/>
      <c r="AHY14" s="483"/>
      <c r="AHZ14" s="483"/>
      <c r="AIA14" s="483"/>
      <c r="AIB14" s="483"/>
      <c r="AIC14" s="483"/>
      <c r="AID14" s="483"/>
      <c r="AIE14" s="483"/>
      <c r="AIF14" s="483"/>
      <c r="AIG14" s="483"/>
      <c r="AIH14" s="483"/>
      <c r="AII14" s="483"/>
      <c r="AIJ14" s="483"/>
      <c r="AIK14" s="483"/>
      <c r="AIL14" s="483"/>
      <c r="AIM14" s="483"/>
      <c r="AIN14" s="483"/>
      <c r="AIO14" s="483"/>
      <c r="AIP14" s="483"/>
      <c r="AIQ14" s="483"/>
      <c r="AIR14" s="483"/>
      <c r="AIS14" s="483"/>
      <c r="AIT14" s="483"/>
      <c r="AIU14" s="483"/>
      <c r="AIV14" s="483"/>
      <c r="AIW14" s="483"/>
      <c r="AIX14" s="483"/>
      <c r="AIY14" s="483"/>
      <c r="AIZ14" s="483"/>
      <c r="AJA14" s="483"/>
      <c r="AJB14" s="483"/>
      <c r="AJC14" s="483"/>
      <c r="AJD14" s="483"/>
      <c r="AJE14" s="483"/>
      <c r="AJF14" s="483"/>
      <c r="AJG14" s="483"/>
      <c r="AJH14" s="483"/>
      <c r="AJI14" s="483"/>
      <c r="AJJ14" s="483"/>
      <c r="AJK14" s="483"/>
      <c r="AJL14" s="483"/>
      <c r="AJM14" s="483"/>
      <c r="AJN14" s="483"/>
      <c r="AJO14" s="483"/>
      <c r="AJP14" s="483"/>
      <c r="AJQ14" s="483"/>
      <c r="AJR14" s="483"/>
      <c r="AJS14" s="483"/>
      <c r="AJT14" s="483"/>
      <c r="AJU14" s="483"/>
      <c r="AJV14" s="483"/>
      <c r="AJW14" s="483"/>
      <c r="AJX14" s="483"/>
      <c r="AJY14" s="483"/>
      <c r="AJZ14" s="483"/>
      <c r="AKA14" s="483"/>
      <c r="AKB14" s="483"/>
      <c r="AKC14" s="483"/>
      <c r="AKD14" s="483"/>
      <c r="AKE14" s="483"/>
      <c r="AKF14" s="483"/>
      <c r="AKG14" s="483"/>
      <c r="AKH14" s="483"/>
      <c r="AKI14" s="483"/>
      <c r="AKJ14" s="483"/>
      <c r="AKK14" s="483"/>
      <c r="AKL14" s="483"/>
      <c r="AKM14" s="483"/>
      <c r="AKN14" s="483"/>
      <c r="AKO14" s="483"/>
      <c r="AKP14" s="483"/>
      <c r="AKQ14" s="483"/>
      <c r="AKR14" s="483"/>
      <c r="AKS14" s="483"/>
      <c r="AKT14" s="483"/>
      <c r="AKU14" s="483"/>
      <c r="AKV14" s="483"/>
      <c r="AKW14" s="483"/>
      <c r="AKX14" s="483"/>
      <c r="AKY14" s="483"/>
      <c r="AKZ14" s="483"/>
      <c r="ALA14" s="483"/>
      <c r="ALB14" s="483"/>
      <c r="ALC14" s="483"/>
      <c r="ALD14" s="483"/>
      <c r="ALE14" s="483"/>
      <c r="ALF14" s="483"/>
      <c r="ALG14" s="483"/>
      <c r="ALH14" s="483"/>
      <c r="ALI14" s="483"/>
      <c r="ALJ14" s="483"/>
      <c r="ALK14" s="483"/>
      <c r="ALL14" s="483"/>
      <c r="ALM14" s="483"/>
      <c r="ALN14" s="483"/>
      <c r="ALO14" s="483"/>
      <c r="ALP14" s="483"/>
      <c r="ALQ14" s="483"/>
      <c r="ALR14" s="483"/>
      <c r="ALS14" s="483"/>
      <c r="ALT14" s="483"/>
      <c r="ALU14" s="483"/>
      <c r="ALV14" s="483"/>
      <c r="ALW14" s="483"/>
      <c r="ALX14" s="483"/>
      <c r="ALY14" s="483"/>
      <c r="ALZ14" s="483"/>
    </row>
    <row r="15" spans="1:1014">
      <c r="A15" s="483"/>
      <c r="B15" s="483"/>
      <c r="C15" s="483"/>
      <c r="D15" s="483"/>
      <c r="E15" s="524"/>
      <c r="F15" s="483"/>
      <c r="G15" s="483"/>
      <c r="H15" s="483"/>
      <c r="I15" s="483"/>
      <c r="J15" s="483"/>
      <c r="K15" s="483"/>
      <c r="L15" s="483"/>
      <c r="M15" s="483"/>
      <c r="N15" s="483"/>
      <c r="O15" s="483"/>
      <c r="P15" s="483"/>
      <c r="Q15" s="483"/>
      <c r="R15" s="483"/>
      <c r="S15" s="483"/>
      <c r="T15" s="483"/>
      <c r="U15" s="483"/>
      <c r="V15" s="483"/>
      <c r="W15" s="483"/>
      <c r="X15" s="483"/>
      <c r="Y15" s="483"/>
      <c r="Z15" s="483"/>
      <c r="AA15" s="483"/>
      <c r="AB15" s="483"/>
      <c r="AC15" s="483"/>
      <c r="AD15" s="483"/>
      <c r="AE15" s="483"/>
      <c r="AF15" s="483"/>
      <c r="AG15" s="483"/>
      <c r="AH15" s="483"/>
      <c r="AI15" s="483"/>
      <c r="AJ15" s="483"/>
      <c r="AK15" s="483"/>
      <c r="AL15" s="483"/>
      <c r="AM15" s="483"/>
      <c r="AN15" s="483"/>
      <c r="AO15" s="483"/>
      <c r="AP15" s="483"/>
      <c r="AQ15" s="483"/>
      <c r="AR15" s="483"/>
      <c r="AS15" s="483"/>
      <c r="AT15" s="483"/>
      <c r="AU15" s="483"/>
      <c r="AV15" s="483"/>
      <c r="AW15" s="483"/>
      <c r="AX15" s="483"/>
      <c r="AY15" s="483"/>
      <c r="AZ15" s="483"/>
      <c r="BA15" s="483"/>
      <c r="BB15" s="483"/>
      <c r="BC15" s="483"/>
      <c r="BD15" s="483"/>
      <c r="BE15" s="483"/>
      <c r="BF15" s="483"/>
      <c r="BG15" s="483"/>
      <c r="BH15" s="483"/>
      <c r="BI15" s="483"/>
      <c r="BJ15" s="483"/>
      <c r="BK15" s="483"/>
      <c r="BL15" s="483"/>
      <c r="BM15" s="483"/>
      <c r="BN15" s="483"/>
      <c r="BO15" s="483"/>
      <c r="BP15" s="483"/>
      <c r="BQ15" s="483"/>
      <c r="BR15" s="483"/>
      <c r="BS15" s="483"/>
      <c r="BT15" s="483"/>
      <c r="BU15" s="483"/>
      <c r="BV15" s="483"/>
      <c r="BW15" s="483"/>
      <c r="BX15" s="483"/>
      <c r="BY15" s="483"/>
      <c r="BZ15" s="483"/>
      <c r="CA15" s="483"/>
      <c r="CB15" s="483"/>
      <c r="CC15" s="483"/>
      <c r="CD15" s="483"/>
      <c r="CE15" s="483"/>
      <c r="CF15" s="483"/>
      <c r="CG15" s="483"/>
      <c r="CH15" s="483"/>
      <c r="CI15" s="483"/>
      <c r="CJ15" s="483"/>
      <c r="CK15" s="483"/>
      <c r="CL15" s="483"/>
      <c r="CM15" s="483"/>
      <c r="CN15" s="483"/>
      <c r="CO15" s="483"/>
      <c r="CP15" s="483"/>
      <c r="CQ15" s="483"/>
      <c r="CR15" s="483"/>
      <c r="CS15" s="483"/>
      <c r="CT15" s="483"/>
      <c r="CU15" s="483"/>
      <c r="CV15" s="483"/>
      <c r="CW15" s="483"/>
      <c r="CX15" s="483"/>
      <c r="CY15" s="483"/>
      <c r="CZ15" s="483"/>
      <c r="DA15" s="483"/>
      <c r="DB15" s="483"/>
      <c r="DC15" s="483"/>
      <c r="DD15" s="483"/>
      <c r="DE15" s="483"/>
      <c r="DF15" s="483"/>
      <c r="DG15" s="483"/>
      <c r="DH15" s="483"/>
      <c r="DI15" s="483"/>
      <c r="DJ15" s="483"/>
      <c r="DK15" s="483"/>
      <c r="DL15" s="483"/>
      <c r="DM15" s="483"/>
      <c r="DN15" s="483"/>
      <c r="DO15" s="483"/>
      <c r="DP15" s="483"/>
      <c r="DQ15" s="483"/>
      <c r="DR15" s="483"/>
      <c r="DS15" s="483"/>
      <c r="DT15" s="483"/>
      <c r="DU15" s="483"/>
      <c r="DV15" s="483"/>
      <c r="DW15" s="483"/>
      <c r="DX15" s="483"/>
      <c r="DY15" s="483"/>
      <c r="DZ15" s="483"/>
      <c r="EA15" s="483"/>
      <c r="EB15" s="483"/>
      <c r="EC15" s="483"/>
      <c r="ED15" s="483"/>
      <c r="EE15" s="483"/>
      <c r="EF15" s="483"/>
      <c r="EG15" s="483"/>
      <c r="EH15" s="483"/>
      <c r="EI15" s="483"/>
      <c r="EJ15" s="483"/>
      <c r="EK15" s="483"/>
      <c r="EL15" s="483"/>
      <c r="EM15" s="483"/>
      <c r="EN15" s="483"/>
      <c r="EO15" s="483"/>
      <c r="EP15" s="483"/>
      <c r="EQ15" s="483"/>
      <c r="ER15" s="483"/>
      <c r="ES15" s="483"/>
      <c r="ET15" s="483"/>
      <c r="EU15" s="483"/>
      <c r="EV15" s="483"/>
      <c r="EW15" s="483"/>
      <c r="EX15" s="483"/>
      <c r="EY15" s="483"/>
      <c r="EZ15" s="483"/>
      <c r="FA15" s="483"/>
      <c r="FB15" s="483"/>
      <c r="FC15" s="483"/>
      <c r="FD15" s="483"/>
      <c r="FE15" s="483"/>
      <c r="FF15" s="483"/>
      <c r="FG15" s="483"/>
      <c r="FH15" s="483"/>
      <c r="FI15" s="483"/>
      <c r="FJ15" s="483"/>
      <c r="FK15" s="483"/>
      <c r="FL15" s="483"/>
      <c r="FM15" s="483"/>
      <c r="FN15" s="483"/>
      <c r="FO15" s="483"/>
      <c r="FP15" s="483"/>
      <c r="FQ15" s="483"/>
      <c r="FR15" s="483"/>
      <c r="FS15" s="483"/>
      <c r="FT15" s="483"/>
      <c r="FU15" s="483"/>
      <c r="FV15" s="483"/>
      <c r="FW15" s="483"/>
      <c r="FX15" s="483"/>
      <c r="FY15" s="483"/>
      <c r="FZ15" s="483"/>
      <c r="GA15" s="483"/>
      <c r="GB15" s="483"/>
      <c r="GC15" s="483"/>
      <c r="GD15" s="483"/>
      <c r="GE15" s="483"/>
      <c r="GF15" s="483"/>
      <c r="GG15" s="483"/>
      <c r="GH15" s="483"/>
      <c r="GI15" s="483"/>
      <c r="GJ15" s="483"/>
      <c r="GK15" s="483"/>
      <c r="GL15" s="483"/>
      <c r="GM15" s="483"/>
      <c r="GN15" s="483"/>
      <c r="GO15" s="483"/>
      <c r="GP15" s="483"/>
      <c r="GQ15" s="483"/>
      <c r="GR15" s="483"/>
      <c r="GS15" s="483"/>
      <c r="GT15" s="483"/>
      <c r="GU15" s="483"/>
      <c r="GV15" s="483"/>
      <c r="GW15" s="483"/>
      <c r="GX15" s="483"/>
      <c r="GY15" s="483"/>
      <c r="GZ15" s="483"/>
      <c r="HA15" s="483"/>
      <c r="HB15" s="483"/>
      <c r="HC15" s="483"/>
      <c r="HD15" s="483"/>
      <c r="HE15" s="483"/>
      <c r="HF15" s="483"/>
      <c r="HG15" s="483"/>
      <c r="HH15" s="483"/>
      <c r="HI15" s="483"/>
      <c r="HJ15" s="483"/>
      <c r="HK15" s="483"/>
      <c r="HL15" s="483"/>
      <c r="HM15" s="483"/>
      <c r="HN15" s="483"/>
      <c r="HO15" s="483"/>
      <c r="HP15" s="483"/>
      <c r="HQ15" s="483"/>
      <c r="HR15" s="483"/>
      <c r="HS15" s="483"/>
      <c r="HT15" s="483"/>
      <c r="HU15" s="483"/>
      <c r="HV15" s="483"/>
      <c r="HW15" s="483"/>
      <c r="HX15" s="483"/>
      <c r="HY15" s="483"/>
      <c r="HZ15" s="483"/>
      <c r="IA15" s="483"/>
      <c r="IB15" s="483"/>
      <c r="IC15" s="483"/>
      <c r="ID15" s="483"/>
      <c r="IE15" s="483"/>
      <c r="IF15" s="483"/>
      <c r="IG15" s="483"/>
      <c r="IH15" s="483"/>
      <c r="II15" s="483"/>
      <c r="IJ15" s="483"/>
      <c r="IK15" s="483"/>
      <c r="IL15" s="483"/>
      <c r="IM15" s="483"/>
      <c r="IN15" s="483"/>
      <c r="IO15" s="483"/>
      <c r="IP15" s="483"/>
      <c r="IQ15" s="483"/>
      <c r="IR15" s="483"/>
      <c r="IS15" s="483"/>
      <c r="IT15" s="483"/>
      <c r="IU15" s="483"/>
      <c r="IV15" s="483"/>
      <c r="IW15" s="483"/>
      <c r="IX15" s="483"/>
      <c r="IY15" s="483"/>
      <c r="IZ15" s="483"/>
      <c r="JA15" s="483"/>
      <c r="JB15" s="483"/>
      <c r="JC15" s="483"/>
      <c r="JD15" s="483"/>
      <c r="JE15" s="483"/>
      <c r="JF15" s="483"/>
      <c r="JG15" s="483"/>
      <c r="JH15" s="483"/>
      <c r="JI15" s="483"/>
      <c r="JJ15" s="483"/>
      <c r="JK15" s="483"/>
      <c r="JL15" s="483"/>
      <c r="JM15" s="483"/>
      <c r="JN15" s="483"/>
      <c r="JO15" s="483"/>
      <c r="JP15" s="483"/>
      <c r="JQ15" s="483"/>
      <c r="JR15" s="483"/>
      <c r="JS15" s="483"/>
      <c r="JT15" s="483"/>
      <c r="JU15" s="483"/>
      <c r="JV15" s="483"/>
      <c r="JW15" s="483"/>
      <c r="JX15" s="483"/>
      <c r="JY15" s="483"/>
      <c r="JZ15" s="483"/>
      <c r="KA15" s="483"/>
      <c r="KB15" s="483"/>
      <c r="KC15" s="483"/>
      <c r="KD15" s="483"/>
      <c r="KE15" s="483"/>
      <c r="KF15" s="483"/>
      <c r="KG15" s="483"/>
      <c r="KH15" s="483"/>
      <c r="KI15" s="483"/>
      <c r="KJ15" s="483"/>
      <c r="KK15" s="483"/>
      <c r="KL15" s="483"/>
      <c r="KM15" s="483"/>
      <c r="KN15" s="483"/>
      <c r="KO15" s="483"/>
      <c r="KP15" s="483"/>
      <c r="KQ15" s="483"/>
      <c r="KR15" s="483"/>
      <c r="KS15" s="483"/>
      <c r="KT15" s="483"/>
      <c r="KU15" s="483"/>
      <c r="KV15" s="483"/>
      <c r="KW15" s="483"/>
      <c r="KX15" s="483"/>
      <c r="KY15" s="483"/>
      <c r="KZ15" s="483"/>
      <c r="LA15" s="483"/>
      <c r="LB15" s="483"/>
      <c r="LC15" s="483"/>
      <c r="LD15" s="483"/>
      <c r="LE15" s="483"/>
      <c r="LF15" s="483"/>
      <c r="LG15" s="483"/>
      <c r="LH15" s="483"/>
      <c r="LI15" s="483"/>
      <c r="LJ15" s="483"/>
      <c r="LK15" s="483"/>
      <c r="LL15" s="483"/>
      <c r="LM15" s="483"/>
      <c r="LN15" s="483"/>
      <c r="LO15" s="483"/>
      <c r="LP15" s="483"/>
      <c r="LQ15" s="483"/>
      <c r="LR15" s="483"/>
      <c r="LS15" s="483"/>
      <c r="LT15" s="483"/>
      <c r="LU15" s="483"/>
      <c r="LV15" s="483"/>
      <c r="LW15" s="483"/>
      <c r="LX15" s="483"/>
      <c r="LY15" s="483"/>
      <c r="LZ15" s="483"/>
      <c r="MA15" s="483"/>
      <c r="MB15" s="483"/>
      <c r="MC15" s="483"/>
      <c r="MD15" s="483"/>
      <c r="ME15" s="483"/>
      <c r="MF15" s="483"/>
      <c r="MG15" s="483"/>
      <c r="MH15" s="483"/>
      <c r="MI15" s="483"/>
      <c r="MJ15" s="483"/>
      <c r="MK15" s="483"/>
      <c r="ML15" s="483"/>
      <c r="MM15" s="483"/>
      <c r="MN15" s="483"/>
      <c r="MO15" s="483"/>
      <c r="MP15" s="483"/>
      <c r="MQ15" s="483"/>
      <c r="MR15" s="483"/>
      <c r="MS15" s="483"/>
      <c r="MT15" s="483"/>
      <c r="MU15" s="483"/>
      <c r="MV15" s="483"/>
      <c r="MW15" s="483"/>
      <c r="MX15" s="483"/>
      <c r="MY15" s="483"/>
      <c r="MZ15" s="483"/>
      <c r="NA15" s="483"/>
      <c r="NB15" s="483"/>
      <c r="NC15" s="483"/>
      <c r="ND15" s="483"/>
      <c r="NE15" s="483"/>
      <c r="NF15" s="483"/>
      <c r="NG15" s="483"/>
      <c r="NH15" s="483"/>
      <c r="NI15" s="483"/>
      <c r="NJ15" s="483"/>
      <c r="NK15" s="483"/>
      <c r="NL15" s="483"/>
      <c r="NM15" s="483"/>
      <c r="NN15" s="483"/>
      <c r="NO15" s="483"/>
      <c r="NP15" s="483"/>
      <c r="NQ15" s="483"/>
      <c r="NR15" s="483"/>
      <c r="NS15" s="483"/>
      <c r="NT15" s="483"/>
      <c r="NU15" s="483"/>
      <c r="NV15" s="483"/>
      <c r="NW15" s="483"/>
      <c r="NX15" s="483"/>
      <c r="NY15" s="483"/>
      <c r="NZ15" s="483"/>
      <c r="OA15" s="483"/>
      <c r="OB15" s="483"/>
      <c r="OC15" s="483"/>
      <c r="OD15" s="483"/>
      <c r="OE15" s="483"/>
      <c r="OF15" s="483"/>
      <c r="OG15" s="483"/>
      <c r="OH15" s="483"/>
      <c r="OI15" s="483"/>
      <c r="OJ15" s="483"/>
      <c r="OK15" s="483"/>
      <c r="OL15" s="483"/>
      <c r="OM15" s="483"/>
      <c r="ON15" s="483"/>
      <c r="OO15" s="483"/>
      <c r="OP15" s="483"/>
      <c r="OQ15" s="483"/>
      <c r="OR15" s="483"/>
      <c r="OS15" s="483"/>
      <c r="OT15" s="483"/>
      <c r="OU15" s="483"/>
      <c r="OV15" s="483"/>
      <c r="OW15" s="483"/>
      <c r="OX15" s="483"/>
      <c r="OY15" s="483"/>
      <c r="OZ15" s="483"/>
      <c r="PA15" s="483"/>
      <c r="PB15" s="483"/>
      <c r="PC15" s="483"/>
      <c r="PD15" s="483"/>
      <c r="PE15" s="483"/>
      <c r="PF15" s="483"/>
      <c r="PG15" s="483"/>
      <c r="PH15" s="483"/>
      <c r="PI15" s="483"/>
      <c r="PJ15" s="483"/>
      <c r="PK15" s="483"/>
      <c r="PL15" s="483"/>
      <c r="PM15" s="483"/>
      <c r="PN15" s="483"/>
      <c r="PO15" s="483"/>
      <c r="PP15" s="483"/>
      <c r="PQ15" s="483"/>
      <c r="PR15" s="483"/>
      <c r="PS15" s="483"/>
      <c r="PT15" s="483"/>
      <c r="PU15" s="483"/>
      <c r="PV15" s="483"/>
      <c r="PW15" s="483"/>
      <c r="PX15" s="483"/>
      <c r="PY15" s="483"/>
      <c r="PZ15" s="483"/>
      <c r="QA15" s="483"/>
      <c r="QB15" s="483"/>
      <c r="QC15" s="483"/>
      <c r="QD15" s="483"/>
      <c r="QE15" s="483"/>
      <c r="QF15" s="483"/>
      <c r="QG15" s="483"/>
      <c r="QH15" s="483"/>
      <c r="QI15" s="483"/>
      <c r="QJ15" s="483"/>
      <c r="QK15" s="483"/>
      <c r="QL15" s="483"/>
      <c r="QM15" s="483"/>
      <c r="QN15" s="483"/>
      <c r="QO15" s="483"/>
      <c r="QP15" s="483"/>
      <c r="QQ15" s="483"/>
      <c r="QR15" s="483"/>
      <c r="QS15" s="483"/>
      <c r="QT15" s="483"/>
      <c r="QU15" s="483"/>
      <c r="QV15" s="483"/>
      <c r="QW15" s="483"/>
      <c r="QX15" s="483"/>
      <c r="QY15" s="483"/>
      <c r="QZ15" s="483"/>
      <c r="RA15" s="483"/>
      <c r="RB15" s="483"/>
      <c r="RC15" s="483"/>
      <c r="RD15" s="483"/>
      <c r="RE15" s="483"/>
      <c r="RF15" s="483"/>
      <c r="RG15" s="483"/>
      <c r="RH15" s="483"/>
      <c r="RI15" s="483"/>
      <c r="RJ15" s="483"/>
      <c r="RK15" s="483"/>
      <c r="RL15" s="483"/>
      <c r="RM15" s="483"/>
      <c r="RN15" s="483"/>
      <c r="RO15" s="483"/>
      <c r="RP15" s="483"/>
      <c r="RQ15" s="483"/>
      <c r="RR15" s="483"/>
      <c r="RS15" s="483"/>
      <c r="RT15" s="483"/>
      <c r="RU15" s="483"/>
      <c r="RV15" s="483"/>
      <c r="RW15" s="483"/>
      <c r="RX15" s="483"/>
      <c r="RY15" s="483"/>
      <c r="RZ15" s="483"/>
      <c r="SA15" s="483"/>
      <c r="SB15" s="483"/>
      <c r="SC15" s="483"/>
      <c r="SD15" s="483"/>
      <c r="SE15" s="483"/>
      <c r="SF15" s="483"/>
      <c r="SG15" s="483"/>
      <c r="SH15" s="483"/>
      <c r="SI15" s="483"/>
      <c r="SJ15" s="483"/>
      <c r="SK15" s="483"/>
      <c r="SL15" s="483"/>
      <c r="SM15" s="483"/>
      <c r="SN15" s="483"/>
      <c r="SO15" s="483"/>
      <c r="SP15" s="483"/>
      <c r="SQ15" s="483"/>
      <c r="SR15" s="483"/>
      <c r="SS15" s="483"/>
      <c r="ST15" s="483"/>
      <c r="SU15" s="483"/>
      <c r="SV15" s="483"/>
      <c r="SW15" s="483"/>
      <c r="SX15" s="483"/>
      <c r="SY15" s="483"/>
      <c r="SZ15" s="483"/>
      <c r="TA15" s="483"/>
      <c r="TB15" s="483"/>
      <c r="TC15" s="483"/>
      <c r="TD15" s="483"/>
      <c r="TE15" s="483"/>
      <c r="TF15" s="483"/>
      <c r="TG15" s="483"/>
      <c r="TH15" s="483"/>
      <c r="TI15" s="483"/>
      <c r="TJ15" s="483"/>
      <c r="TK15" s="483"/>
      <c r="TL15" s="483"/>
      <c r="TM15" s="483"/>
      <c r="TN15" s="483"/>
      <c r="TO15" s="483"/>
      <c r="TP15" s="483"/>
      <c r="TQ15" s="483"/>
      <c r="TR15" s="483"/>
      <c r="TS15" s="483"/>
      <c r="TT15" s="483"/>
      <c r="TU15" s="483"/>
      <c r="TV15" s="483"/>
      <c r="TW15" s="483"/>
      <c r="TX15" s="483"/>
      <c r="TY15" s="483"/>
      <c r="TZ15" s="483"/>
      <c r="UA15" s="483"/>
      <c r="UB15" s="483"/>
      <c r="UC15" s="483"/>
      <c r="UD15" s="483"/>
      <c r="UE15" s="483"/>
      <c r="UF15" s="483"/>
      <c r="UG15" s="483"/>
      <c r="UH15" s="483"/>
      <c r="UI15" s="483"/>
      <c r="UJ15" s="483"/>
      <c r="UK15" s="483"/>
      <c r="UL15" s="483"/>
      <c r="UM15" s="483"/>
      <c r="UN15" s="483"/>
      <c r="UO15" s="483"/>
      <c r="UP15" s="483"/>
      <c r="UQ15" s="483"/>
      <c r="UR15" s="483"/>
      <c r="US15" s="483"/>
      <c r="UT15" s="483"/>
      <c r="UU15" s="483"/>
      <c r="UV15" s="483"/>
      <c r="UW15" s="483"/>
      <c r="UX15" s="483"/>
      <c r="UY15" s="483"/>
      <c r="UZ15" s="483"/>
      <c r="VA15" s="483"/>
      <c r="VB15" s="483"/>
      <c r="VC15" s="483"/>
      <c r="VD15" s="483"/>
      <c r="VE15" s="483"/>
      <c r="VF15" s="483"/>
      <c r="VG15" s="483"/>
      <c r="VH15" s="483"/>
      <c r="VI15" s="483"/>
      <c r="VJ15" s="483"/>
      <c r="VK15" s="483"/>
      <c r="VL15" s="483"/>
      <c r="VM15" s="483"/>
      <c r="VN15" s="483"/>
      <c r="VO15" s="483"/>
      <c r="VP15" s="483"/>
      <c r="VQ15" s="483"/>
      <c r="VR15" s="483"/>
      <c r="VS15" s="483"/>
      <c r="VT15" s="483"/>
      <c r="VU15" s="483"/>
      <c r="VV15" s="483"/>
      <c r="VW15" s="483"/>
      <c r="VX15" s="483"/>
      <c r="VY15" s="483"/>
      <c r="VZ15" s="483"/>
      <c r="WA15" s="483"/>
      <c r="WB15" s="483"/>
      <c r="WC15" s="483"/>
      <c r="WD15" s="483"/>
      <c r="WE15" s="483"/>
      <c r="WF15" s="483"/>
      <c r="WG15" s="483"/>
      <c r="WH15" s="483"/>
      <c r="WI15" s="483"/>
      <c r="WJ15" s="483"/>
      <c r="WK15" s="483"/>
      <c r="WL15" s="483"/>
      <c r="WM15" s="483"/>
      <c r="WN15" s="483"/>
      <c r="WO15" s="483"/>
      <c r="WP15" s="483"/>
      <c r="WQ15" s="483"/>
      <c r="WR15" s="483"/>
      <c r="WS15" s="483"/>
      <c r="WT15" s="483"/>
      <c r="WU15" s="483"/>
      <c r="WV15" s="483"/>
      <c r="WW15" s="483"/>
      <c r="WX15" s="483"/>
      <c r="WY15" s="483"/>
      <c r="WZ15" s="483"/>
      <c r="XA15" s="483"/>
      <c r="XB15" s="483"/>
      <c r="XC15" s="483"/>
      <c r="XD15" s="483"/>
      <c r="XE15" s="483"/>
      <c r="XF15" s="483"/>
      <c r="XG15" s="483"/>
      <c r="XH15" s="483"/>
      <c r="XI15" s="483"/>
      <c r="XJ15" s="483"/>
      <c r="XK15" s="483"/>
      <c r="XL15" s="483"/>
      <c r="XM15" s="483"/>
      <c r="XN15" s="483"/>
      <c r="XO15" s="483"/>
      <c r="XP15" s="483"/>
      <c r="XQ15" s="483"/>
      <c r="XR15" s="483"/>
      <c r="XS15" s="483"/>
      <c r="XT15" s="483"/>
      <c r="XU15" s="483"/>
      <c r="XV15" s="483"/>
      <c r="XW15" s="483"/>
      <c r="XX15" s="483"/>
      <c r="XY15" s="483"/>
      <c r="XZ15" s="483"/>
      <c r="YA15" s="483"/>
      <c r="YB15" s="483"/>
      <c r="YC15" s="483"/>
      <c r="YD15" s="483"/>
      <c r="YE15" s="483"/>
      <c r="YF15" s="483"/>
      <c r="YG15" s="483"/>
      <c r="YH15" s="483"/>
      <c r="YI15" s="483"/>
      <c r="YJ15" s="483"/>
      <c r="YK15" s="483"/>
      <c r="YL15" s="483"/>
      <c r="YM15" s="483"/>
      <c r="YN15" s="483"/>
      <c r="YO15" s="483"/>
      <c r="YP15" s="483"/>
      <c r="YQ15" s="483"/>
      <c r="YR15" s="483"/>
      <c r="YS15" s="483"/>
      <c r="YT15" s="483"/>
      <c r="YU15" s="483"/>
      <c r="YV15" s="483"/>
      <c r="YW15" s="483"/>
      <c r="YX15" s="483"/>
      <c r="YY15" s="483"/>
      <c r="YZ15" s="483"/>
      <c r="ZA15" s="483"/>
      <c r="ZB15" s="483"/>
      <c r="ZC15" s="483"/>
      <c r="ZD15" s="483"/>
      <c r="ZE15" s="483"/>
      <c r="ZF15" s="483"/>
      <c r="ZG15" s="483"/>
      <c r="ZH15" s="483"/>
      <c r="ZI15" s="483"/>
      <c r="ZJ15" s="483"/>
      <c r="ZK15" s="483"/>
      <c r="ZL15" s="483"/>
      <c r="ZM15" s="483"/>
      <c r="ZN15" s="483"/>
      <c r="ZO15" s="483"/>
      <c r="ZP15" s="483"/>
      <c r="ZQ15" s="483"/>
      <c r="ZR15" s="483"/>
      <c r="ZS15" s="483"/>
      <c r="ZT15" s="483"/>
      <c r="ZU15" s="483"/>
      <c r="ZV15" s="483"/>
      <c r="ZW15" s="483"/>
      <c r="ZX15" s="483"/>
      <c r="ZY15" s="483"/>
      <c r="ZZ15" s="483"/>
      <c r="AAA15" s="483"/>
      <c r="AAB15" s="483"/>
      <c r="AAC15" s="483"/>
      <c r="AAD15" s="483"/>
      <c r="AAE15" s="483"/>
      <c r="AAF15" s="483"/>
      <c r="AAG15" s="483"/>
      <c r="AAH15" s="483"/>
      <c r="AAI15" s="483"/>
      <c r="AAJ15" s="483"/>
      <c r="AAK15" s="483"/>
      <c r="AAL15" s="483"/>
      <c r="AAM15" s="483"/>
      <c r="AAN15" s="483"/>
      <c r="AAO15" s="483"/>
      <c r="AAP15" s="483"/>
      <c r="AAQ15" s="483"/>
      <c r="AAR15" s="483"/>
      <c r="AAS15" s="483"/>
      <c r="AAT15" s="483"/>
      <c r="AAU15" s="483"/>
      <c r="AAV15" s="483"/>
      <c r="AAW15" s="483"/>
      <c r="AAX15" s="483"/>
      <c r="AAY15" s="483"/>
      <c r="AAZ15" s="483"/>
      <c r="ABA15" s="483"/>
      <c r="ABB15" s="483"/>
      <c r="ABC15" s="483"/>
      <c r="ABD15" s="483"/>
      <c r="ABE15" s="483"/>
      <c r="ABF15" s="483"/>
      <c r="ABG15" s="483"/>
      <c r="ABH15" s="483"/>
      <c r="ABI15" s="483"/>
      <c r="ABJ15" s="483"/>
      <c r="ABK15" s="483"/>
      <c r="ABL15" s="483"/>
      <c r="ABM15" s="483"/>
      <c r="ABN15" s="483"/>
      <c r="ABO15" s="483"/>
      <c r="ABP15" s="483"/>
      <c r="ABQ15" s="483"/>
      <c r="ABR15" s="483"/>
      <c r="ABS15" s="483"/>
      <c r="ABT15" s="483"/>
      <c r="ABU15" s="483"/>
      <c r="ABV15" s="483"/>
      <c r="ABW15" s="483"/>
      <c r="ABX15" s="483"/>
      <c r="ABY15" s="483"/>
      <c r="ABZ15" s="483"/>
      <c r="ACA15" s="483"/>
      <c r="ACB15" s="483"/>
      <c r="ACC15" s="483"/>
      <c r="ACD15" s="483"/>
      <c r="ACE15" s="483"/>
      <c r="ACF15" s="483"/>
      <c r="ACG15" s="483"/>
      <c r="ACH15" s="483"/>
      <c r="ACI15" s="483"/>
      <c r="ACJ15" s="483"/>
      <c r="ACK15" s="483"/>
      <c r="ACL15" s="483"/>
      <c r="ACM15" s="483"/>
      <c r="ACN15" s="483"/>
      <c r="ACO15" s="483"/>
      <c r="ACP15" s="483"/>
      <c r="ACQ15" s="483"/>
      <c r="ACR15" s="483"/>
      <c r="ACS15" s="483"/>
      <c r="ACT15" s="483"/>
      <c r="ACU15" s="483"/>
      <c r="ACV15" s="483"/>
      <c r="ACW15" s="483"/>
      <c r="ACX15" s="483"/>
      <c r="ACY15" s="483"/>
      <c r="ACZ15" s="483"/>
      <c r="ADA15" s="483"/>
      <c r="ADB15" s="483"/>
      <c r="ADC15" s="483"/>
      <c r="ADD15" s="483"/>
      <c r="ADE15" s="483"/>
      <c r="ADF15" s="483"/>
      <c r="ADG15" s="483"/>
      <c r="ADH15" s="483"/>
      <c r="ADI15" s="483"/>
      <c r="ADJ15" s="483"/>
      <c r="ADK15" s="483"/>
      <c r="ADL15" s="483"/>
      <c r="ADM15" s="483"/>
      <c r="ADN15" s="483"/>
      <c r="ADO15" s="483"/>
      <c r="ADP15" s="483"/>
      <c r="ADQ15" s="483"/>
      <c r="ADR15" s="483"/>
      <c r="ADS15" s="483"/>
      <c r="ADT15" s="483"/>
      <c r="ADU15" s="483"/>
      <c r="ADV15" s="483"/>
      <c r="ADW15" s="483"/>
      <c r="ADX15" s="483"/>
      <c r="ADY15" s="483"/>
      <c r="ADZ15" s="483"/>
      <c r="AEA15" s="483"/>
      <c r="AEB15" s="483"/>
      <c r="AEC15" s="483"/>
      <c r="AED15" s="483"/>
      <c r="AEE15" s="483"/>
      <c r="AEF15" s="483"/>
      <c r="AEG15" s="483"/>
      <c r="AEH15" s="483"/>
      <c r="AEI15" s="483"/>
      <c r="AEJ15" s="483"/>
      <c r="AEK15" s="483"/>
      <c r="AEL15" s="483"/>
      <c r="AEM15" s="483"/>
      <c r="AEN15" s="483"/>
      <c r="AEO15" s="483"/>
      <c r="AEP15" s="483"/>
      <c r="AEQ15" s="483"/>
      <c r="AER15" s="483"/>
      <c r="AES15" s="483"/>
      <c r="AET15" s="483"/>
      <c r="AEU15" s="483"/>
      <c r="AEV15" s="483"/>
      <c r="AEW15" s="483"/>
      <c r="AEX15" s="483"/>
      <c r="AEY15" s="483"/>
      <c r="AEZ15" s="483"/>
      <c r="AFA15" s="483"/>
      <c r="AFB15" s="483"/>
      <c r="AFC15" s="483"/>
      <c r="AFD15" s="483"/>
      <c r="AFE15" s="483"/>
      <c r="AFF15" s="483"/>
      <c r="AFG15" s="483"/>
      <c r="AFH15" s="483"/>
      <c r="AFI15" s="483"/>
      <c r="AFJ15" s="483"/>
      <c r="AFK15" s="483"/>
      <c r="AFL15" s="483"/>
      <c r="AFM15" s="483"/>
      <c r="AFN15" s="483"/>
      <c r="AFO15" s="483"/>
      <c r="AFP15" s="483"/>
      <c r="AFQ15" s="483"/>
      <c r="AFR15" s="483"/>
      <c r="AFS15" s="483"/>
      <c r="AFT15" s="483"/>
      <c r="AFU15" s="483"/>
      <c r="AFV15" s="483"/>
      <c r="AFW15" s="483"/>
      <c r="AFX15" s="483"/>
      <c r="AFY15" s="483"/>
      <c r="AFZ15" s="483"/>
      <c r="AGA15" s="483"/>
      <c r="AGB15" s="483"/>
      <c r="AGC15" s="483"/>
      <c r="AGD15" s="483"/>
      <c r="AGE15" s="483"/>
      <c r="AGF15" s="483"/>
      <c r="AGG15" s="483"/>
      <c r="AGH15" s="483"/>
      <c r="AGI15" s="483"/>
      <c r="AGJ15" s="483"/>
      <c r="AGK15" s="483"/>
      <c r="AGL15" s="483"/>
      <c r="AGM15" s="483"/>
      <c r="AGN15" s="483"/>
      <c r="AGO15" s="483"/>
      <c r="AGP15" s="483"/>
      <c r="AGQ15" s="483"/>
      <c r="AGR15" s="483"/>
      <c r="AGS15" s="483"/>
      <c r="AGT15" s="483"/>
      <c r="AGU15" s="483"/>
      <c r="AGV15" s="483"/>
      <c r="AGW15" s="483"/>
      <c r="AGX15" s="483"/>
      <c r="AGY15" s="483"/>
      <c r="AGZ15" s="483"/>
      <c r="AHA15" s="483"/>
      <c r="AHB15" s="483"/>
      <c r="AHC15" s="483"/>
      <c r="AHD15" s="483"/>
      <c r="AHE15" s="483"/>
      <c r="AHF15" s="483"/>
      <c r="AHG15" s="483"/>
      <c r="AHH15" s="483"/>
      <c r="AHI15" s="483"/>
      <c r="AHJ15" s="483"/>
      <c r="AHK15" s="483"/>
      <c r="AHL15" s="483"/>
      <c r="AHM15" s="483"/>
      <c r="AHN15" s="483"/>
      <c r="AHO15" s="483"/>
      <c r="AHP15" s="483"/>
      <c r="AHQ15" s="483"/>
      <c r="AHR15" s="483"/>
      <c r="AHS15" s="483"/>
      <c r="AHT15" s="483"/>
      <c r="AHU15" s="483"/>
      <c r="AHV15" s="483"/>
      <c r="AHW15" s="483"/>
      <c r="AHX15" s="483"/>
      <c r="AHY15" s="483"/>
      <c r="AHZ15" s="483"/>
      <c r="AIA15" s="483"/>
      <c r="AIB15" s="483"/>
      <c r="AIC15" s="483"/>
      <c r="AID15" s="483"/>
      <c r="AIE15" s="483"/>
      <c r="AIF15" s="483"/>
      <c r="AIG15" s="483"/>
      <c r="AIH15" s="483"/>
      <c r="AII15" s="483"/>
      <c r="AIJ15" s="483"/>
      <c r="AIK15" s="483"/>
      <c r="AIL15" s="483"/>
      <c r="AIM15" s="483"/>
      <c r="AIN15" s="483"/>
      <c r="AIO15" s="483"/>
      <c r="AIP15" s="483"/>
      <c r="AIQ15" s="483"/>
      <c r="AIR15" s="483"/>
      <c r="AIS15" s="483"/>
      <c r="AIT15" s="483"/>
      <c r="AIU15" s="483"/>
      <c r="AIV15" s="483"/>
      <c r="AIW15" s="483"/>
      <c r="AIX15" s="483"/>
      <c r="AIY15" s="483"/>
      <c r="AIZ15" s="483"/>
      <c r="AJA15" s="483"/>
      <c r="AJB15" s="483"/>
      <c r="AJC15" s="483"/>
      <c r="AJD15" s="483"/>
      <c r="AJE15" s="483"/>
      <c r="AJF15" s="483"/>
      <c r="AJG15" s="483"/>
      <c r="AJH15" s="483"/>
      <c r="AJI15" s="483"/>
      <c r="AJJ15" s="483"/>
      <c r="AJK15" s="483"/>
      <c r="AJL15" s="483"/>
      <c r="AJM15" s="483"/>
      <c r="AJN15" s="483"/>
      <c r="AJO15" s="483"/>
      <c r="AJP15" s="483"/>
      <c r="AJQ15" s="483"/>
      <c r="AJR15" s="483"/>
      <c r="AJS15" s="483"/>
      <c r="AJT15" s="483"/>
      <c r="AJU15" s="483"/>
      <c r="AJV15" s="483"/>
      <c r="AJW15" s="483"/>
      <c r="AJX15" s="483"/>
      <c r="AJY15" s="483"/>
      <c r="AJZ15" s="483"/>
      <c r="AKA15" s="483"/>
      <c r="AKB15" s="483"/>
      <c r="AKC15" s="483"/>
      <c r="AKD15" s="483"/>
      <c r="AKE15" s="483"/>
      <c r="AKF15" s="483"/>
      <c r="AKG15" s="483"/>
      <c r="AKH15" s="483"/>
      <c r="AKI15" s="483"/>
      <c r="AKJ15" s="483"/>
      <c r="AKK15" s="483"/>
      <c r="AKL15" s="483"/>
      <c r="AKM15" s="483"/>
      <c r="AKN15" s="483"/>
      <c r="AKO15" s="483"/>
      <c r="AKP15" s="483"/>
      <c r="AKQ15" s="483"/>
      <c r="AKR15" s="483"/>
      <c r="AKS15" s="483"/>
      <c r="AKT15" s="483"/>
      <c r="AKU15" s="483"/>
      <c r="AKV15" s="483"/>
      <c r="AKW15" s="483"/>
      <c r="AKX15" s="483"/>
      <c r="AKY15" s="483"/>
      <c r="AKZ15" s="483"/>
      <c r="ALA15" s="483"/>
      <c r="ALB15" s="483"/>
      <c r="ALC15" s="483"/>
      <c r="ALD15" s="483"/>
      <c r="ALE15" s="483"/>
      <c r="ALF15" s="483"/>
      <c r="ALG15" s="483"/>
      <c r="ALH15" s="483"/>
      <c r="ALI15" s="483"/>
      <c r="ALJ15" s="483"/>
      <c r="ALK15" s="483"/>
      <c r="ALL15" s="483"/>
      <c r="ALM15" s="483"/>
      <c r="ALN15" s="483"/>
      <c r="ALO15" s="483"/>
      <c r="ALP15" s="483"/>
      <c r="ALQ15" s="483"/>
      <c r="ALR15" s="483"/>
      <c r="ALS15" s="483"/>
      <c r="ALT15" s="483"/>
      <c r="ALU15" s="483"/>
      <c r="ALV15" s="483"/>
      <c r="ALW15" s="483"/>
      <c r="ALX15" s="483"/>
      <c r="ALY15" s="483"/>
      <c r="ALZ15" s="483"/>
    </row>
    <row r="16" spans="1:1014">
      <c r="A16" s="483"/>
      <c r="B16" s="483"/>
      <c r="C16" s="483"/>
      <c r="D16" s="483"/>
      <c r="E16" s="524"/>
      <c r="F16" s="483"/>
      <c r="G16" s="483"/>
      <c r="H16" s="483"/>
      <c r="I16" s="483"/>
      <c r="J16" s="483"/>
      <c r="K16" s="483"/>
      <c r="L16" s="483"/>
      <c r="M16" s="483"/>
      <c r="N16" s="483"/>
      <c r="O16" s="483"/>
      <c r="P16" s="483"/>
      <c r="Q16" s="483"/>
      <c r="R16" s="483"/>
      <c r="S16" s="483"/>
      <c r="T16" s="483"/>
      <c r="U16" s="483"/>
      <c r="V16" s="483"/>
      <c r="W16" s="483"/>
      <c r="X16" s="483"/>
      <c r="Y16" s="483"/>
      <c r="Z16" s="483"/>
      <c r="AA16" s="483"/>
      <c r="AB16" s="483"/>
      <c r="AC16" s="483"/>
      <c r="AD16" s="483"/>
      <c r="AE16" s="483"/>
      <c r="AF16" s="483"/>
      <c r="AG16" s="483"/>
      <c r="AH16" s="483"/>
      <c r="AI16" s="483"/>
      <c r="AJ16" s="483"/>
      <c r="AK16" s="483"/>
      <c r="AL16" s="483"/>
      <c r="AM16" s="483"/>
      <c r="AN16" s="483"/>
      <c r="AO16" s="483"/>
      <c r="AP16" s="483"/>
      <c r="AQ16" s="483"/>
      <c r="AR16" s="483"/>
      <c r="AS16" s="483"/>
      <c r="AT16" s="483"/>
      <c r="AU16" s="483"/>
      <c r="AV16" s="483"/>
      <c r="AW16" s="483"/>
      <c r="AX16" s="483"/>
      <c r="AY16" s="483"/>
      <c r="AZ16" s="483"/>
      <c r="BA16" s="483"/>
      <c r="BB16" s="483"/>
      <c r="BC16" s="483"/>
      <c r="BD16" s="483"/>
      <c r="BE16" s="483"/>
      <c r="BF16" s="483"/>
      <c r="BG16" s="483"/>
      <c r="BH16" s="483"/>
      <c r="BI16" s="483"/>
      <c r="BJ16" s="483"/>
      <c r="BK16" s="483"/>
      <c r="BL16" s="483"/>
      <c r="BM16" s="483"/>
      <c r="BN16" s="483"/>
      <c r="BO16" s="483"/>
      <c r="BP16" s="483"/>
      <c r="BQ16" s="483"/>
      <c r="BR16" s="483"/>
      <c r="BS16" s="483"/>
      <c r="BT16" s="483"/>
      <c r="BU16" s="483"/>
      <c r="BV16" s="483"/>
      <c r="BW16" s="483"/>
      <c r="BX16" s="483"/>
      <c r="BY16" s="483"/>
      <c r="BZ16" s="483"/>
      <c r="CA16" s="483"/>
      <c r="CB16" s="483"/>
      <c r="CC16" s="483"/>
      <c r="CD16" s="483"/>
      <c r="CE16" s="483"/>
      <c r="CF16" s="483"/>
      <c r="CG16" s="483"/>
      <c r="CH16" s="483"/>
      <c r="CI16" s="483"/>
      <c r="CJ16" s="483"/>
      <c r="CK16" s="483"/>
      <c r="CL16" s="483"/>
      <c r="CM16" s="483"/>
      <c r="CN16" s="483"/>
      <c r="CO16" s="483"/>
      <c r="CP16" s="483"/>
      <c r="CQ16" s="483"/>
      <c r="CR16" s="483"/>
      <c r="CS16" s="483"/>
      <c r="CT16" s="483"/>
      <c r="CU16" s="483"/>
      <c r="CV16" s="483"/>
      <c r="CW16" s="483"/>
      <c r="CX16" s="483"/>
      <c r="CY16" s="483"/>
      <c r="CZ16" s="483"/>
      <c r="DA16" s="483"/>
      <c r="DB16" s="483"/>
      <c r="DC16" s="483"/>
      <c r="DD16" s="483"/>
      <c r="DE16" s="483"/>
      <c r="DF16" s="483"/>
      <c r="DG16" s="483"/>
      <c r="DH16" s="483"/>
      <c r="DI16" s="483"/>
      <c r="DJ16" s="483"/>
      <c r="DK16" s="483"/>
      <c r="DL16" s="483"/>
      <c r="DM16" s="483"/>
      <c r="DN16" s="483"/>
      <c r="DO16" s="483"/>
      <c r="DP16" s="483"/>
      <c r="DQ16" s="483"/>
      <c r="DR16" s="483"/>
      <c r="DS16" s="483"/>
      <c r="DT16" s="483"/>
      <c r="DU16" s="483"/>
      <c r="DV16" s="483"/>
      <c r="DW16" s="483"/>
      <c r="DX16" s="483"/>
      <c r="DY16" s="483"/>
      <c r="DZ16" s="483"/>
      <c r="EA16" s="483"/>
      <c r="EB16" s="483"/>
      <c r="EC16" s="483"/>
      <c r="ED16" s="483"/>
      <c r="EE16" s="483"/>
      <c r="EF16" s="483"/>
      <c r="EG16" s="483"/>
      <c r="EH16" s="483"/>
      <c r="EI16" s="483"/>
      <c r="EJ16" s="483"/>
      <c r="EK16" s="483"/>
      <c r="EL16" s="483"/>
      <c r="EM16" s="483"/>
      <c r="EN16" s="483"/>
      <c r="EO16" s="483"/>
      <c r="EP16" s="483"/>
      <c r="EQ16" s="483"/>
      <c r="ER16" s="483"/>
      <c r="ES16" s="483"/>
      <c r="ET16" s="483"/>
      <c r="EU16" s="483"/>
      <c r="EV16" s="483"/>
      <c r="EW16" s="483"/>
      <c r="EX16" s="483"/>
      <c r="EY16" s="483"/>
      <c r="EZ16" s="483"/>
      <c r="FA16" s="483"/>
      <c r="FB16" s="483"/>
      <c r="FC16" s="483"/>
      <c r="FD16" s="483"/>
      <c r="FE16" s="483"/>
      <c r="FF16" s="483"/>
      <c r="FG16" s="483"/>
      <c r="FH16" s="483"/>
      <c r="FI16" s="483"/>
      <c r="FJ16" s="483"/>
      <c r="FK16" s="483"/>
      <c r="FL16" s="483"/>
      <c r="FM16" s="483"/>
      <c r="FN16" s="483"/>
      <c r="FO16" s="483"/>
      <c r="FP16" s="483"/>
      <c r="FQ16" s="483"/>
      <c r="FR16" s="483"/>
      <c r="FS16" s="483"/>
      <c r="FT16" s="483"/>
      <c r="FU16" s="483"/>
      <c r="FV16" s="483"/>
      <c r="FW16" s="483"/>
      <c r="FX16" s="483"/>
      <c r="FY16" s="483"/>
      <c r="FZ16" s="483"/>
      <c r="GA16" s="483"/>
      <c r="GB16" s="483"/>
      <c r="GC16" s="483"/>
      <c r="GD16" s="483"/>
      <c r="GE16" s="483"/>
      <c r="GF16" s="483"/>
      <c r="GG16" s="483"/>
      <c r="GH16" s="483"/>
      <c r="GI16" s="483"/>
      <c r="GJ16" s="483"/>
      <c r="GK16" s="483"/>
      <c r="GL16" s="483"/>
      <c r="GM16" s="483"/>
      <c r="GN16" s="483"/>
      <c r="GO16" s="483"/>
      <c r="GP16" s="483"/>
      <c r="GQ16" s="483"/>
      <c r="GR16" s="483"/>
      <c r="GS16" s="483"/>
      <c r="GT16" s="483"/>
      <c r="GU16" s="483"/>
      <c r="GV16" s="483"/>
      <c r="GW16" s="483"/>
      <c r="GX16" s="483"/>
      <c r="GY16" s="483"/>
      <c r="GZ16" s="483"/>
      <c r="HA16" s="483"/>
      <c r="HB16" s="483"/>
      <c r="HC16" s="483"/>
      <c r="HD16" s="483"/>
      <c r="HE16" s="483"/>
      <c r="HF16" s="483"/>
      <c r="HG16" s="483"/>
      <c r="HH16" s="483"/>
      <c r="HI16" s="483"/>
      <c r="HJ16" s="483"/>
      <c r="HK16" s="483"/>
      <c r="HL16" s="483"/>
      <c r="HM16" s="483"/>
      <c r="HN16" s="483"/>
      <c r="HO16" s="483"/>
      <c r="HP16" s="483"/>
      <c r="HQ16" s="483"/>
      <c r="HR16" s="483"/>
      <c r="HS16" s="483"/>
      <c r="HT16" s="483"/>
      <c r="HU16" s="483"/>
      <c r="HV16" s="483"/>
      <c r="HW16" s="483"/>
      <c r="HX16" s="483"/>
      <c r="HY16" s="483"/>
      <c r="HZ16" s="483"/>
      <c r="IA16" s="483"/>
      <c r="IB16" s="483"/>
      <c r="IC16" s="483"/>
      <c r="ID16" s="483"/>
      <c r="IE16" s="483"/>
      <c r="IF16" s="483"/>
      <c r="IG16" s="483"/>
      <c r="IH16" s="483"/>
      <c r="II16" s="483"/>
      <c r="IJ16" s="483"/>
      <c r="IK16" s="483"/>
      <c r="IL16" s="483"/>
      <c r="IM16" s="483"/>
      <c r="IN16" s="483"/>
      <c r="IO16" s="483"/>
      <c r="IP16" s="483"/>
      <c r="IQ16" s="483"/>
      <c r="IR16" s="483"/>
      <c r="IS16" s="483"/>
      <c r="IT16" s="483"/>
      <c r="IU16" s="483"/>
      <c r="IV16" s="483"/>
      <c r="IW16" s="483"/>
      <c r="IX16" s="483"/>
      <c r="IY16" s="483"/>
      <c r="IZ16" s="483"/>
      <c r="JA16" s="483"/>
      <c r="JB16" s="483"/>
      <c r="JC16" s="483"/>
      <c r="JD16" s="483"/>
      <c r="JE16" s="483"/>
      <c r="JF16" s="483"/>
      <c r="JG16" s="483"/>
      <c r="JH16" s="483"/>
      <c r="JI16" s="483"/>
      <c r="JJ16" s="483"/>
      <c r="JK16" s="483"/>
      <c r="JL16" s="483"/>
      <c r="JM16" s="483"/>
      <c r="JN16" s="483"/>
      <c r="JO16" s="483"/>
      <c r="JP16" s="483"/>
      <c r="JQ16" s="483"/>
      <c r="JR16" s="483"/>
      <c r="JS16" s="483"/>
      <c r="JT16" s="483"/>
      <c r="JU16" s="483"/>
      <c r="JV16" s="483"/>
      <c r="JW16" s="483"/>
      <c r="JX16" s="483"/>
      <c r="JY16" s="483"/>
      <c r="JZ16" s="483"/>
      <c r="KA16" s="483"/>
      <c r="KB16" s="483"/>
      <c r="KC16" s="483"/>
      <c r="KD16" s="483"/>
      <c r="KE16" s="483"/>
      <c r="KF16" s="483"/>
      <c r="KG16" s="483"/>
      <c r="KH16" s="483"/>
      <c r="KI16" s="483"/>
      <c r="KJ16" s="483"/>
      <c r="KK16" s="483"/>
      <c r="KL16" s="483"/>
      <c r="KM16" s="483"/>
      <c r="KN16" s="483"/>
      <c r="KO16" s="483"/>
      <c r="KP16" s="483"/>
      <c r="KQ16" s="483"/>
      <c r="KR16" s="483"/>
      <c r="KS16" s="483"/>
      <c r="KT16" s="483"/>
      <c r="KU16" s="483"/>
      <c r="KV16" s="483"/>
      <c r="KW16" s="483"/>
      <c r="KX16" s="483"/>
      <c r="KY16" s="483"/>
      <c r="KZ16" s="483"/>
      <c r="LA16" s="483"/>
      <c r="LB16" s="483"/>
      <c r="LC16" s="483"/>
      <c r="LD16" s="483"/>
      <c r="LE16" s="483"/>
      <c r="LF16" s="483"/>
      <c r="LG16" s="483"/>
      <c r="LH16" s="483"/>
      <c r="LI16" s="483"/>
      <c r="LJ16" s="483"/>
      <c r="LK16" s="483"/>
      <c r="LL16" s="483"/>
      <c r="LM16" s="483"/>
      <c r="LN16" s="483"/>
      <c r="LO16" s="483"/>
      <c r="LP16" s="483"/>
      <c r="LQ16" s="483"/>
      <c r="LR16" s="483"/>
      <c r="LS16" s="483"/>
      <c r="LT16" s="483"/>
      <c r="LU16" s="483"/>
      <c r="LV16" s="483"/>
      <c r="LW16" s="483"/>
      <c r="LX16" s="483"/>
      <c r="LY16" s="483"/>
      <c r="LZ16" s="483"/>
      <c r="MA16" s="483"/>
      <c r="MB16" s="483"/>
      <c r="MC16" s="483"/>
      <c r="MD16" s="483"/>
      <c r="ME16" s="483"/>
      <c r="MF16" s="483"/>
      <c r="MG16" s="483"/>
      <c r="MH16" s="483"/>
      <c r="MI16" s="483"/>
      <c r="MJ16" s="483"/>
      <c r="MK16" s="483"/>
      <c r="ML16" s="483"/>
      <c r="MM16" s="483"/>
      <c r="MN16" s="483"/>
      <c r="MO16" s="483"/>
      <c r="MP16" s="483"/>
      <c r="MQ16" s="483"/>
      <c r="MR16" s="483"/>
      <c r="MS16" s="483"/>
      <c r="MT16" s="483"/>
      <c r="MU16" s="483"/>
      <c r="MV16" s="483"/>
      <c r="MW16" s="483"/>
      <c r="MX16" s="483"/>
      <c r="MY16" s="483"/>
      <c r="MZ16" s="483"/>
      <c r="NA16" s="483"/>
      <c r="NB16" s="483"/>
      <c r="NC16" s="483"/>
      <c r="ND16" s="483"/>
      <c r="NE16" s="483"/>
      <c r="NF16" s="483"/>
      <c r="NG16" s="483"/>
      <c r="NH16" s="483"/>
      <c r="NI16" s="483"/>
      <c r="NJ16" s="483"/>
      <c r="NK16" s="483"/>
      <c r="NL16" s="483"/>
      <c r="NM16" s="483"/>
      <c r="NN16" s="483"/>
      <c r="NO16" s="483"/>
      <c r="NP16" s="483"/>
      <c r="NQ16" s="483"/>
      <c r="NR16" s="483"/>
      <c r="NS16" s="483"/>
      <c r="NT16" s="483"/>
      <c r="NU16" s="483"/>
      <c r="NV16" s="483"/>
      <c r="NW16" s="483"/>
      <c r="NX16" s="483"/>
      <c r="NY16" s="483"/>
      <c r="NZ16" s="483"/>
      <c r="OA16" s="483"/>
      <c r="OB16" s="483"/>
      <c r="OC16" s="483"/>
      <c r="OD16" s="483"/>
      <c r="OE16" s="483"/>
      <c r="OF16" s="483"/>
      <c r="OG16" s="483"/>
      <c r="OH16" s="483"/>
      <c r="OI16" s="483"/>
      <c r="OJ16" s="483"/>
      <c r="OK16" s="483"/>
      <c r="OL16" s="483"/>
      <c r="OM16" s="483"/>
      <c r="ON16" s="483"/>
      <c r="OO16" s="483"/>
      <c r="OP16" s="483"/>
      <c r="OQ16" s="483"/>
      <c r="OR16" s="483"/>
      <c r="OS16" s="483"/>
      <c r="OT16" s="483"/>
      <c r="OU16" s="483"/>
      <c r="OV16" s="483"/>
      <c r="OW16" s="483"/>
      <c r="OX16" s="483"/>
      <c r="OY16" s="483"/>
      <c r="OZ16" s="483"/>
      <c r="PA16" s="483"/>
      <c r="PB16" s="483"/>
      <c r="PC16" s="483"/>
      <c r="PD16" s="483"/>
      <c r="PE16" s="483"/>
      <c r="PF16" s="483"/>
      <c r="PG16" s="483"/>
      <c r="PH16" s="483"/>
      <c r="PI16" s="483"/>
      <c r="PJ16" s="483"/>
      <c r="PK16" s="483"/>
      <c r="PL16" s="483"/>
      <c r="PM16" s="483"/>
      <c r="PN16" s="483"/>
      <c r="PO16" s="483"/>
      <c r="PP16" s="483"/>
      <c r="PQ16" s="483"/>
      <c r="PR16" s="483"/>
      <c r="PS16" s="483"/>
      <c r="PT16" s="483"/>
      <c r="PU16" s="483"/>
      <c r="PV16" s="483"/>
      <c r="PW16" s="483"/>
      <c r="PX16" s="483"/>
      <c r="PY16" s="483"/>
      <c r="PZ16" s="483"/>
      <c r="QA16" s="483"/>
      <c r="QB16" s="483"/>
      <c r="QC16" s="483"/>
      <c r="QD16" s="483"/>
      <c r="QE16" s="483"/>
      <c r="QF16" s="483"/>
      <c r="QG16" s="483"/>
      <c r="QH16" s="483"/>
      <c r="QI16" s="483"/>
      <c r="QJ16" s="483"/>
      <c r="QK16" s="483"/>
      <c r="QL16" s="483"/>
      <c r="QM16" s="483"/>
      <c r="QN16" s="483"/>
      <c r="QO16" s="483"/>
      <c r="QP16" s="483"/>
      <c r="QQ16" s="483"/>
      <c r="QR16" s="483"/>
      <c r="QS16" s="483"/>
      <c r="QT16" s="483"/>
      <c r="QU16" s="483"/>
      <c r="QV16" s="483"/>
      <c r="QW16" s="483"/>
      <c r="QX16" s="483"/>
      <c r="QY16" s="483"/>
      <c r="QZ16" s="483"/>
      <c r="RA16" s="483"/>
      <c r="RB16" s="483"/>
      <c r="RC16" s="483"/>
      <c r="RD16" s="483"/>
      <c r="RE16" s="483"/>
      <c r="RF16" s="483"/>
      <c r="RG16" s="483"/>
      <c r="RH16" s="483"/>
      <c r="RI16" s="483"/>
      <c r="RJ16" s="483"/>
      <c r="RK16" s="483"/>
      <c r="RL16" s="483"/>
      <c r="RM16" s="483"/>
      <c r="RN16" s="483"/>
      <c r="RO16" s="483"/>
      <c r="RP16" s="483"/>
      <c r="RQ16" s="483"/>
      <c r="RR16" s="483"/>
      <c r="RS16" s="483"/>
      <c r="RT16" s="483"/>
      <c r="RU16" s="483"/>
      <c r="RV16" s="483"/>
      <c r="RW16" s="483"/>
      <c r="RX16" s="483"/>
      <c r="RY16" s="483"/>
      <c r="RZ16" s="483"/>
      <c r="SA16" s="483"/>
      <c r="SB16" s="483"/>
      <c r="SC16" s="483"/>
      <c r="SD16" s="483"/>
      <c r="SE16" s="483"/>
      <c r="SF16" s="483"/>
      <c r="SG16" s="483"/>
      <c r="SH16" s="483"/>
      <c r="SI16" s="483"/>
      <c r="SJ16" s="483"/>
      <c r="SK16" s="483"/>
      <c r="SL16" s="483"/>
      <c r="SM16" s="483"/>
      <c r="SN16" s="483"/>
      <c r="SO16" s="483"/>
      <c r="SP16" s="483"/>
      <c r="SQ16" s="483"/>
      <c r="SR16" s="483"/>
      <c r="SS16" s="483"/>
      <c r="ST16" s="483"/>
      <c r="SU16" s="483"/>
      <c r="SV16" s="483"/>
      <c r="SW16" s="483"/>
      <c r="SX16" s="483"/>
      <c r="SY16" s="483"/>
      <c r="SZ16" s="483"/>
      <c r="TA16" s="483"/>
      <c r="TB16" s="483"/>
      <c r="TC16" s="483"/>
      <c r="TD16" s="483"/>
      <c r="TE16" s="483"/>
      <c r="TF16" s="483"/>
      <c r="TG16" s="483"/>
      <c r="TH16" s="483"/>
      <c r="TI16" s="483"/>
      <c r="TJ16" s="483"/>
      <c r="TK16" s="483"/>
      <c r="TL16" s="483"/>
      <c r="TM16" s="483"/>
      <c r="TN16" s="483"/>
      <c r="TO16" s="483"/>
      <c r="TP16" s="483"/>
      <c r="TQ16" s="483"/>
      <c r="TR16" s="483"/>
      <c r="TS16" s="483"/>
      <c r="TT16" s="483"/>
      <c r="TU16" s="483"/>
      <c r="TV16" s="483"/>
      <c r="TW16" s="483"/>
      <c r="TX16" s="483"/>
      <c r="TY16" s="483"/>
      <c r="TZ16" s="483"/>
      <c r="UA16" s="483"/>
      <c r="UB16" s="483"/>
      <c r="UC16" s="483"/>
      <c r="UD16" s="483"/>
      <c r="UE16" s="483"/>
      <c r="UF16" s="483"/>
      <c r="UG16" s="483"/>
      <c r="UH16" s="483"/>
      <c r="UI16" s="483"/>
      <c r="UJ16" s="483"/>
      <c r="UK16" s="483"/>
      <c r="UL16" s="483"/>
      <c r="UM16" s="483"/>
      <c r="UN16" s="483"/>
      <c r="UO16" s="483"/>
      <c r="UP16" s="483"/>
      <c r="UQ16" s="483"/>
      <c r="UR16" s="483"/>
      <c r="US16" s="483"/>
      <c r="UT16" s="483"/>
      <c r="UU16" s="483"/>
      <c r="UV16" s="483"/>
      <c r="UW16" s="483"/>
      <c r="UX16" s="483"/>
      <c r="UY16" s="483"/>
      <c r="UZ16" s="483"/>
      <c r="VA16" s="483"/>
      <c r="VB16" s="483"/>
      <c r="VC16" s="483"/>
      <c r="VD16" s="483"/>
      <c r="VE16" s="483"/>
      <c r="VF16" s="483"/>
      <c r="VG16" s="483"/>
      <c r="VH16" s="483"/>
      <c r="VI16" s="483"/>
      <c r="VJ16" s="483"/>
      <c r="VK16" s="483"/>
      <c r="VL16" s="483"/>
      <c r="VM16" s="483"/>
      <c r="VN16" s="483"/>
      <c r="VO16" s="483"/>
      <c r="VP16" s="483"/>
      <c r="VQ16" s="483"/>
      <c r="VR16" s="483"/>
      <c r="VS16" s="483"/>
      <c r="VT16" s="483"/>
      <c r="VU16" s="483"/>
      <c r="VV16" s="483"/>
      <c r="VW16" s="483"/>
      <c r="VX16" s="483"/>
      <c r="VY16" s="483"/>
      <c r="VZ16" s="483"/>
      <c r="WA16" s="483"/>
      <c r="WB16" s="483"/>
      <c r="WC16" s="483"/>
      <c r="WD16" s="483"/>
      <c r="WE16" s="483"/>
      <c r="WF16" s="483"/>
      <c r="WG16" s="483"/>
      <c r="WH16" s="483"/>
      <c r="WI16" s="483"/>
      <c r="WJ16" s="483"/>
      <c r="WK16" s="483"/>
      <c r="WL16" s="483"/>
      <c r="WM16" s="483"/>
      <c r="WN16" s="483"/>
      <c r="WO16" s="483"/>
      <c r="WP16" s="483"/>
      <c r="WQ16" s="483"/>
      <c r="WR16" s="483"/>
      <c r="WS16" s="483"/>
      <c r="WT16" s="483"/>
      <c r="WU16" s="483"/>
      <c r="WV16" s="483"/>
      <c r="WW16" s="483"/>
      <c r="WX16" s="483"/>
      <c r="WY16" s="483"/>
      <c r="WZ16" s="483"/>
      <c r="XA16" s="483"/>
      <c r="XB16" s="483"/>
      <c r="XC16" s="483"/>
      <c r="XD16" s="483"/>
      <c r="XE16" s="483"/>
      <c r="XF16" s="483"/>
      <c r="XG16" s="483"/>
      <c r="XH16" s="483"/>
      <c r="XI16" s="483"/>
      <c r="XJ16" s="483"/>
      <c r="XK16" s="483"/>
      <c r="XL16" s="483"/>
      <c r="XM16" s="483"/>
      <c r="XN16" s="483"/>
      <c r="XO16" s="483"/>
      <c r="XP16" s="483"/>
      <c r="XQ16" s="483"/>
      <c r="XR16" s="483"/>
      <c r="XS16" s="483"/>
      <c r="XT16" s="483"/>
      <c r="XU16" s="483"/>
      <c r="XV16" s="483"/>
      <c r="XW16" s="483"/>
      <c r="XX16" s="483"/>
      <c r="XY16" s="483"/>
      <c r="XZ16" s="483"/>
      <c r="YA16" s="483"/>
      <c r="YB16" s="483"/>
      <c r="YC16" s="483"/>
      <c r="YD16" s="483"/>
      <c r="YE16" s="483"/>
      <c r="YF16" s="483"/>
      <c r="YG16" s="483"/>
      <c r="YH16" s="483"/>
      <c r="YI16" s="483"/>
      <c r="YJ16" s="483"/>
      <c r="YK16" s="483"/>
      <c r="YL16" s="483"/>
      <c r="YM16" s="483"/>
      <c r="YN16" s="483"/>
      <c r="YO16" s="483"/>
      <c r="YP16" s="483"/>
      <c r="YQ16" s="483"/>
      <c r="YR16" s="483"/>
      <c r="YS16" s="483"/>
      <c r="YT16" s="483"/>
      <c r="YU16" s="483"/>
      <c r="YV16" s="483"/>
      <c r="YW16" s="483"/>
      <c r="YX16" s="483"/>
      <c r="YY16" s="483"/>
      <c r="YZ16" s="483"/>
      <c r="ZA16" s="483"/>
      <c r="ZB16" s="483"/>
      <c r="ZC16" s="483"/>
      <c r="ZD16" s="483"/>
      <c r="ZE16" s="483"/>
      <c r="ZF16" s="483"/>
      <c r="ZG16" s="483"/>
      <c r="ZH16" s="483"/>
      <c r="ZI16" s="483"/>
      <c r="ZJ16" s="483"/>
      <c r="ZK16" s="483"/>
      <c r="ZL16" s="483"/>
      <c r="ZM16" s="483"/>
      <c r="ZN16" s="483"/>
      <c r="ZO16" s="483"/>
      <c r="ZP16" s="483"/>
      <c r="ZQ16" s="483"/>
      <c r="ZR16" s="483"/>
      <c r="ZS16" s="483"/>
      <c r="ZT16" s="483"/>
      <c r="ZU16" s="483"/>
      <c r="ZV16" s="483"/>
      <c r="ZW16" s="483"/>
      <c r="ZX16" s="483"/>
      <c r="ZY16" s="483"/>
      <c r="ZZ16" s="483"/>
      <c r="AAA16" s="483"/>
      <c r="AAB16" s="483"/>
      <c r="AAC16" s="483"/>
      <c r="AAD16" s="483"/>
      <c r="AAE16" s="483"/>
      <c r="AAF16" s="483"/>
      <c r="AAG16" s="483"/>
      <c r="AAH16" s="483"/>
      <c r="AAI16" s="483"/>
      <c r="AAJ16" s="483"/>
      <c r="AAK16" s="483"/>
      <c r="AAL16" s="483"/>
      <c r="AAM16" s="483"/>
      <c r="AAN16" s="483"/>
      <c r="AAO16" s="483"/>
      <c r="AAP16" s="483"/>
      <c r="AAQ16" s="483"/>
      <c r="AAR16" s="483"/>
      <c r="AAS16" s="483"/>
      <c r="AAT16" s="483"/>
      <c r="AAU16" s="483"/>
      <c r="AAV16" s="483"/>
      <c r="AAW16" s="483"/>
      <c r="AAX16" s="483"/>
      <c r="AAY16" s="483"/>
      <c r="AAZ16" s="483"/>
      <c r="ABA16" s="483"/>
      <c r="ABB16" s="483"/>
      <c r="ABC16" s="483"/>
      <c r="ABD16" s="483"/>
      <c r="ABE16" s="483"/>
      <c r="ABF16" s="483"/>
      <c r="ABG16" s="483"/>
      <c r="ABH16" s="483"/>
      <c r="ABI16" s="483"/>
      <c r="ABJ16" s="483"/>
      <c r="ABK16" s="483"/>
      <c r="ABL16" s="483"/>
      <c r="ABM16" s="483"/>
      <c r="ABN16" s="483"/>
      <c r="ABO16" s="483"/>
      <c r="ABP16" s="483"/>
      <c r="ABQ16" s="483"/>
      <c r="ABR16" s="483"/>
      <c r="ABS16" s="483"/>
      <c r="ABT16" s="483"/>
      <c r="ABU16" s="483"/>
      <c r="ABV16" s="483"/>
      <c r="ABW16" s="483"/>
      <c r="ABX16" s="483"/>
      <c r="ABY16" s="483"/>
      <c r="ABZ16" s="483"/>
      <c r="ACA16" s="483"/>
      <c r="ACB16" s="483"/>
      <c r="ACC16" s="483"/>
      <c r="ACD16" s="483"/>
      <c r="ACE16" s="483"/>
      <c r="ACF16" s="483"/>
      <c r="ACG16" s="483"/>
      <c r="ACH16" s="483"/>
      <c r="ACI16" s="483"/>
      <c r="ACJ16" s="483"/>
      <c r="ACK16" s="483"/>
      <c r="ACL16" s="483"/>
      <c r="ACM16" s="483"/>
      <c r="ACN16" s="483"/>
      <c r="ACO16" s="483"/>
      <c r="ACP16" s="483"/>
      <c r="ACQ16" s="483"/>
      <c r="ACR16" s="483"/>
      <c r="ACS16" s="483"/>
      <c r="ACT16" s="483"/>
      <c r="ACU16" s="483"/>
      <c r="ACV16" s="483"/>
      <c r="ACW16" s="483"/>
      <c r="ACX16" s="483"/>
      <c r="ACY16" s="483"/>
      <c r="ACZ16" s="483"/>
      <c r="ADA16" s="483"/>
      <c r="ADB16" s="483"/>
      <c r="ADC16" s="483"/>
      <c r="ADD16" s="483"/>
      <c r="ADE16" s="483"/>
      <c r="ADF16" s="483"/>
      <c r="ADG16" s="483"/>
      <c r="ADH16" s="483"/>
      <c r="ADI16" s="483"/>
      <c r="ADJ16" s="483"/>
      <c r="ADK16" s="483"/>
      <c r="ADL16" s="483"/>
      <c r="ADM16" s="483"/>
      <c r="ADN16" s="483"/>
      <c r="ADO16" s="483"/>
      <c r="ADP16" s="483"/>
      <c r="ADQ16" s="483"/>
      <c r="ADR16" s="483"/>
      <c r="ADS16" s="483"/>
      <c r="ADT16" s="483"/>
      <c r="ADU16" s="483"/>
      <c r="ADV16" s="483"/>
      <c r="ADW16" s="483"/>
      <c r="ADX16" s="483"/>
      <c r="ADY16" s="483"/>
      <c r="ADZ16" s="483"/>
      <c r="AEA16" s="483"/>
      <c r="AEB16" s="483"/>
      <c r="AEC16" s="483"/>
      <c r="AED16" s="483"/>
      <c r="AEE16" s="483"/>
      <c r="AEF16" s="483"/>
      <c r="AEG16" s="483"/>
      <c r="AEH16" s="483"/>
      <c r="AEI16" s="483"/>
      <c r="AEJ16" s="483"/>
      <c r="AEK16" s="483"/>
      <c r="AEL16" s="483"/>
      <c r="AEM16" s="483"/>
      <c r="AEN16" s="483"/>
      <c r="AEO16" s="483"/>
      <c r="AEP16" s="483"/>
      <c r="AEQ16" s="483"/>
      <c r="AER16" s="483"/>
      <c r="AES16" s="483"/>
      <c r="AET16" s="483"/>
      <c r="AEU16" s="483"/>
      <c r="AEV16" s="483"/>
      <c r="AEW16" s="483"/>
      <c r="AEX16" s="483"/>
      <c r="AEY16" s="483"/>
      <c r="AEZ16" s="483"/>
      <c r="AFA16" s="483"/>
      <c r="AFB16" s="483"/>
      <c r="AFC16" s="483"/>
      <c r="AFD16" s="483"/>
      <c r="AFE16" s="483"/>
      <c r="AFF16" s="483"/>
      <c r="AFG16" s="483"/>
      <c r="AFH16" s="483"/>
      <c r="AFI16" s="483"/>
      <c r="AFJ16" s="483"/>
      <c r="AFK16" s="483"/>
      <c r="AFL16" s="483"/>
      <c r="AFM16" s="483"/>
      <c r="AFN16" s="483"/>
      <c r="AFO16" s="483"/>
      <c r="AFP16" s="483"/>
      <c r="AFQ16" s="483"/>
      <c r="AFR16" s="483"/>
      <c r="AFS16" s="483"/>
      <c r="AFT16" s="483"/>
      <c r="AFU16" s="483"/>
      <c r="AFV16" s="483"/>
      <c r="AFW16" s="483"/>
      <c r="AFX16" s="483"/>
      <c r="AFY16" s="483"/>
      <c r="AFZ16" s="483"/>
      <c r="AGA16" s="483"/>
      <c r="AGB16" s="483"/>
      <c r="AGC16" s="483"/>
      <c r="AGD16" s="483"/>
      <c r="AGE16" s="483"/>
      <c r="AGF16" s="483"/>
      <c r="AGG16" s="483"/>
      <c r="AGH16" s="483"/>
      <c r="AGI16" s="483"/>
      <c r="AGJ16" s="483"/>
      <c r="AGK16" s="483"/>
      <c r="AGL16" s="483"/>
      <c r="AGM16" s="483"/>
      <c r="AGN16" s="483"/>
      <c r="AGO16" s="483"/>
      <c r="AGP16" s="483"/>
      <c r="AGQ16" s="483"/>
      <c r="AGR16" s="483"/>
      <c r="AGS16" s="483"/>
      <c r="AGT16" s="483"/>
      <c r="AGU16" s="483"/>
      <c r="AGV16" s="483"/>
      <c r="AGW16" s="483"/>
      <c r="AGX16" s="483"/>
      <c r="AGY16" s="483"/>
      <c r="AGZ16" s="483"/>
      <c r="AHA16" s="483"/>
      <c r="AHB16" s="483"/>
      <c r="AHC16" s="483"/>
      <c r="AHD16" s="483"/>
      <c r="AHE16" s="483"/>
      <c r="AHF16" s="483"/>
      <c r="AHG16" s="483"/>
      <c r="AHH16" s="483"/>
      <c r="AHI16" s="483"/>
      <c r="AHJ16" s="483"/>
      <c r="AHK16" s="483"/>
      <c r="AHL16" s="483"/>
      <c r="AHM16" s="483"/>
      <c r="AHN16" s="483"/>
      <c r="AHO16" s="483"/>
      <c r="AHP16" s="483"/>
      <c r="AHQ16" s="483"/>
      <c r="AHR16" s="483"/>
      <c r="AHS16" s="483"/>
      <c r="AHT16" s="483"/>
      <c r="AHU16" s="483"/>
      <c r="AHV16" s="483"/>
      <c r="AHW16" s="483"/>
      <c r="AHX16" s="483"/>
      <c r="AHY16" s="483"/>
      <c r="AHZ16" s="483"/>
      <c r="AIA16" s="483"/>
      <c r="AIB16" s="483"/>
      <c r="AIC16" s="483"/>
      <c r="AID16" s="483"/>
      <c r="AIE16" s="483"/>
      <c r="AIF16" s="483"/>
      <c r="AIG16" s="483"/>
      <c r="AIH16" s="483"/>
      <c r="AII16" s="483"/>
      <c r="AIJ16" s="483"/>
      <c r="AIK16" s="483"/>
      <c r="AIL16" s="483"/>
      <c r="AIM16" s="483"/>
      <c r="AIN16" s="483"/>
      <c r="AIO16" s="483"/>
      <c r="AIP16" s="483"/>
      <c r="AIQ16" s="483"/>
      <c r="AIR16" s="483"/>
      <c r="AIS16" s="483"/>
      <c r="AIT16" s="483"/>
      <c r="AIU16" s="483"/>
      <c r="AIV16" s="483"/>
      <c r="AIW16" s="483"/>
      <c r="AIX16" s="483"/>
      <c r="AIY16" s="483"/>
      <c r="AIZ16" s="483"/>
      <c r="AJA16" s="483"/>
      <c r="AJB16" s="483"/>
      <c r="AJC16" s="483"/>
      <c r="AJD16" s="483"/>
      <c r="AJE16" s="483"/>
      <c r="AJF16" s="483"/>
      <c r="AJG16" s="483"/>
      <c r="AJH16" s="483"/>
      <c r="AJI16" s="483"/>
      <c r="AJJ16" s="483"/>
      <c r="AJK16" s="483"/>
      <c r="AJL16" s="483"/>
      <c r="AJM16" s="483"/>
      <c r="AJN16" s="483"/>
      <c r="AJO16" s="483"/>
      <c r="AJP16" s="483"/>
      <c r="AJQ16" s="483"/>
      <c r="AJR16" s="483"/>
      <c r="AJS16" s="483"/>
      <c r="AJT16" s="483"/>
      <c r="AJU16" s="483"/>
      <c r="AJV16" s="483"/>
      <c r="AJW16" s="483"/>
      <c r="AJX16" s="483"/>
      <c r="AJY16" s="483"/>
      <c r="AJZ16" s="483"/>
      <c r="AKA16" s="483"/>
      <c r="AKB16" s="483"/>
      <c r="AKC16" s="483"/>
      <c r="AKD16" s="483"/>
      <c r="AKE16" s="483"/>
      <c r="AKF16" s="483"/>
      <c r="AKG16" s="483"/>
      <c r="AKH16" s="483"/>
      <c r="AKI16" s="483"/>
      <c r="AKJ16" s="483"/>
      <c r="AKK16" s="483"/>
      <c r="AKL16" s="483"/>
      <c r="AKM16" s="483"/>
      <c r="AKN16" s="483"/>
      <c r="AKO16" s="483"/>
      <c r="AKP16" s="483"/>
      <c r="AKQ16" s="483"/>
      <c r="AKR16" s="483"/>
      <c r="AKS16" s="483"/>
      <c r="AKT16" s="483"/>
      <c r="AKU16" s="483"/>
      <c r="AKV16" s="483"/>
      <c r="AKW16" s="483"/>
      <c r="AKX16" s="483"/>
      <c r="AKY16" s="483"/>
      <c r="AKZ16" s="483"/>
      <c r="ALA16" s="483"/>
      <c r="ALB16" s="483"/>
      <c r="ALC16" s="483"/>
      <c r="ALD16" s="483"/>
      <c r="ALE16" s="483"/>
      <c r="ALF16" s="483"/>
      <c r="ALG16" s="483"/>
      <c r="ALH16" s="483"/>
      <c r="ALI16" s="483"/>
      <c r="ALJ16" s="483"/>
      <c r="ALK16" s="483"/>
      <c r="ALL16" s="483"/>
      <c r="ALM16" s="483"/>
      <c r="ALN16" s="483"/>
      <c r="ALO16" s="483"/>
      <c r="ALP16" s="483"/>
      <c r="ALQ16" s="483"/>
      <c r="ALR16" s="483"/>
      <c r="ALS16" s="483"/>
      <c r="ALT16" s="483"/>
      <c r="ALU16" s="483"/>
      <c r="ALV16" s="483"/>
      <c r="ALW16" s="483"/>
      <c r="ALX16" s="483"/>
      <c r="ALY16" s="483"/>
      <c r="ALZ16" s="483"/>
    </row>
    <row r="17" spans="1:1014">
      <c r="A17" s="483"/>
      <c r="B17" s="483"/>
      <c r="C17" s="483"/>
      <c r="D17" s="483"/>
      <c r="E17" s="524"/>
      <c r="F17" s="483"/>
      <c r="G17" s="483"/>
      <c r="H17" s="483"/>
      <c r="I17" s="483"/>
      <c r="J17" s="483"/>
      <c r="K17" s="483"/>
      <c r="L17" s="483"/>
      <c r="M17" s="483"/>
      <c r="N17" s="483"/>
      <c r="O17" s="483"/>
      <c r="P17" s="483"/>
      <c r="Q17" s="483"/>
      <c r="R17" s="483"/>
      <c r="S17" s="483"/>
      <c r="T17" s="483"/>
      <c r="U17" s="483"/>
      <c r="V17" s="483"/>
      <c r="W17" s="483"/>
      <c r="X17" s="483"/>
      <c r="Y17" s="483"/>
      <c r="Z17" s="483"/>
      <c r="AA17" s="483"/>
      <c r="AB17" s="483"/>
      <c r="AC17" s="483"/>
      <c r="AD17" s="483"/>
      <c r="AE17" s="483"/>
      <c r="AF17" s="483"/>
      <c r="AG17" s="483"/>
      <c r="AH17" s="483"/>
      <c r="AI17" s="483"/>
      <c r="AJ17" s="483"/>
      <c r="AK17" s="483"/>
      <c r="AL17" s="483"/>
      <c r="AM17" s="483"/>
      <c r="AN17" s="483"/>
      <c r="AO17" s="483"/>
      <c r="AP17" s="483"/>
      <c r="AQ17" s="483"/>
      <c r="AR17" s="483"/>
      <c r="AS17" s="483"/>
      <c r="AT17" s="483"/>
      <c r="AU17" s="483"/>
      <c r="AV17" s="483"/>
      <c r="AW17" s="483"/>
      <c r="AX17" s="483"/>
      <c r="AY17" s="483"/>
      <c r="AZ17" s="483"/>
      <c r="BA17" s="483"/>
      <c r="BB17" s="483"/>
      <c r="BC17" s="483"/>
      <c r="BD17" s="483"/>
      <c r="BE17" s="483"/>
      <c r="BF17" s="483"/>
      <c r="BG17" s="483"/>
      <c r="BH17" s="483"/>
      <c r="BI17" s="483"/>
      <c r="BJ17" s="483"/>
      <c r="BK17" s="483"/>
      <c r="BL17" s="483"/>
      <c r="BM17" s="483"/>
      <c r="BN17" s="483"/>
      <c r="BO17" s="483"/>
      <c r="BP17" s="483"/>
      <c r="BQ17" s="483"/>
      <c r="BR17" s="483"/>
      <c r="BS17" s="483"/>
      <c r="BT17" s="483"/>
      <c r="BU17" s="483"/>
      <c r="BV17" s="483"/>
      <c r="BW17" s="483"/>
      <c r="BX17" s="483"/>
      <c r="BY17" s="483"/>
      <c r="BZ17" s="483"/>
      <c r="CA17" s="483"/>
      <c r="CB17" s="483"/>
      <c r="CC17" s="483"/>
      <c r="CD17" s="483"/>
      <c r="CE17" s="483"/>
      <c r="CF17" s="483"/>
      <c r="CG17" s="483"/>
      <c r="CH17" s="483"/>
      <c r="CI17" s="483"/>
      <c r="CJ17" s="483"/>
      <c r="CK17" s="483"/>
      <c r="CL17" s="483"/>
      <c r="CM17" s="483"/>
      <c r="CN17" s="483"/>
      <c r="CO17" s="483"/>
      <c r="CP17" s="483"/>
      <c r="CQ17" s="483"/>
      <c r="CR17" s="483"/>
      <c r="CS17" s="483"/>
      <c r="CT17" s="483"/>
      <c r="CU17" s="483"/>
      <c r="CV17" s="483"/>
      <c r="CW17" s="483"/>
      <c r="CX17" s="483"/>
      <c r="CY17" s="483"/>
      <c r="CZ17" s="483"/>
      <c r="DA17" s="483"/>
      <c r="DB17" s="483"/>
      <c r="DC17" s="483"/>
      <c r="DD17" s="483"/>
      <c r="DE17" s="483"/>
      <c r="DF17" s="483"/>
      <c r="DG17" s="483"/>
      <c r="DH17" s="483"/>
      <c r="DI17" s="483"/>
      <c r="DJ17" s="483"/>
      <c r="DK17" s="483"/>
      <c r="DL17" s="483"/>
      <c r="DM17" s="483"/>
      <c r="DN17" s="483"/>
      <c r="DO17" s="483"/>
      <c r="DP17" s="483"/>
      <c r="DQ17" s="483"/>
      <c r="DR17" s="483"/>
      <c r="DS17" s="483"/>
      <c r="DT17" s="483"/>
      <c r="DU17" s="483"/>
      <c r="DV17" s="483"/>
      <c r="DW17" s="483"/>
      <c r="DX17" s="483"/>
      <c r="DY17" s="483"/>
      <c r="DZ17" s="483"/>
      <c r="EA17" s="483"/>
      <c r="EB17" s="483"/>
      <c r="EC17" s="483"/>
      <c r="ED17" s="483"/>
      <c r="EE17" s="483"/>
      <c r="EF17" s="483"/>
      <c r="EG17" s="483"/>
      <c r="EH17" s="483"/>
      <c r="EI17" s="483"/>
      <c r="EJ17" s="483"/>
      <c r="EK17" s="483"/>
      <c r="EL17" s="483"/>
      <c r="EM17" s="483"/>
      <c r="EN17" s="483"/>
      <c r="EO17" s="483"/>
      <c r="EP17" s="483"/>
      <c r="EQ17" s="483"/>
      <c r="ER17" s="483"/>
      <c r="ES17" s="483"/>
      <c r="ET17" s="483"/>
      <c r="EU17" s="483"/>
      <c r="EV17" s="483"/>
      <c r="EW17" s="483"/>
      <c r="EX17" s="483"/>
      <c r="EY17" s="483"/>
      <c r="EZ17" s="483"/>
      <c r="FA17" s="483"/>
      <c r="FB17" s="483"/>
      <c r="FC17" s="483"/>
      <c r="FD17" s="483"/>
      <c r="FE17" s="483"/>
      <c r="FF17" s="483"/>
      <c r="FG17" s="483"/>
      <c r="FH17" s="483"/>
      <c r="FI17" s="483"/>
      <c r="FJ17" s="483"/>
      <c r="FK17" s="483"/>
      <c r="FL17" s="483"/>
      <c r="FM17" s="483"/>
      <c r="FN17" s="483"/>
      <c r="FO17" s="483"/>
      <c r="FP17" s="483"/>
      <c r="FQ17" s="483"/>
      <c r="FR17" s="483"/>
      <c r="FS17" s="483"/>
      <c r="FT17" s="483"/>
      <c r="FU17" s="483"/>
      <c r="FV17" s="483"/>
      <c r="FW17" s="483"/>
      <c r="FX17" s="483"/>
      <c r="FY17" s="483"/>
      <c r="FZ17" s="483"/>
      <c r="GA17" s="483"/>
      <c r="GB17" s="483"/>
      <c r="GC17" s="483"/>
      <c r="GD17" s="483"/>
      <c r="GE17" s="483"/>
      <c r="GF17" s="483"/>
      <c r="GG17" s="483"/>
      <c r="GH17" s="483"/>
      <c r="GI17" s="483"/>
      <c r="GJ17" s="483"/>
      <c r="GK17" s="483"/>
      <c r="GL17" s="483"/>
      <c r="GM17" s="483"/>
      <c r="GN17" s="483"/>
      <c r="GO17" s="483"/>
      <c r="GP17" s="483"/>
      <c r="GQ17" s="483"/>
      <c r="GR17" s="483"/>
      <c r="GS17" s="483"/>
      <c r="GT17" s="483"/>
      <c r="GU17" s="483"/>
      <c r="GV17" s="483"/>
      <c r="GW17" s="483"/>
      <c r="GX17" s="483"/>
      <c r="GY17" s="483"/>
      <c r="GZ17" s="483"/>
      <c r="HA17" s="483"/>
      <c r="HB17" s="483"/>
      <c r="HC17" s="483"/>
      <c r="HD17" s="483"/>
      <c r="HE17" s="483"/>
      <c r="HF17" s="483"/>
      <c r="HG17" s="483"/>
      <c r="HH17" s="483"/>
      <c r="HI17" s="483"/>
      <c r="HJ17" s="483"/>
      <c r="HK17" s="483"/>
      <c r="HL17" s="483"/>
      <c r="HM17" s="483"/>
      <c r="HN17" s="483"/>
      <c r="HO17" s="483"/>
      <c r="HP17" s="483"/>
      <c r="HQ17" s="483"/>
      <c r="HR17" s="483"/>
      <c r="HS17" s="483"/>
      <c r="HT17" s="483"/>
      <c r="HU17" s="483"/>
      <c r="HV17" s="483"/>
      <c r="HW17" s="483"/>
      <c r="HX17" s="483"/>
      <c r="HY17" s="483"/>
      <c r="HZ17" s="483"/>
      <c r="IA17" s="483"/>
      <c r="IB17" s="483"/>
      <c r="IC17" s="483"/>
      <c r="ID17" s="483"/>
      <c r="IE17" s="483"/>
      <c r="IF17" s="483"/>
      <c r="IG17" s="483"/>
      <c r="IH17" s="483"/>
      <c r="II17" s="483"/>
      <c r="IJ17" s="483"/>
      <c r="IK17" s="483"/>
      <c r="IL17" s="483"/>
      <c r="IM17" s="483"/>
      <c r="IN17" s="483"/>
      <c r="IO17" s="483"/>
      <c r="IP17" s="483"/>
      <c r="IQ17" s="483"/>
      <c r="IR17" s="483"/>
      <c r="IS17" s="483"/>
      <c r="IT17" s="483"/>
      <c r="IU17" s="483"/>
      <c r="IV17" s="483"/>
      <c r="IW17" s="483"/>
      <c r="IX17" s="483"/>
      <c r="IY17" s="483"/>
      <c r="IZ17" s="483"/>
      <c r="JA17" s="483"/>
      <c r="JB17" s="483"/>
      <c r="JC17" s="483"/>
      <c r="JD17" s="483"/>
      <c r="JE17" s="483"/>
      <c r="JF17" s="483"/>
      <c r="JG17" s="483"/>
      <c r="JH17" s="483"/>
      <c r="JI17" s="483"/>
      <c r="JJ17" s="483"/>
      <c r="JK17" s="483"/>
      <c r="JL17" s="483"/>
      <c r="JM17" s="483"/>
      <c r="JN17" s="483"/>
      <c r="JO17" s="483"/>
      <c r="JP17" s="483"/>
      <c r="JQ17" s="483"/>
      <c r="JR17" s="483"/>
      <c r="JS17" s="483"/>
      <c r="JT17" s="483"/>
      <c r="JU17" s="483"/>
      <c r="JV17" s="483"/>
      <c r="JW17" s="483"/>
      <c r="JX17" s="483"/>
      <c r="JY17" s="483"/>
      <c r="JZ17" s="483"/>
      <c r="KA17" s="483"/>
      <c r="KB17" s="483"/>
      <c r="KC17" s="483"/>
      <c r="KD17" s="483"/>
      <c r="KE17" s="483"/>
      <c r="KF17" s="483"/>
      <c r="KG17" s="483"/>
      <c r="KH17" s="483"/>
      <c r="KI17" s="483"/>
      <c r="KJ17" s="483"/>
      <c r="KK17" s="483"/>
      <c r="KL17" s="483"/>
      <c r="KM17" s="483"/>
      <c r="KN17" s="483"/>
      <c r="KO17" s="483"/>
      <c r="KP17" s="483"/>
      <c r="KQ17" s="483"/>
      <c r="KR17" s="483"/>
      <c r="KS17" s="483"/>
      <c r="KT17" s="483"/>
      <c r="KU17" s="483"/>
      <c r="KV17" s="483"/>
      <c r="KW17" s="483"/>
      <c r="KX17" s="483"/>
      <c r="KY17" s="483"/>
      <c r="KZ17" s="483"/>
      <c r="LA17" s="483"/>
      <c r="LB17" s="483"/>
      <c r="LC17" s="483"/>
      <c r="LD17" s="483"/>
      <c r="LE17" s="483"/>
      <c r="LF17" s="483"/>
      <c r="LG17" s="483"/>
      <c r="LH17" s="483"/>
      <c r="LI17" s="483"/>
      <c r="LJ17" s="483"/>
      <c r="LK17" s="483"/>
      <c r="LL17" s="483"/>
      <c r="LM17" s="483"/>
      <c r="LN17" s="483"/>
      <c r="LO17" s="483"/>
      <c r="LP17" s="483"/>
      <c r="LQ17" s="483"/>
      <c r="LR17" s="483"/>
      <c r="LS17" s="483"/>
      <c r="LT17" s="483"/>
      <c r="LU17" s="483"/>
      <c r="LV17" s="483"/>
      <c r="LW17" s="483"/>
      <c r="LX17" s="483"/>
      <c r="LY17" s="483"/>
      <c r="LZ17" s="483"/>
      <c r="MA17" s="483"/>
      <c r="MB17" s="483"/>
      <c r="MC17" s="483"/>
      <c r="MD17" s="483"/>
      <c r="ME17" s="483"/>
      <c r="MF17" s="483"/>
      <c r="MG17" s="483"/>
      <c r="MH17" s="483"/>
      <c r="MI17" s="483"/>
      <c r="MJ17" s="483"/>
      <c r="MK17" s="483"/>
      <c r="ML17" s="483"/>
      <c r="MM17" s="483"/>
      <c r="MN17" s="483"/>
      <c r="MO17" s="483"/>
      <c r="MP17" s="483"/>
      <c r="MQ17" s="483"/>
      <c r="MR17" s="483"/>
      <c r="MS17" s="483"/>
      <c r="MT17" s="483"/>
      <c r="MU17" s="483"/>
      <c r="MV17" s="483"/>
      <c r="MW17" s="483"/>
      <c r="MX17" s="483"/>
      <c r="MY17" s="483"/>
      <c r="MZ17" s="483"/>
      <c r="NA17" s="483"/>
      <c r="NB17" s="483"/>
      <c r="NC17" s="483"/>
      <c r="ND17" s="483"/>
      <c r="NE17" s="483"/>
      <c r="NF17" s="483"/>
      <c r="NG17" s="483"/>
      <c r="NH17" s="483"/>
      <c r="NI17" s="483"/>
      <c r="NJ17" s="483"/>
      <c r="NK17" s="483"/>
      <c r="NL17" s="483"/>
      <c r="NM17" s="483"/>
      <c r="NN17" s="483"/>
      <c r="NO17" s="483"/>
      <c r="NP17" s="483"/>
      <c r="NQ17" s="483"/>
      <c r="NR17" s="483"/>
      <c r="NS17" s="483"/>
      <c r="NT17" s="483"/>
      <c r="NU17" s="483"/>
      <c r="NV17" s="483"/>
      <c r="NW17" s="483"/>
      <c r="NX17" s="483"/>
      <c r="NY17" s="483"/>
      <c r="NZ17" s="483"/>
      <c r="OA17" s="483"/>
      <c r="OB17" s="483"/>
      <c r="OC17" s="483"/>
      <c r="OD17" s="483"/>
      <c r="OE17" s="483"/>
      <c r="OF17" s="483"/>
      <c r="OG17" s="483"/>
      <c r="OH17" s="483"/>
      <c r="OI17" s="483"/>
      <c r="OJ17" s="483"/>
      <c r="OK17" s="483"/>
      <c r="OL17" s="483"/>
      <c r="OM17" s="483"/>
      <c r="ON17" s="483"/>
      <c r="OO17" s="483"/>
      <c r="OP17" s="483"/>
      <c r="OQ17" s="483"/>
      <c r="OR17" s="483"/>
      <c r="OS17" s="483"/>
      <c r="OT17" s="483"/>
      <c r="OU17" s="483"/>
      <c r="OV17" s="483"/>
      <c r="OW17" s="483"/>
      <c r="OX17" s="483"/>
      <c r="OY17" s="483"/>
      <c r="OZ17" s="483"/>
      <c r="PA17" s="483"/>
      <c r="PB17" s="483"/>
      <c r="PC17" s="483"/>
      <c r="PD17" s="483"/>
      <c r="PE17" s="483"/>
      <c r="PF17" s="483"/>
      <c r="PG17" s="483"/>
      <c r="PH17" s="483"/>
      <c r="PI17" s="483"/>
      <c r="PJ17" s="483"/>
      <c r="PK17" s="483"/>
      <c r="PL17" s="483"/>
      <c r="PM17" s="483"/>
      <c r="PN17" s="483"/>
      <c r="PO17" s="483"/>
      <c r="PP17" s="483"/>
      <c r="PQ17" s="483"/>
      <c r="PR17" s="483"/>
      <c r="PS17" s="483"/>
      <c r="PT17" s="483"/>
      <c r="PU17" s="483"/>
      <c r="PV17" s="483"/>
      <c r="PW17" s="483"/>
      <c r="PX17" s="483"/>
      <c r="PY17" s="483"/>
      <c r="PZ17" s="483"/>
      <c r="QA17" s="483"/>
      <c r="QB17" s="483"/>
      <c r="QC17" s="483"/>
      <c r="QD17" s="483"/>
      <c r="QE17" s="483"/>
      <c r="QF17" s="483"/>
      <c r="QG17" s="483"/>
      <c r="QH17" s="483"/>
      <c r="QI17" s="483"/>
      <c r="QJ17" s="483"/>
      <c r="QK17" s="483"/>
      <c r="QL17" s="483"/>
      <c r="QM17" s="483"/>
      <c r="QN17" s="483"/>
      <c r="QO17" s="483"/>
      <c r="QP17" s="483"/>
      <c r="QQ17" s="483"/>
      <c r="QR17" s="483"/>
      <c r="QS17" s="483"/>
      <c r="QT17" s="483"/>
      <c r="QU17" s="483"/>
      <c r="QV17" s="483"/>
      <c r="QW17" s="483"/>
      <c r="QX17" s="483"/>
      <c r="QY17" s="483"/>
      <c r="QZ17" s="483"/>
      <c r="RA17" s="483"/>
      <c r="RB17" s="483"/>
      <c r="RC17" s="483"/>
      <c r="RD17" s="483"/>
      <c r="RE17" s="483"/>
      <c r="RF17" s="483"/>
      <c r="RG17" s="483"/>
      <c r="RH17" s="483"/>
      <c r="RI17" s="483"/>
      <c r="RJ17" s="483"/>
      <c r="RK17" s="483"/>
      <c r="RL17" s="483"/>
      <c r="RM17" s="483"/>
      <c r="RN17" s="483"/>
      <c r="RO17" s="483"/>
      <c r="RP17" s="483"/>
      <c r="RQ17" s="483"/>
      <c r="RR17" s="483"/>
      <c r="RS17" s="483"/>
      <c r="RT17" s="483"/>
      <c r="RU17" s="483"/>
      <c r="RV17" s="483"/>
      <c r="RW17" s="483"/>
      <c r="RX17" s="483"/>
      <c r="RY17" s="483"/>
      <c r="RZ17" s="483"/>
      <c r="SA17" s="483"/>
      <c r="SB17" s="483"/>
      <c r="SC17" s="483"/>
      <c r="SD17" s="483"/>
      <c r="SE17" s="483"/>
      <c r="SF17" s="483"/>
      <c r="SG17" s="483"/>
      <c r="SH17" s="483"/>
      <c r="SI17" s="483"/>
      <c r="SJ17" s="483"/>
      <c r="SK17" s="483"/>
      <c r="SL17" s="483"/>
      <c r="SM17" s="483"/>
      <c r="SN17" s="483"/>
      <c r="SO17" s="483"/>
      <c r="SP17" s="483"/>
      <c r="SQ17" s="483"/>
      <c r="SR17" s="483"/>
      <c r="SS17" s="483"/>
      <c r="ST17" s="483"/>
      <c r="SU17" s="483"/>
      <c r="SV17" s="483"/>
      <c r="SW17" s="483"/>
      <c r="SX17" s="483"/>
      <c r="SY17" s="483"/>
      <c r="SZ17" s="483"/>
      <c r="TA17" s="483"/>
      <c r="TB17" s="483"/>
      <c r="TC17" s="483"/>
      <c r="TD17" s="483"/>
      <c r="TE17" s="483"/>
      <c r="TF17" s="483"/>
      <c r="TG17" s="483"/>
      <c r="TH17" s="483"/>
      <c r="TI17" s="483"/>
      <c r="TJ17" s="483"/>
      <c r="TK17" s="483"/>
      <c r="TL17" s="483"/>
      <c r="TM17" s="483"/>
      <c r="TN17" s="483"/>
      <c r="TO17" s="483"/>
      <c r="TP17" s="483"/>
      <c r="TQ17" s="483"/>
      <c r="TR17" s="483"/>
      <c r="TS17" s="483"/>
      <c r="TT17" s="483"/>
      <c r="TU17" s="483"/>
      <c r="TV17" s="483"/>
      <c r="TW17" s="483"/>
      <c r="TX17" s="483"/>
      <c r="TY17" s="483"/>
      <c r="TZ17" s="483"/>
      <c r="UA17" s="483"/>
      <c r="UB17" s="483"/>
      <c r="UC17" s="483"/>
      <c r="UD17" s="483"/>
      <c r="UE17" s="483"/>
      <c r="UF17" s="483"/>
      <c r="UG17" s="483"/>
      <c r="UH17" s="483"/>
      <c r="UI17" s="483"/>
      <c r="UJ17" s="483"/>
      <c r="UK17" s="483"/>
      <c r="UL17" s="483"/>
      <c r="UM17" s="483"/>
      <c r="UN17" s="483"/>
      <c r="UO17" s="483"/>
      <c r="UP17" s="483"/>
      <c r="UQ17" s="483"/>
      <c r="UR17" s="483"/>
      <c r="US17" s="483"/>
      <c r="UT17" s="483"/>
      <c r="UU17" s="483"/>
      <c r="UV17" s="483"/>
      <c r="UW17" s="483"/>
      <c r="UX17" s="483"/>
      <c r="UY17" s="483"/>
      <c r="UZ17" s="483"/>
      <c r="VA17" s="483"/>
      <c r="VB17" s="483"/>
      <c r="VC17" s="483"/>
      <c r="VD17" s="483"/>
      <c r="VE17" s="483"/>
      <c r="VF17" s="483"/>
      <c r="VG17" s="483"/>
      <c r="VH17" s="483"/>
      <c r="VI17" s="483"/>
      <c r="VJ17" s="483"/>
      <c r="VK17" s="483"/>
      <c r="VL17" s="483"/>
      <c r="VM17" s="483"/>
      <c r="VN17" s="483"/>
      <c r="VO17" s="483"/>
      <c r="VP17" s="483"/>
      <c r="VQ17" s="483"/>
      <c r="VR17" s="483"/>
      <c r="VS17" s="483"/>
      <c r="VT17" s="483"/>
      <c r="VU17" s="483"/>
      <c r="VV17" s="483"/>
      <c r="VW17" s="483"/>
      <c r="VX17" s="483"/>
      <c r="VY17" s="483"/>
      <c r="VZ17" s="483"/>
      <c r="WA17" s="483"/>
      <c r="WB17" s="483"/>
      <c r="WC17" s="483"/>
      <c r="WD17" s="483"/>
      <c r="WE17" s="483"/>
      <c r="WF17" s="483"/>
      <c r="WG17" s="483"/>
      <c r="WH17" s="483"/>
      <c r="WI17" s="483"/>
      <c r="WJ17" s="483"/>
      <c r="WK17" s="483"/>
      <c r="WL17" s="483"/>
      <c r="WM17" s="483"/>
      <c r="WN17" s="483"/>
      <c r="WO17" s="483"/>
      <c r="WP17" s="483"/>
      <c r="WQ17" s="483"/>
      <c r="WR17" s="483"/>
      <c r="WS17" s="483"/>
      <c r="WT17" s="483"/>
      <c r="WU17" s="483"/>
      <c r="WV17" s="483"/>
      <c r="WW17" s="483"/>
      <c r="WX17" s="483"/>
      <c r="WY17" s="483"/>
      <c r="WZ17" s="483"/>
      <c r="XA17" s="483"/>
      <c r="XB17" s="483"/>
      <c r="XC17" s="483"/>
      <c r="XD17" s="483"/>
      <c r="XE17" s="483"/>
      <c r="XF17" s="483"/>
      <c r="XG17" s="483"/>
      <c r="XH17" s="483"/>
      <c r="XI17" s="483"/>
      <c r="XJ17" s="483"/>
      <c r="XK17" s="483"/>
      <c r="XL17" s="483"/>
      <c r="XM17" s="483"/>
      <c r="XN17" s="483"/>
      <c r="XO17" s="483"/>
      <c r="XP17" s="483"/>
      <c r="XQ17" s="483"/>
      <c r="XR17" s="483"/>
      <c r="XS17" s="483"/>
      <c r="XT17" s="483"/>
      <c r="XU17" s="483"/>
      <c r="XV17" s="483"/>
      <c r="XW17" s="483"/>
      <c r="XX17" s="483"/>
      <c r="XY17" s="483"/>
      <c r="XZ17" s="483"/>
      <c r="YA17" s="483"/>
      <c r="YB17" s="483"/>
      <c r="YC17" s="483"/>
      <c r="YD17" s="483"/>
      <c r="YE17" s="483"/>
      <c r="YF17" s="483"/>
      <c r="YG17" s="483"/>
      <c r="YH17" s="483"/>
      <c r="YI17" s="483"/>
      <c r="YJ17" s="483"/>
      <c r="YK17" s="483"/>
      <c r="YL17" s="483"/>
      <c r="YM17" s="483"/>
      <c r="YN17" s="483"/>
      <c r="YO17" s="483"/>
      <c r="YP17" s="483"/>
      <c r="YQ17" s="483"/>
      <c r="YR17" s="483"/>
      <c r="YS17" s="483"/>
      <c r="YT17" s="483"/>
      <c r="YU17" s="483"/>
      <c r="YV17" s="483"/>
      <c r="YW17" s="483"/>
      <c r="YX17" s="483"/>
      <c r="YY17" s="483"/>
      <c r="YZ17" s="483"/>
      <c r="ZA17" s="483"/>
      <c r="ZB17" s="483"/>
      <c r="ZC17" s="483"/>
      <c r="ZD17" s="483"/>
      <c r="ZE17" s="483"/>
      <c r="ZF17" s="483"/>
      <c r="ZG17" s="483"/>
      <c r="ZH17" s="483"/>
      <c r="ZI17" s="483"/>
      <c r="ZJ17" s="483"/>
      <c r="ZK17" s="483"/>
      <c r="ZL17" s="483"/>
      <c r="ZM17" s="483"/>
      <c r="ZN17" s="483"/>
      <c r="ZO17" s="483"/>
      <c r="ZP17" s="483"/>
      <c r="ZQ17" s="483"/>
      <c r="ZR17" s="483"/>
      <c r="ZS17" s="483"/>
      <c r="ZT17" s="483"/>
      <c r="ZU17" s="483"/>
      <c r="ZV17" s="483"/>
      <c r="ZW17" s="483"/>
      <c r="ZX17" s="483"/>
      <c r="ZY17" s="483"/>
      <c r="ZZ17" s="483"/>
      <c r="AAA17" s="483"/>
      <c r="AAB17" s="483"/>
      <c r="AAC17" s="483"/>
      <c r="AAD17" s="483"/>
      <c r="AAE17" s="483"/>
      <c r="AAF17" s="483"/>
      <c r="AAG17" s="483"/>
      <c r="AAH17" s="483"/>
      <c r="AAI17" s="483"/>
      <c r="AAJ17" s="483"/>
      <c r="AAK17" s="483"/>
      <c r="AAL17" s="483"/>
      <c r="AAM17" s="483"/>
      <c r="AAN17" s="483"/>
      <c r="AAO17" s="483"/>
      <c r="AAP17" s="483"/>
      <c r="AAQ17" s="483"/>
      <c r="AAR17" s="483"/>
      <c r="AAS17" s="483"/>
      <c r="AAT17" s="483"/>
      <c r="AAU17" s="483"/>
      <c r="AAV17" s="483"/>
      <c r="AAW17" s="483"/>
      <c r="AAX17" s="483"/>
      <c r="AAY17" s="483"/>
      <c r="AAZ17" s="483"/>
      <c r="ABA17" s="483"/>
      <c r="ABB17" s="483"/>
      <c r="ABC17" s="483"/>
      <c r="ABD17" s="483"/>
      <c r="ABE17" s="483"/>
      <c r="ABF17" s="483"/>
      <c r="ABG17" s="483"/>
      <c r="ABH17" s="483"/>
      <c r="ABI17" s="483"/>
      <c r="ABJ17" s="483"/>
      <c r="ABK17" s="483"/>
      <c r="ABL17" s="483"/>
      <c r="ABM17" s="483"/>
      <c r="ABN17" s="483"/>
      <c r="ABO17" s="483"/>
      <c r="ABP17" s="483"/>
      <c r="ABQ17" s="483"/>
      <c r="ABR17" s="483"/>
      <c r="ABS17" s="483"/>
      <c r="ABT17" s="483"/>
      <c r="ABU17" s="483"/>
      <c r="ABV17" s="483"/>
      <c r="ABW17" s="483"/>
      <c r="ABX17" s="483"/>
      <c r="ABY17" s="483"/>
      <c r="ABZ17" s="483"/>
      <c r="ACA17" s="483"/>
      <c r="ACB17" s="483"/>
      <c r="ACC17" s="483"/>
      <c r="ACD17" s="483"/>
      <c r="ACE17" s="483"/>
      <c r="ACF17" s="483"/>
      <c r="ACG17" s="483"/>
      <c r="ACH17" s="483"/>
      <c r="ACI17" s="483"/>
      <c r="ACJ17" s="483"/>
      <c r="ACK17" s="483"/>
      <c r="ACL17" s="483"/>
      <c r="ACM17" s="483"/>
      <c r="ACN17" s="483"/>
      <c r="ACO17" s="483"/>
      <c r="ACP17" s="483"/>
      <c r="ACQ17" s="483"/>
      <c r="ACR17" s="483"/>
      <c r="ACS17" s="483"/>
      <c r="ACT17" s="483"/>
      <c r="ACU17" s="483"/>
      <c r="ACV17" s="483"/>
      <c r="ACW17" s="483"/>
      <c r="ACX17" s="483"/>
      <c r="ACY17" s="483"/>
      <c r="ACZ17" s="483"/>
      <c r="ADA17" s="483"/>
      <c r="ADB17" s="483"/>
      <c r="ADC17" s="483"/>
      <c r="ADD17" s="483"/>
      <c r="ADE17" s="483"/>
      <c r="ADF17" s="483"/>
      <c r="ADG17" s="483"/>
      <c r="ADH17" s="483"/>
      <c r="ADI17" s="483"/>
      <c r="ADJ17" s="483"/>
      <c r="ADK17" s="483"/>
      <c r="ADL17" s="483"/>
      <c r="ADM17" s="483"/>
      <c r="ADN17" s="483"/>
      <c r="ADO17" s="483"/>
      <c r="ADP17" s="483"/>
      <c r="ADQ17" s="483"/>
      <c r="ADR17" s="483"/>
      <c r="ADS17" s="483"/>
      <c r="ADT17" s="483"/>
      <c r="ADU17" s="483"/>
      <c r="ADV17" s="483"/>
      <c r="ADW17" s="483"/>
      <c r="ADX17" s="483"/>
      <c r="ADY17" s="483"/>
      <c r="ADZ17" s="483"/>
      <c r="AEA17" s="483"/>
      <c r="AEB17" s="483"/>
      <c r="AEC17" s="483"/>
      <c r="AED17" s="483"/>
      <c r="AEE17" s="483"/>
      <c r="AEF17" s="483"/>
      <c r="AEG17" s="483"/>
      <c r="AEH17" s="483"/>
      <c r="AEI17" s="483"/>
      <c r="AEJ17" s="483"/>
      <c r="AEK17" s="483"/>
      <c r="AEL17" s="483"/>
      <c r="AEM17" s="483"/>
      <c r="AEN17" s="483"/>
      <c r="AEO17" s="483"/>
      <c r="AEP17" s="483"/>
      <c r="AEQ17" s="483"/>
      <c r="AER17" s="483"/>
      <c r="AES17" s="483"/>
      <c r="AET17" s="483"/>
      <c r="AEU17" s="483"/>
      <c r="AEV17" s="483"/>
      <c r="AEW17" s="483"/>
      <c r="AEX17" s="483"/>
      <c r="AEY17" s="483"/>
      <c r="AEZ17" s="483"/>
      <c r="AFA17" s="483"/>
      <c r="AFB17" s="483"/>
      <c r="AFC17" s="483"/>
      <c r="AFD17" s="483"/>
      <c r="AFE17" s="483"/>
      <c r="AFF17" s="483"/>
      <c r="AFG17" s="483"/>
      <c r="AFH17" s="483"/>
      <c r="AFI17" s="483"/>
      <c r="AFJ17" s="483"/>
      <c r="AFK17" s="483"/>
      <c r="AFL17" s="483"/>
      <c r="AFM17" s="483"/>
      <c r="AFN17" s="483"/>
      <c r="AFO17" s="483"/>
      <c r="AFP17" s="483"/>
      <c r="AFQ17" s="483"/>
      <c r="AFR17" s="483"/>
      <c r="AFS17" s="483"/>
      <c r="AFT17" s="483"/>
      <c r="AFU17" s="483"/>
      <c r="AFV17" s="483"/>
      <c r="AFW17" s="483"/>
      <c r="AFX17" s="483"/>
      <c r="AFY17" s="483"/>
      <c r="AFZ17" s="483"/>
      <c r="AGA17" s="483"/>
      <c r="AGB17" s="483"/>
      <c r="AGC17" s="483"/>
      <c r="AGD17" s="483"/>
      <c r="AGE17" s="483"/>
      <c r="AGF17" s="483"/>
      <c r="AGG17" s="483"/>
      <c r="AGH17" s="483"/>
      <c r="AGI17" s="483"/>
      <c r="AGJ17" s="483"/>
      <c r="AGK17" s="483"/>
      <c r="AGL17" s="483"/>
      <c r="AGM17" s="483"/>
      <c r="AGN17" s="483"/>
      <c r="AGO17" s="483"/>
      <c r="AGP17" s="483"/>
      <c r="AGQ17" s="483"/>
      <c r="AGR17" s="483"/>
      <c r="AGS17" s="483"/>
      <c r="AGT17" s="483"/>
      <c r="AGU17" s="483"/>
      <c r="AGV17" s="483"/>
      <c r="AGW17" s="483"/>
      <c r="AGX17" s="483"/>
      <c r="AGY17" s="483"/>
      <c r="AGZ17" s="483"/>
      <c r="AHA17" s="483"/>
      <c r="AHB17" s="483"/>
      <c r="AHC17" s="483"/>
      <c r="AHD17" s="483"/>
      <c r="AHE17" s="483"/>
      <c r="AHF17" s="483"/>
      <c r="AHG17" s="483"/>
      <c r="AHH17" s="483"/>
      <c r="AHI17" s="483"/>
      <c r="AHJ17" s="483"/>
      <c r="AHK17" s="483"/>
      <c r="AHL17" s="483"/>
      <c r="AHM17" s="483"/>
      <c r="AHN17" s="483"/>
      <c r="AHO17" s="483"/>
      <c r="AHP17" s="483"/>
      <c r="AHQ17" s="483"/>
      <c r="AHR17" s="483"/>
      <c r="AHS17" s="483"/>
      <c r="AHT17" s="483"/>
      <c r="AHU17" s="483"/>
      <c r="AHV17" s="483"/>
      <c r="AHW17" s="483"/>
      <c r="AHX17" s="483"/>
      <c r="AHY17" s="483"/>
      <c r="AHZ17" s="483"/>
      <c r="AIA17" s="483"/>
      <c r="AIB17" s="483"/>
      <c r="AIC17" s="483"/>
      <c r="AID17" s="483"/>
      <c r="AIE17" s="483"/>
      <c r="AIF17" s="483"/>
      <c r="AIG17" s="483"/>
      <c r="AIH17" s="483"/>
      <c r="AII17" s="483"/>
      <c r="AIJ17" s="483"/>
      <c r="AIK17" s="483"/>
      <c r="AIL17" s="483"/>
      <c r="AIM17" s="483"/>
      <c r="AIN17" s="483"/>
      <c r="AIO17" s="483"/>
      <c r="AIP17" s="483"/>
      <c r="AIQ17" s="483"/>
      <c r="AIR17" s="483"/>
      <c r="AIS17" s="483"/>
      <c r="AIT17" s="483"/>
      <c r="AIU17" s="483"/>
      <c r="AIV17" s="483"/>
      <c r="AIW17" s="483"/>
      <c r="AIX17" s="483"/>
      <c r="AIY17" s="483"/>
      <c r="AIZ17" s="483"/>
      <c r="AJA17" s="483"/>
      <c r="AJB17" s="483"/>
      <c r="AJC17" s="483"/>
      <c r="AJD17" s="483"/>
      <c r="AJE17" s="483"/>
      <c r="AJF17" s="483"/>
      <c r="AJG17" s="483"/>
      <c r="AJH17" s="483"/>
      <c r="AJI17" s="483"/>
      <c r="AJJ17" s="483"/>
      <c r="AJK17" s="483"/>
      <c r="AJL17" s="483"/>
      <c r="AJM17" s="483"/>
      <c r="AJN17" s="483"/>
      <c r="AJO17" s="483"/>
      <c r="AJP17" s="483"/>
      <c r="AJQ17" s="483"/>
      <c r="AJR17" s="483"/>
      <c r="AJS17" s="483"/>
      <c r="AJT17" s="483"/>
      <c r="AJU17" s="483"/>
      <c r="AJV17" s="483"/>
      <c r="AJW17" s="483"/>
      <c r="AJX17" s="483"/>
      <c r="AJY17" s="483"/>
      <c r="AJZ17" s="483"/>
      <c r="AKA17" s="483"/>
      <c r="AKB17" s="483"/>
      <c r="AKC17" s="483"/>
      <c r="AKD17" s="483"/>
      <c r="AKE17" s="483"/>
      <c r="AKF17" s="483"/>
      <c r="AKG17" s="483"/>
      <c r="AKH17" s="483"/>
      <c r="AKI17" s="483"/>
      <c r="AKJ17" s="483"/>
      <c r="AKK17" s="483"/>
      <c r="AKL17" s="483"/>
      <c r="AKM17" s="483"/>
      <c r="AKN17" s="483"/>
      <c r="AKO17" s="483"/>
      <c r="AKP17" s="483"/>
      <c r="AKQ17" s="483"/>
      <c r="AKR17" s="483"/>
      <c r="AKS17" s="483"/>
      <c r="AKT17" s="483"/>
      <c r="AKU17" s="483"/>
      <c r="AKV17" s="483"/>
      <c r="AKW17" s="483"/>
      <c r="AKX17" s="483"/>
      <c r="AKY17" s="483"/>
      <c r="AKZ17" s="483"/>
      <c r="ALA17" s="483"/>
      <c r="ALB17" s="483"/>
      <c r="ALC17" s="483"/>
      <c r="ALD17" s="483"/>
      <c r="ALE17" s="483"/>
      <c r="ALF17" s="483"/>
      <c r="ALG17" s="483"/>
      <c r="ALH17" s="483"/>
      <c r="ALI17" s="483"/>
      <c r="ALJ17" s="483"/>
      <c r="ALK17" s="483"/>
      <c r="ALL17" s="483"/>
      <c r="ALM17" s="483"/>
      <c r="ALN17" s="483"/>
      <c r="ALO17" s="483"/>
      <c r="ALP17" s="483"/>
      <c r="ALQ17" s="483"/>
      <c r="ALR17" s="483"/>
      <c r="ALS17" s="483"/>
      <c r="ALT17" s="483"/>
      <c r="ALU17" s="483"/>
      <c r="ALV17" s="483"/>
      <c r="ALW17" s="483"/>
      <c r="ALX17" s="483"/>
      <c r="ALY17" s="483"/>
      <c r="ALZ17" s="483"/>
    </row>
    <row r="18" spans="1:1014">
      <c r="A18" s="483"/>
      <c r="B18" s="483"/>
      <c r="C18" s="483"/>
      <c r="D18" s="483"/>
      <c r="E18" s="524"/>
      <c r="F18" s="483"/>
      <c r="G18" s="483"/>
      <c r="H18" s="483" t="s">
        <v>303</v>
      </c>
      <c r="I18" s="483"/>
      <c r="J18" s="483"/>
      <c r="K18" s="483"/>
      <c r="L18" s="483"/>
      <c r="M18" s="483"/>
      <c r="N18" s="483"/>
      <c r="O18" s="483"/>
      <c r="P18" s="483"/>
      <c r="Q18" s="483"/>
      <c r="R18" s="483"/>
      <c r="S18" s="483"/>
      <c r="T18" s="483"/>
      <c r="U18" s="483"/>
      <c r="V18" s="483"/>
      <c r="W18" s="483"/>
      <c r="X18" s="483"/>
      <c r="Y18" s="483"/>
      <c r="Z18" s="483"/>
      <c r="AA18" s="483"/>
      <c r="AB18" s="483"/>
      <c r="AC18" s="483"/>
      <c r="AD18" s="483"/>
      <c r="AE18" s="483"/>
      <c r="AF18" s="483"/>
      <c r="AG18" s="483"/>
      <c r="AH18" s="483"/>
      <c r="AI18" s="483"/>
      <c r="AJ18" s="483"/>
      <c r="AK18" s="483"/>
      <c r="AL18" s="483"/>
      <c r="AM18" s="483"/>
      <c r="AN18" s="483"/>
      <c r="AO18" s="483"/>
      <c r="AP18" s="483"/>
      <c r="AQ18" s="483"/>
      <c r="AR18" s="483"/>
      <c r="AS18" s="483"/>
      <c r="AT18" s="483"/>
      <c r="AU18" s="483"/>
      <c r="AV18" s="483"/>
      <c r="AW18" s="483"/>
      <c r="AX18" s="483"/>
      <c r="AY18" s="483"/>
      <c r="AZ18" s="483"/>
      <c r="BA18" s="483"/>
      <c r="BB18" s="483"/>
      <c r="BC18" s="483"/>
      <c r="BD18" s="483"/>
      <c r="BE18" s="483"/>
      <c r="BF18" s="483"/>
      <c r="BG18" s="483"/>
      <c r="BH18" s="483"/>
      <c r="BI18" s="483"/>
      <c r="BJ18" s="483"/>
      <c r="BK18" s="483"/>
      <c r="BL18" s="483"/>
      <c r="BM18" s="483"/>
      <c r="BN18" s="483"/>
      <c r="BO18" s="483"/>
      <c r="BP18" s="483"/>
      <c r="BQ18" s="483"/>
      <c r="BR18" s="483"/>
      <c r="BS18" s="483"/>
      <c r="BT18" s="483"/>
      <c r="BU18" s="483"/>
      <c r="BV18" s="483"/>
      <c r="BW18" s="483"/>
      <c r="BX18" s="483"/>
      <c r="BY18" s="483"/>
      <c r="BZ18" s="483"/>
      <c r="CA18" s="483"/>
      <c r="CB18" s="483"/>
      <c r="CC18" s="483"/>
      <c r="CD18" s="483"/>
      <c r="CE18" s="483"/>
      <c r="CF18" s="483"/>
      <c r="CG18" s="483"/>
      <c r="CH18" s="483"/>
      <c r="CI18" s="483"/>
      <c r="CJ18" s="483"/>
      <c r="CK18" s="483"/>
      <c r="CL18" s="483"/>
      <c r="CM18" s="483"/>
      <c r="CN18" s="483"/>
      <c r="CO18" s="483"/>
      <c r="CP18" s="483"/>
      <c r="CQ18" s="483"/>
      <c r="CR18" s="483"/>
      <c r="CS18" s="483"/>
      <c r="CT18" s="483"/>
      <c r="CU18" s="483"/>
      <c r="CV18" s="483"/>
      <c r="CW18" s="483"/>
      <c r="CX18" s="483"/>
      <c r="CY18" s="483"/>
      <c r="CZ18" s="483"/>
      <c r="DA18" s="483"/>
      <c r="DB18" s="483"/>
      <c r="DC18" s="483"/>
      <c r="DD18" s="483"/>
      <c r="DE18" s="483"/>
      <c r="DF18" s="483"/>
      <c r="DG18" s="483"/>
      <c r="DH18" s="483"/>
      <c r="DI18" s="483"/>
      <c r="DJ18" s="483"/>
      <c r="DK18" s="483"/>
      <c r="DL18" s="483"/>
      <c r="DM18" s="483"/>
      <c r="DN18" s="483"/>
      <c r="DO18" s="483"/>
      <c r="DP18" s="483"/>
      <c r="DQ18" s="483"/>
      <c r="DR18" s="483"/>
      <c r="DS18" s="483"/>
      <c r="DT18" s="483"/>
      <c r="DU18" s="483"/>
      <c r="DV18" s="483"/>
      <c r="DW18" s="483"/>
      <c r="DX18" s="483"/>
      <c r="DY18" s="483"/>
      <c r="DZ18" s="483"/>
      <c r="EA18" s="483"/>
      <c r="EB18" s="483"/>
      <c r="EC18" s="483"/>
      <c r="ED18" s="483"/>
      <c r="EE18" s="483"/>
      <c r="EF18" s="483"/>
      <c r="EG18" s="483"/>
      <c r="EH18" s="483"/>
      <c r="EI18" s="483"/>
      <c r="EJ18" s="483"/>
      <c r="EK18" s="483"/>
      <c r="EL18" s="483"/>
      <c r="EM18" s="483"/>
      <c r="EN18" s="483"/>
      <c r="EO18" s="483"/>
      <c r="EP18" s="483"/>
      <c r="EQ18" s="483"/>
      <c r="ER18" s="483"/>
      <c r="ES18" s="483"/>
      <c r="ET18" s="483"/>
      <c r="EU18" s="483"/>
      <c r="EV18" s="483"/>
      <c r="EW18" s="483"/>
      <c r="EX18" s="483"/>
      <c r="EY18" s="483"/>
      <c r="EZ18" s="483"/>
      <c r="FA18" s="483"/>
      <c r="FB18" s="483"/>
      <c r="FC18" s="483"/>
      <c r="FD18" s="483"/>
      <c r="FE18" s="483"/>
      <c r="FF18" s="483"/>
      <c r="FG18" s="483"/>
      <c r="FH18" s="483"/>
      <c r="FI18" s="483"/>
      <c r="FJ18" s="483"/>
      <c r="FK18" s="483"/>
      <c r="FL18" s="483"/>
      <c r="FM18" s="483"/>
      <c r="FN18" s="483"/>
      <c r="FO18" s="483"/>
      <c r="FP18" s="483"/>
      <c r="FQ18" s="483"/>
      <c r="FR18" s="483"/>
      <c r="FS18" s="483"/>
      <c r="FT18" s="483"/>
      <c r="FU18" s="483"/>
      <c r="FV18" s="483"/>
      <c r="FW18" s="483"/>
      <c r="FX18" s="483"/>
      <c r="FY18" s="483"/>
      <c r="FZ18" s="483"/>
      <c r="GA18" s="483"/>
      <c r="GB18" s="483"/>
      <c r="GC18" s="483"/>
      <c r="GD18" s="483"/>
      <c r="GE18" s="483"/>
      <c r="GF18" s="483"/>
      <c r="GG18" s="483"/>
      <c r="GH18" s="483"/>
      <c r="GI18" s="483"/>
      <c r="GJ18" s="483"/>
      <c r="GK18" s="483"/>
      <c r="GL18" s="483"/>
      <c r="GM18" s="483"/>
      <c r="GN18" s="483"/>
      <c r="GO18" s="483"/>
      <c r="GP18" s="483"/>
      <c r="GQ18" s="483"/>
      <c r="GR18" s="483"/>
      <c r="GS18" s="483"/>
      <c r="GT18" s="483"/>
      <c r="GU18" s="483"/>
      <c r="GV18" s="483"/>
      <c r="GW18" s="483"/>
      <c r="GX18" s="483"/>
      <c r="GY18" s="483"/>
      <c r="GZ18" s="483"/>
      <c r="HA18" s="483"/>
      <c r="HB18" s="483"/>
      <c r="HC18" s="483"/>
      <c r="HD18" s="483"/>
      <c r="HE18" s="483"/>
      <c r="HF18" s="483"/>
      <c r="HG18" s="483"/>
      <c r="HH18" s="483"/>
      <c r="HI18" s="483"/>
      <c r="HJ18" s="483"/>
      <c r="HK18" s="483"/>
      <c r="HL18" s="483"/>
      <c r="HM18" s="483"/>
      <c r="HN18" s="483"/>
      <c r="HO18" s="483"/>
      <c r="HP18" s="483"/>
      <c r="HQ18" s="483"/>
      <c r="HR18" s="483"/>
      <c r="HS18" s="483"/>
      <c r="HT18" s="483"/>
      <c r="HU18" s="483"/>
      <c r="HV18" s="483"/>
      <c r="HW18" s="483"/>
      <c r="HX18" s="483"/>
      <c r="HY18" s="483"/>
      <c r="HZ18" s="483"/>
      <c r="IA18" s="483"/>
      <c r="IB18" s="483"/>
      <c r="IC18" s="483"/>
      <c r="ID18" s="483"/>
      <c r="IE18" s="483"/>
      <c r="IF18" s="483"/>
      <c r="IG18" s="483"/>
      <c r="IH18" s="483"/>
      <c r="II18" s="483"/>
      <c r="IJ18" s="483"/>
      <c r="IK18" s="483"/>
      <c r="IL18" s="483"/>
      <c r="IM18" s="483"/>
      <c r="IN18" s="483"/>
      <c r="IO18" s="483"/>
      <c r="IP18" s="483"/>
      <c r="IQ18" s="483"/>
      <c r="IR18" s="483"/>
      <c r="IS18" s="483"/>
      <c r="IT18" s="483"/>
      <c r="IU18" s="483"/>
      <c r="IV18" s="483"/>
      <c r="IW18" s="483"/>
      <c r="IX18" s="483"/>
      <c r="IY18" s="483"/>
      <c r="IZ18" s="483"/>
      <c r="JA18" s="483"/>
      <c r="JB18" s="483"/>
      <c r="JC18" s="483"/>
      <c r="JD18" s="483"/>
      <c r="JE18" s="483"/>
      <c r="JF18" s="483"/>
      <c r="JG18" s="483"/>
      <c r="JH18" s="483"/>
      <c r="JI18" s="483"/>
      <c r="JJ18" s="483"/>
      <c r="JK18" s="483"/>
      <c r="JL18" s="483"/>
      <c r="JM18" s="483"/>
      <c r="JN18" s="483"/>
      <c r="JO18" s="483"/>
      <c r="JP18" s="483"/>
      <c r="JQ18" s="483"/>
      <c r="JR18" s="483"/>
      <c r="JS18" s="483"/>
      <c r="JT18" s="483"/>
      <c r="JU18" s="483"/>
      <c r="JV18" s="483"/>
      <c r="JW18" s="483"/>
      <c r="JX18" s="483"/>
      <c r="JY18" s="483"/>
      <c r="JZ18" s="483"/>
      <c r="KA18" s="483"/>
      <c r="KB18" s="483"/>
      <c r="KC18" s="483"/>
      <c r="KD18" s="483"/>
      <c r="KE18" s="483"/>
      <c r="KF18" s="483"/>
      <c r="KG18" s="483"/>
      <c r="KH18" s="483"/>
      <c r="KI18" s="483"/>
      <c r="KJ18" s="483"/>
      <c r="KK18" s="483"/>
      <c r="KL18" s="483"/>
      <c r="KM18" s="483"/>
      <c r="KN18" s="483"/>
      <c r="KO18" s="483"/>
      <c r="KP18" s="483"/>
      <c r="KQ18" s="483"/>
      <c r="KR18" s="483"/>
      <c r="KS18" s="483"/>
      <c r="KT18" s="483"/>
      <c r="KU18" s="483"/>
      <c r="KV18" s="483"/>
      <c r="KW18" s="483"/>
      <c r="KX18" s="483"/>
      <c r="KY18" s="483"/>
      <c r="KZ18" s="483"/>
      <c r="LA18" s="483"/>
      <c r="LB18" s="483"/>
      <c r="LC18" s="483"/>
      <c r="LD18" s="483"/>
      <c r="LE18" s="483"/>
      <c r="LF18" s="483"/>
      <c r="LG18" s="483"/>
      <c r="LH18" s="483"/>
      <c r="LI18" s="483"/>
      <c r="LJ18" s="483"/>
      <c r="LK18" s="483"/>
      <c r="LL18" s="483"/>
      <c r="LM18" s="483"/>
      <c r="LN18" s="483"/>
      <c r="LO18" s="483"/>
      <c r="LP18" s="483"/>
      <c r="LQ18" s="483"/>
      <c r="LR18" s="483"/>
      <c r="LS18" s="483"/>
      <c r="LT18" s="483"/>
      <c r="LU18" s="483"/>
      <c r="LV18" s="483"/>
      <c r="LW18" s="483"/>
      <c r="LX18" s="483"/>
      <c r="LY18" s="483"/>
      <c r="LZ18" s="483"/>
      <c r="MA18" s="483"/>
      <c r="MB18" s="483"/>
      <c r="MC18" s="483"/>
      <c r="MD18" s="483"/>
      <c r="ME18" s="483"/>
      <c r="MF18" s="483"/>
      <c r="MG18" s="483"/>
      <c r="MH18" s="483"/>
      <c r="MI18" s="483"/>
      <c r="MJ18" s="483"/>
      <c r="MK18" s="483"/>
      <c r="ML18" s="483"/>
      <c r="MM18" s="483"/>
      <c r="MN18" s="483"/>
      <c r="MO18" s="483"/>
      <c r="MP18" s="483"/>
      <c r="MQ18" s="483"/>
      <c r="MR18" s="483"/>
      <c r="MS18" s="483"/>
      <c r="MT18" s="483"/>
      <c r="MU18" s="483"/>
      <c r="MV18" s="483"/>
      <c r="MW18" s="483"/>
      <c r="MX18" s="483"/>
      <c r="MY18" s="483"/>
      <c r="MZ18" s="483"/>
      <c r="NA18" s="483"/>
      <c r="NB18" s="483"/>
      <c r="NC18" s="483"/>
      <c r="ND18" s="483"/>
      <c r="NE18" s="483"/>
      <c r="NF18" s="483"/>
      <c r="NG18" s="483"/>
      <c r="NH18" s="483"/>
      <c r="NI18" s="483"/>
      <c r="NJ18" s="483"/>
      <c r="NK18" s="483"/>
      <c r="NL18" s="483"/>
      <c r="NM18" s="483"/>
      <c r="NN18" s="483"/>
      <c r="NO18" s="483"/>
      <c r="NP18" s="483"/>
      <c r="NQ18" s="483"/>
      <c r="NR18" s="483"/>
      <c r="NS18" s="483"/>
      <c r="NT18" s="483"/>
      <c r="NU18" s="483"/>
      <c r="NV18" s="483"/>
      <c r="NW18" s="483"/>
      <c r="NX18" s="483"/>
      <c r="NY18" s="483"/>
      <c r="NZ18" s="483"/>
      <c r="OA18" s="483"/>
      <c r="OB18" s="483"/>
      <c r="OC18" s="483"/>
      <c r="OD18" s="483"/>
      <c r="OE18" s="483"/>
      <c r="OF18" s="483"/>
      <c r="OG18" s="483"/>
      <c r="OH18" s="483"/>
      <c r="OI18" s="483"/>
      <c r="OJ18" s="483"/>
      <c r="OK18" s="483"/>
      <c r="OL18" s="483"/>
      <c r="OM18" s="483"/>
      <c r="ON18" s="483"/>
      <c r="OO18" s="483"/>
      <c r="OP18" s="483"/>
      <c r="OQ18" s="483"/>
      <c r="OR18" s="483"/>
      <c r="OS18" s="483"/>
      <c r="OT18" s="483"/>
      <c r="OU18" s="483"/>
      <c r="OV18" s="483"/>
      <c r="OW18" s="483"/>
      <c r="OX18" s="483"/>
      <c r="OY18" s="483"/>
      <c r="OZ18" s="483"/>
      <c r="PA18" s="483"/>
      <c r="PB18" s="483"/>
      <c r="PC18" s="483"/>
      <c r="PD18" s="483"/>
      <c r="PE18" s="483"/>
      <c r="PF18" s="483"/>
      <c r="PG18" s="483"/>
      <c r="PH18" s="483"/>
      <c r="PI18" s="483"/>
      <c r="PJ18" s="483"/>
      <c r="PK18" s="483"/>
      <c r="PL18" s="483"/>
      <c r="PM18" s="483"/>
      <c r="PN18" s="483"/>
      <c r="PO18" s="483"/>
      <c r="PP18" s="483"/>
      <c r="PQ18" s="483"/>
      <c r="PR18" s="483"/>
      <c r="PS18" s="483"/>
      <c r="PT18" s="483"/>
      <c r="PU18" s="483"/>
      <c r="PV18" s="483"/>
      <c r="PW18" s="483"/>
      <c r="PX18" s="483"/>
      <c r="PY18" s="483"/>
      <c r="PZ18" s="483"/>
      <c r="QA18" s="483"/>
      <c r="QB18" s="483"/>
      <c r="QC18" s="483"/>
      <c r="QD18" s="483"/>
      <c r="QE18" s="483"/>
      <c r="QF18" s="483"/>
      <c r="QG18" s="483"/>
      <c r="QH18" s="483"/>
      <c r="QI18" s="483"/>
      <c r="QJ18" s="483"/>
      <c r="QK18" s="483"/>
      <c r="QL18" s="483"/>
      <c r="QM18" s="483"/>
      <c r="QN18" s="483"/>
      <c r="QO18" s="483"/>
      <c r="QP18" s="483"/>
      <c r="QQ18" s="483"/>
      <c r="QR18" s="483"/>
      <c r="QS18" s="483"/>
      <c r="QT18" s="483"/>
      <c r="QU18" s="483"/>
      <c r="QV18" s="483"/>
      <c r="QW18" s="483"/>
      <c r="QX18" s="483"/>
      <c r="QY18" s="483"/>
      <c r="QZ18" s="483"/>
      <c r="RA18" s="483"/>
      <c r="RB18" s="483"/>
      <c r="RC18" s="483"/>
      <c r="RD18" s="483"/>
      <c r="RE18" s="483"/>
      <c r="RF18" s="483"/>
      <c r="RG18" s="483"/>
      <c r="RH18" s="483"/>
      <c r="RI18" s="483"/>
      <c r="RJ18" s="483"/>
      <c r="RK18" s="483"/>
      <c r="RL18" s="483"/>
      <c r="RM18" s="483"/>
      <c r="RN18" s="483"/>
      <c r="RO18" s="483"/>
      <c r="RP18" s="483"/>
      <c r="RQ18" s="483"/>
      <c r="RR18" s="483"/>
      <c r="RS18" s="483"/>
      <c r="RT18" s="483"/>
      <c r="RU18" s="483"/>
      <c r="RV18" s="483"/>
      <c r="RW18" s="483"/>
      <c r="RX18" s="483"/>
      <c r="RY18" s="483"/>
      <c r="RZ18" s="483"/>
      <c r="SA18" s="483"/>
      <c r="SB18" s="483"/>
      <c r="SC18" s="483"/>
      <c r="SD18" s="483"/>
      <c r="SE18" s="483"/>
      <c r="SF18" s="483"/>
      <c r="SG18" s="483"/>
      <c r="SH18" s="483"/>
      <c r="SI18" s="483"/>
      <c r="SJ18" s="483"/>
      <c r="SK18" s="483"/>
      <c r="SL18" s="483"/>
      <c r="SM18" s="483"/>
      <c r="SN18" s="483"/>
      <c r="SO18" s="483"/>
      <c r="SP18" s="483"/>
      <c r="SQ18" s="483"/>
      <c r="SR18" s="483"/>
      <c r="SS18" s="483"/>
      <c r="ST18" s="483"/>
      <c r="SU18" s="483"/>
      <c r="SV18" s="483"/>
      <c r="SW18" s="483"/>
      <c r="SX18" s="483"/>
      <c r="SY18" s="483"/>
      <c r="SZ18" s="483"/>
      <c r="TA18" s="483"/>
      <c r="TB18" s="483"/>
      <c r="TC18" s="483"/>
      <c r="TD18" s="483"/>
      <c r="TE18" s="483"/>
      <c r="TF18" s="483"/>
      <c r="TG18" s="483"/>
      <c r="TH18" s="483"/>
      <c r="TI18" s="483"/>
      <c r="TJ18" s="483"/>
      <c r="TK18" s="483"/>
      <c r="TL18" s="483"/>
      <c r="TM18" s="483"/>
      <c r="TN18" s="483"/>
      <c r="TO18" s="483"/>
      <c r="TP18" s="483"/>
      <c r="TQ18" s="483"/>
      <c r="TR18" s="483"/>
      <c r="TS18" s="483"/>
      <c r="TT18" s="483"/>
      <c r="TU18" s="483"/>
      <c r="TV18" s="483"/>
      <c r="TW18" s="483"/>
      <c r="TX18" s="483"/>
      <c r="TY18" s="483"/>
      <c r="TZ18" s="483"/>
      <c r="UA18" s="483"/>
      <c r="UB18" s="483"/>
      <c r="UC18" s="483"/>
      <c r="UD18" s="483"/>
      <c r="UE18" s="483"/>
      <c r="UF18" s="483"/>
      <c r="UG18" s="483"/>
      <c r="UH18" s="483"/>
      <c r="UI18" s="483"/>
      <c r="UJ18" s="483"/>
      <c r="UK18" s="483"/>
      <c r="UL18" s="483"/>
      <c r="UM18" s="483"/>
      <c r="UN18" s="483"/>
      <c r="UO18" s="483"/>
      <c r="UP18" s="483"/>
      <c r="UQ18" s="483"/>
      <c r="UR18" s="483"/>
      <c r="US18" s="483"/>
      <c r="UT18" s="483"/>
      <c r="UU18" s="483"/>
      <c r="UV18" s="483"/>
      <c r="UW18" s="483"/>
      <c r="UX18" s="483"/>
      <c r="UY18" s="483"/>
      <c r="UZ18" s="483"/>
      <c r="VA18" s="483"/>
      <c r="VB18" s="483"/>
      <c r="VC18" s="483"/>
      <c r="VD18" s="483"/>
      <c r="VE18" s="483"/>
      <c r="VF18" s="483"/>
      <c r="VG18" s="483"/>
      <c r="VH18" s="483"/>
      <c r="VI18" s="483"/>
      <c r="VJ18" s="483"/>
      <c r="VK18" s="483"/>
      <c r="VL18" s="483"/>
      <c r="VM18" s="483"/>
      <c r="VN18" s="483"/>
      <c r="VO18" s="483"/>
      <c r="VP18" s="483"/>
      <c r="VQ18" s="483"/>
      <c r="VR18" s="483"/>
      <c r="VS18" s="483"/>
      <c r="VT18" s="483"/>
      <c r="VU18" s="483"/>
      <c r="VV18" s="483"/>
      <c r="VW18" s="483"/>
      <c r="VX18" s="483"/>
      <c r="VY18" s="483"/>
      <c r="VZ18" s="483"/>
      <c r="WA18" s="483"/>
      <c r="WB18" s="483"/>
      <c r="WC18" s="483"/>
      <c r="WD18" s="483"/>
      <c r="WE18" s="483"/>
      <c r="WF18" s="483"/>
      <c r="WG18" s="483"/>
      <c r="WH18" s="483"/>
      <c r="WI18" s="483"/>
      <c r="WJ18" s="483"/>
      <c r="WK18" s="483"/>
      <c r="WL18" s="483"/>
      <c r="WM18" s="483"/>
      <c r="WN18" s="483"/>
      <c r="WO18" s="483"/>
      <c r="WP18" s="483"/>
      <c r="WQ18" s="483"/>
      <c r="WR18" s="483"/>
      <c r="WS18" s="483"/>
      <c r="WT18" s="483"/>
      <c r="WU18" s="483"/>
      <c r="WV18" s="483"/>
      <c r="WW18" s="483"/>
      <c r="WX18" s="483"/>
      <c r="WY18" s="483"/>
      <c r="WZ18" s="483"/>
      <c r="XA18" s="483"/>
      <c r="XB18" s="483"/>
      <c r="XC18" s="483"/>
      <c r="XD18" s="483"/>
      <c r="XE18" s="483"/>
      <c r="XF18" s="483"/>
      <c r="XG18" s="483"/>
      <c r="XH18" s="483"/>
      <c r="XI18" s="483"/>
      <c r="XJ18" s="483"/>
      <c r="XK18" s="483"/>
      <c r="XL18" s="483"/>
      <c r="XM18" s="483"/>
      <c r="XN18" s="483"/>
      <c r="XO18" s="483"/>
      <c r="XP18" s="483"/>
      <c r="XQ18" s="483"/>
      <c r="XR18" s="483"/>
      <c r="XS18" s="483"/>
      <c r="XT18" s="483"/>
      <c r="XU18" s="483"/>
      <c r="XV18" s="483"/>
      <c r="XW18" s="483"/>
      <c r="XX18" s="483"/>
      <c r="XY18" s="483"/>
      <c r="XZ18" s="483"/>
      <c r="YA18" s="483"/>
      <c r="YB18" s="483"/>
      <c r="YC18" s="483"/>
      <c r="YD18" s="483"/>
      <c r="YE18" s="483"/>
      <c r="YF18" s="483"/>
      <c r="YG18" s="483"/>
      <c r="YH18" s="483"/>
      <c r="YI18" s="483"/>
      <c r="YJ18" s="483"/>
      <c r="YK18" s="483"/>
      <c r="YL18" s="483"/>
      <c r="YM18" s="483"/>
      <c r="YN18" s="483"/>
      <c r="YO18" s="483"/>
      <c r="YP18" s="483"/>
      <c r="YQ18" s="483"/>
      <c r="YR18" s="483"/>
      <c r="YS18" s="483"/>
      <c r="YT18" s="483"/>
      <c r="YU18" s="483"/>
      <c r="YV18" s="483"/>
      <c r="YW18" s="483"/>
      <c r="YX18" s="483"/>
      <c r="YY18" s="483"/>
      <c r="YZ18" s="483"/>
      <c r="ZA18" s="483"/>
      <c r="ZB18" s="483"/>
      <c r="ZC18" s="483"/>
      <c r="ZD18" s="483"/>
      <c r="ZE18" s="483"/>
      <c r="ZF18" s="483"/>
      <c r="ZG18" s="483"/>
      <c r="ZH18" s="483"/>
      <c r="ZI18" s="483"/>
      <c r="ZJ18" s="483"/>
      <c r="ZK18" s="483"/>
      <c r="ZL18" s="483"/>
      <c r="ZM18" s="483"/>
      <c r="ZN18" s="483"/>
      <c r="ZO18" s="483"/>
      <c r="ZP18" s="483"/>
      <c r="ZQ18" s="483"/>
      <c r="ZR18" s="483"/>
      <c r="ZS18" s="483"/>
      <c r="ZT18" s="483"/>
      <c r="ZU18" s="483"/>
      <c r="ZV18" s="483"/>
      <c r="ZW18" s="483"/>
      <c r="ZX18" s="483"/>
      <c r="ZY18" s="483"/>
      <c r="ZZ18" s="483"/>
      <c r="AAA18" s="483"/>
      <c r="AAB18" s="483"/>
      <c r="AAC18" s="483"/>
      <c r="AAD18" s="483"/>
      <c r="AAE18" s="483"/>
      <c r="AAF18" s="483"/>
      <c r="AAG18" s="483"/>
      <c r="AAH18" s="483"/>
      <c r="AAI18" s="483"/>
      <c r="AAJ18" s="483"/>
      <c r="AAK18" s="483"/>
      <c r="AAL18" s="483"/>
      <c r="AAM18" s="483"/>
      <c r="AAN18" s="483"/>
      <c r="AAO18" s="483"/>
      <c r="AAP18" s="483"/>
      <c r="AAQ18" s="483"/>
      <c r="AAR18" s="483"/>
      <c r="AAS18" s="483"/>
      <c r="AAT18" s="483"/>
      <c r="AAU18" s="483"/>
      <c r="AAV18" s="483"/>
      <c r="AAW18" s="483"/>
      <c r="AAX18" s="483"/>
      <c r="AAY18" s="483"/>
      <c r="AAZ18" s="483"/>
      <c r="ABA18" s="483"/>
      <c r="ABB18" s="483"/>
      <c r="ABC18" s="483"/>
      <c r="ABD18" s="483"/>
      <c r="ABE18" s="483"/>
      <c r="ABF18" s="483"/>
      <c r="ABG18" s="483"/>
      <c r="ABH18" s="483"/>
      <c r="ABI18" s="483"/>
      <c r="ABJ18" s="483"/>
      <c r="ABK18" s="483"/>
      <c r="ABL18" s="483"/>
      <c r="ABM18" s="483"/>
      <c r="ABN18" s="483"/>
      <c r="ABO18" s="483"/>
      <c r="ABP18" s="483"/>
      <c r="ABQ18" s="483"/>
      <c r="ABR18" s="483"/>
      <c r="ABS18" s="483"/>
      <c r="ABT18" s="483"/>
      <c r="ABU18" s="483"/>
      <c r="ABV18" s="483"/>
      <c r="ABW18" s="483"/>
      <c r="ABX18" s="483"/>
      <c r="ABY18" s="483"/>
      <c r="ABZ18" s="483"/>
      <c r="ACA18" s="483"/>
      <c r="ACB18" s="483"/>
      <c r="ACC18" s="483"/>
      <c r="ACD18" s="483"/>
      <c r="ACE18" s="483"/>
      <c r="ACF18" s="483"/>
      <c r="ACG18" s="483"/>
      <c r="ACH18" s="483"/>
      <c r="ACI18" s="483"/>
      <c r="ACJ18" s="483"/>
      <c r="ACK18" s="483"/>
      <c r="ACL18" s="483"/>
      <c r="ACM18" s="483"/>
      <c r="ACN18" s="483"/>
      <c r="ACO18" s="483"/>
      <c r="ACP18" s="483"/>
      <c r="ACQ18" s="483"/>
      <c r="ACR18" s="483"/>
      <c r="ACS18" s="483"/>
      <c r="ACT18" s="483"/>
      <c r="ACU18" s="483"/>
      <c r="ACV18" s="483"/>
      <c r="ACW18" s="483"/>
      <c r="ACX18" s="483"/>
      <c r="ACY18" s="483"/>
      <c r="ACZ18" s="483"/>
      <c r="ADA18" s="483"/>
      <c r="ADB18" s="483"/>
      <c r="ADC18" s="483"/>
      <c r="ADD18" s="483"/>
      <c r="ADE18" s="483"/>
      <c r="ADF18" s="483"/>
      <c r="ADG18" s="483"/>
      <c r="ADH18" s="483"/>
      <c r="ADI18" s="483"/>
      <c r="ADJ18" s="483"/>
      <c r="ADK18" s="483"/>
      <c r="ADL18" s="483"/>
      <c r="ADM18" s="483"/>
      <c r="ADN18" s="483"/>
      <c r="ADO18" s="483"/>
      <c r="ADP18" s="483"/>
      <c r="ADQ18" s="483"/>
      <c r="ADR18" s="483"/>
      <c r="ADS18" s="483"/>
      <c r="ADT18" s="483"/>
      <c r="ADU18" s="483"/>
      <c r="ADV18" s="483"/>
      <c r="ADW18" s="483"/>
      <c r="ADX18" s="483"/>
      <c r="ADY18" s="483"/>
      <c r="ADZ18" s="483"/>
      <c r="AEA18" s="483"/>
      <c r="AEB18" s="483"/>
      <c r="AEC18" s="483"/>
      <c r="AED18" s="483"/>
      <c r="AEE18" s="483"/>
      <c r="AEF18" s="483"/>
      <c r="AEG18" s="483"/>
      <c r="AEH18" s="483"/>
      <c r="AEI18" s="483"/>
      <c r="AEJ18" s="483"/>
      <c r="AEK18" s="483"/>
      <c r="AEL18" s="483"/>
      <c r="AEM18" s="483"/>
      <c r="AEN18" s="483"/>
      <c r="AEO18" s="483"/>
      <c r="AEP18" s="483"/>
      <c r="AEQ18" s="483"/>
      <c r="AER18" s="483"/>
      <c r="AES18" s="483"/>
      <c r="AET18" s="483"/>
      <c r="AEU18" s="483"/>
      <c r="AEV18" s="483"/>
      <c r="AEW18" s="483"/>
      <c r="AEX18" s="483"/>
      <c r="AEY18" s="483"/>
      <c r="AEZ18" s="483"/>
      <c r="AFA18" s="483"/>
      <c r="AFB18" s="483"/>
      <c r="AFC18" s="483"/>
      <c r="AFD18" s="483"/>
      <c r="AFE18" s="483"/>
      <c r="AFF18" s="483"/>
      <c r="AFG18" s="483"/>
      <c r="AFH18" s="483"/>
      <c r="AFI18" s="483"/>
      <c r="AFJ18" s="483"/>
      <c r="AFK18" s="483"/>
      <c r="AFL18" s="483"/>
      <c r="AFM18" s="483"/>
      <c r="AFN18" s="483"/>
      <c r="AFO18" s="483"/>
      <c r="AFP18" s="483"/>
      <c r="AFQ18" s="483"/>
      <c r="AFR18" s="483"/>
      <c r="AFS18" s="483"/>
      <c r="AFT18" s="483"/>
      <c r="AFU18" s="483"/>
      <c r="AFV18" s="483"/>
      <c r="AFW18" s="483"/>
      <c r="AFX18" s="483"/>
      <c r="AFY18" s="483"/>
      <c r="AFZ18" s="483"/>
      <c r="AGA18" s="483"/>
      <c r="AGB18" s="483"/>
      <c r="AGC18" s="483"/>
      <c r="AGD18" s="483"/>
      <c r="AGE18" s="483"/>
      <c r="AGF18" s="483"/>
      <c r="AGG18" s="483"/>
      <c r="AGH18" s="483"/>
      <c r="AGI18" s="483"/>
      <c r="AGJ18" s="483"/>
      <c r="AGK18" s="483"/>
      <c r="AGL18" s="483"/>
      <c r="AGM18" s="483"/>
      <c r="AGN18" s="483"/>
      <c r="AGO18" s="483"/>
      <c r="AGP18" s="483"/>
      <c r="AGQ18" s="483"/>
      <c r="AGR18" s="483"/>
      <c r="AGS18" s="483"/>
      <c r="AGT18" s="483"/>
      <c r="AGU18" s="483"/>
      <c r="AGV18" s="483"/>
      <c r="AGW18" s="483"/>
      <c r="AGX18" s="483"/>
      <c r="AGY18" s="483"/>
      <c r="AGZ18" s="483"/>
      <c r="AHA18" s="483"/>
      <c r="AHB18" s="483"/>
      <c r="AHC18" s="483"/>
      <c r="AHD18" s="483"/>
      <c r="AHE18" s="483"/>
      <c r="AHF18" s="483"/>
      <c r="AHG18" s="483"/>
      <c r="AHH18" s="483"/>
      <c r="AHI18" s="483"/>
      <c r="AHJ18" s="483"/>
      <c r="AHK18" s="483"/>
      <c r="AHL18" s="483"/>
      <c r="AHM18" s="483"/>
      <c r="AHN18" s="483"/>
      <c r="AHO18" s="483"/>
      <c r="AHP18" s="483"/>
      <c r="AHQ18" s="483"/>
      <c r="AHR18" s="483"/>
      <c r="AHS18" s="483"/>
      <c r="AHT18" s="483"/>
      <c r="AHU18" s="483"/>
      <c r="AHV18" s="483"/>
      <c r="AHW18" s="483"/>
      <c r="AHX18" s="483"/>
      <c r="AHY18" s="483"/>
      <c r="AHZ18" s="483"/>
      <c r="AIA18" s="483"/>
      <c r="AIB18" s="483"/>
      <c r="AIC18" s="483"/>
      <c r="AID18" s="483"/>
      <c r="AIE18" s="483"/>
      <c r="AIF18" s="483"/>
      <c r="AIG18" s="483"/>
      <c r="AIH18" s="483"/>
      <c r="AII18" s="483"/>
      <c r="AIJ18" s="483"/>
      <c r="AIK18" s="483"/>
      <c r="AIL18" s="483"/>
      <c r="AIM18" s="483"/>
      <c r="AIN18" s="483"/>
      <c r="AIO18" s="483"/>
      <c r="AIP18" s="483"/>
      <c r="AIQ18" s="483"/>
      <c r="AIR18" s="483"/>
      <c r="AIS18" s="483"/>
      <c r="AIT18" s="483"/>
      <c r="AIU18" s="483"/>
      <c r="AIV18" s="483"/>
      <c r="AIW18" s="483"/>
      <c r="AIX18" s="483"/>
      <c r="AIY18" s="483"/>
      <c r="AIZ18" s="483"/>
      <c r="AJA18" s="483"/>
      <c r="AJB18" s="483"/>
      <c r="AJC18" s="483"/>
      <c r="AJD18" s="483"/>
      <c r="AJE18" s="483"/>
      <c r="AJF18" s="483"/>
      <c r="AJG18" s="483"/>
      <c r="AJH18" s="483"/>
      <c r="AJI18" s="483"/>
      <c r="AJJ18" s="483"/>
      <c r="AJK18" s="483"/>
      <c r="AJL18" s="483"/>
      <c r="AJM18" s="483"/>
      <c r="AJN18" s="483"/>
      <c r="AJO18" s="483"/>
      <c r="AJP18" s="483"/>
      <c r="AJQ18" s="483"/>
      <c r="AJR18" s="483"/>
      <c r="AJS18" s="483"/>
      <c r="AJT18" s="483"/>
      <c r="AJU18" s="483"/>
      <c r="AJV18" s="483"/>
      <c r="AJW18" s="483"/>
      <c r="AJX18" s="483"/>
      <c r="AJY18" s="483"/>
      <c r="AJZ18" s="483"/>
      <c r="AKA18" s="483"/>
      <c r="AKB18" s="483"/>
      <c r="AKC18" s="483"/>
      <c r="AKD18" s="483"/>
      <c r="AKE18" s="483"/>
      <c r="AKF18" s="483"/>
      <c r="AKG18" s="483"/>
      <c r="AKH18" s="483"/>
      <c r="AKI18" s="483"/>
      <c r="AKJ18" s="483"/>
      <c r="AKK18" s="483"/>
      <c r="AKL18" s="483"/>
      <c r="AKM18" s="483"/>
      <c r="AKN18" s="483"/>
      <c r="AKO18" s="483"/>
      <c r="AKP18" s="483"/>
      <c r="AKQ18" s="483"/>
      <c r="AKR18" s="483"/>
      <c r="AKS18" s="483"/>
      <c r="AKT18" s="483"/>
      <c r="AKU18" s="483"/>
      <c r="AKV18" s="483"/>
      <c r="AKW18" s="483"/>
      <c r="AKX18" s="483"/>
      <c r="AKY18" s="483"/>
      <c r="AKZ18" s="483"/>
      <c r="ALA18" s="483"/>
      <c r="ALB18" s="483"/>
      <c r="ALC18" s="483"/>
      <c r="ALD18" s="483"/>
      <c r="ALE18" s="483"/>
      <c r="ALF18" s="483"/>
      <c r="ALG18" s="483"/>
      <c r="ALH18" s="483"/>
      <c r="ALI18" s="483"/>
      <c r="ALJ18" s="483"/>
      <c r="ALK18" s="483"/>
      <c r="ALL18" s="483"/>
      <c r="ALM18" s="483"/>
      <c r="ALN18" s="483"/>
      <c r="ALO18" s="483"/>
      <c r="ALP18" s="483"/>
      <c r="ALQ18" s="483"/>
      <c r="ALR18" s="483"/>
      <c r="ALS18" s="483"/>
      <c r="ALT18" s="483"/>
      <c r="ALU18" s="483"/>
      <c r="ALV18" s="483"/>
      <c r="ALW18" s="483"/>
      <c r="ALX18" s="483"/>
      <c r="ALY18" s="483"/>
      <c r="ALZ18" s="483"/>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8"/>
  <sheetViews>
    <sheetView workbookViewId="0">
      <pane xSplit="7" ySplit="8" topLeftCell="H9" activePane="bottomRight" state="frozen"/>
      <selection pane="bottomRight"/>
      <selection pane="bottomLeft"/>
      <selection pane="topRight"/>
    </sheetView>
  </sheetViews>
  <sheetFormatPr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hidden="1" customWidth="1"/>
    <col min="17" max="17" width="11" bestFit="1" customWidth="1"/>
    <col min="20" max="20" width="7.375" customWidth="1"/>
    <col min="21" max="21" width="11" bestFit="1" customWidth="1"/>
    <col min="24" max="30" width="0" hidden="1" customWidth="1"/>
  </cols>
  <sheetData>
    <row r="1" spans="1:1014" ht="14.25" customHeight="1">
      <c r="A1" s="476" t="s">
        <v>2211</v>
      </c>
      <c r="B1" s="479"/>
      <c r="C1" s="478" t="s">
        <v>813</v>
      </c>
      <c r="D1" s="479"/>
      <c r="E1" s="480" t="s">
        <v>814</v>
      </c>
      <c r="F1" s="479"/>
      <c r="G1" s="479"/>
      <c r="H1" s="481" t="s">
        <v>1596</v>
      </c>
      <c r="I1" s="481"/>
      <c r="J1" s="482"/>
      <c r="K1" s="482"/>
      <c r="L1" s="482"/>
      <c r="M1" s="482"/>
      <c r="N1" s="482"/>
      <c r="O1" s="482"/>
      <c r="P1" s="482"/>
      <c r="Q1" s="482"/>
      <c r="R1" s="483"/>
      <c r="S1" s="479"/>
      <c r="T1" s="479"/>
      <c r="U1" s="479"/>
      <c r="V1" s="479"/>
      <c r="W1" s="479"/>
      <c r="X1" s="479"/>
      <c r="Y1" s="479"/>
      <c r="Z1" s="479"/>
      <c r="AA1" s="479"/>
      <c r="AB1" s="479"/>
      <c r="AC1" s="479"/>
      <c r="AD1" s="479"/>
      <c r="AE1" s="479"/>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9"/>
      <c r="CI1" s="479"/>
      <c r="CJ1" s="479"/>
      <c r="CK1" s="479"/>
      <c r="CL1" s="479"/>
      <c r="CM1" s="479"/>
      <c r="CN1" s="479"/>
      <c r="CO1" s="479"/>
      <c r="CP1" s="479"/>
      <c r="CQ1" s="479"/>
      <c r="CR1" s="479"/>
      <c r="CS1" s="479"/>
      <c r="CT1" s="479"/>
      <c r="CU1" s="479"/>
      <c r="CV1" s="479"/>
      <c r="CW1" s="479"/>
      <c r="CX1" s="479"/>
      <c r="CY1" s="479"/>
      <c r="CZ1" s="479"/>
      <c r="DA1" s="479"/>
      <c r="DB1" s="479"/>
      <c r="DC1" s="479"/>
      <c r="DD1" s="479"/>
      <c r="DE1" s="479"/>
      <c r="DF1" s="479"/>
      <c r="DG1" s="479"/>
      <c r="DH1" s="479"/>
      <c r="DI1" s="479"/>
      <c r="DJ1" s="479"/>
      <c r="DK1" s="479"/>
      <c r="DL1" s="479"/>
      <c r="DM1" s="479"/>
      <c r="DN1" s="479"/>
      <c r="DO1" s="479"/>
      <c r="DP1" s="479"/>
      <c r="DQ1" s="479"/>
      <c r="DR1" s="479"/>
      <c r="DS1" s="479"/>
      <c r="DT1" s="479"/>
      <c r="DU1" s="479"/>
      <c r="DV1" s="479"/>
      <c r="DW1" s="479"/>
      <c r="DX1" s="479"/>
      <c r="DY1" s="479"/>
      <c r="DZ1" s="479"/>
      <c r="EA1" s="479"/>
      <c r="EB1" s="479"/>
      <c r="EC1" s="479"/>
      <c r="ED1" s="479"/>
      <c r="EE1" s="479"/>
      <c r="EF1" s="479"/>
      <c r="EG1" s="479"/>
      <c r="EH1" s="479"/>
      <c r="EI1" s="479"/>
      <c r="EJ1" s="479"/>
      <c r="EK1" s="479"/>
      <c r="EL1" s="479"/>
      <c r="EM1" s="479"/>
      <c r="EN1" s="479"/>
      <c r="EO1" s="479"/>
      <c r="EP1" s="479"/>
      <c r="EQ1" s="479"/>
      <c r="ER1" s="479"/>
      <c r="ES1" s="479"/>
      <c r="ET1" s="479"/>
      <c r="EU1" s="479"/>
      <c r="EV1" s="479"/>
      <c r="EW1" s="479"/>
      <c r="EX1" s="479"/>
      <c r="EY1" s="479"/>
      <c r="EZ1" s="479"/>
      <c r="FA1" s="479"/>
      <c r="FB1" s="479"/>
      <c r="FC1" s="479"/>
      <c r="FD1" s="479"/>
      <c r="FE1" s="479"/>
      <c r="FF1" s="479"/>
      <c r="FG1" s="479"/>
      <c r="FH1" s="479"/>
      <c r="FI1" s="479"/>
      <c r="FJ1" s="479"/>
      <c r="FK1" s="479"/>
      <c r="FL1" s="479"/>
      <c r="FM1" s="479"/>
      <c r="FN1" s="479"/>
      <c r="FO1" s="479"/>
      <c r="FP1" s="479"/>
      <c r="FQ1" s="479"/>
      <c r="FR1" s="479"/>
      <c r="FS1" s="479"/>
      <c r="FT1" s="479"/>
      <c r="FU1" s="479"/>
      <c r="FV1" s="479"/>
      <c r="FW1" s="479"/>
      <c r="FX1" s="479"/>
      <c r="FY1" s="479"/>
      <c r="FZ1" s="479"/>
      <c r="GA1" s="479"/>
      <c r="GB1" s="479"/>
      <c r="GC1" s="479"/>
      <c r="GD1" s="479"/>
      <c r="GE1" s="479"/>
      <c r="GF1" s="479"/>
      <c r="GG1" s="479"/>
      <c r="GH1" s="479"/>
      <c r="GI1" s="479"/>
      <c r="GJ1" s="479"/>
      <c r="GK1" s="479"/>
      <c r="GL1" s="479"/>
      <c r="GM1" s="479"/>
      <c r="GN1" s="479"/>
      <c r="GO1" s="479"/>
      <c r="GP1" s="479"/>
      <c r="GQ1" s="479"/>
      <c r="GR1" s="479"/>
      <c r="GS1" s="479"/>
      <c r="GT1" s="479"/>
      <c r="GU1" s="479"/>
      <c r="GV1" s="479"/>
      <c r="GW1" s="479"/>
      <c r="GX1" s="479"/>
      <c r="GY1" s="479"/>
      <c r="GZ1" s="479"/>
      <c r="HA1" s="479"/>
      <c r="HB1" s="479"/>
      <c r="HC1" s="479"/>
      <c r="HD1" s="479"/>
      <c r="HE1" s="479"/>
      <c r="HF1" s="479"/>
      <c r="HG1" s="479"/>
      <c r="HH1" s="479"/>
      <c r="HI1" s="479"/>
      <c r="HJ1" s="479"/>
      <c r="HK1" s="479"/>
      <c r="HL1" s="479"/>
      <c r="HM1" s="479"/>
      <c r="HN1" s="479"/>
      <c r="HO1" s="479"/>
      <c r="HP1" s="479"/>
      <c r="HQ1" s="479"/>
      <c r="HR1" s="479"/>
      <c r="HS1" s="479"/>
      <c r="HT1" s="479"/>
      <c r="HU1" s="479"/>
      <c r="HV1" s="479"/>
      <c r="HW1" s="479"/>
      <c r="HX1" s="479"/>
      <c r="HY1" s="479"/>
      <c r="HZ1" s="479"/>
      <c r="IA1" s="479"/>
      <c r="IB1" s="479"/>
      <c r="IC1" s="479"/>
      <c r="ID1" s="479"/>
      <c r="IE1" s="479"/>
      <c r="IF1" s="479"/>
      <c r="IG1" s="479"/>
      <c r="IH1" s="479"/>
      <c r="II1" s="479"/>
      <c r="IJ1" s="479"/>
      <c r="IK1" s="479"/>
      <c r="IL1" s="479"/>
      <c r="IM1" s="479"/>
      <c r="IN1" s="479"/>
      <c r="IO1" s="479"/>
      <c r="IP1" s="479"/>
      <c r="IQ1" s="479"/>
      <c r="IR1" s="479"/>
      <c r="IS1" s="479"/>
      <c r="IT1" s="479"/>
      <c r="IU1" s="479"/>
      <c r="IV1" s="479"/>
      <c r="IW1" s="479"/>
      <c r="IX1" s="479"/>
      <c r="IY1" s="479"/>
      <c r="IZ1" s="479"/>
      <c r="JA1" s="479"/>
      <c r="JB1" s="479"/>
      <c r="JC1" s="479"/>
      <c r="JD1" s="479"/>
      <c r="JE1" s="479"/>
      <c r="JF1" s="479"/>
      <c r="JG1" s="479"/>
      <c r="JH1" s="479"/>
      <c r="JI1" s="479"/>
      <c r="JJ1" s="479"/>
      <c r="JK1" s="479"/>
      <c r="JL1" s="479"/>
      <c r="JM1" s="479"/>
      <c r="JN1" s="479"/>
      <c r="JO1" s="479"/>
      <c r="JP1" s="479"/>
      <c r="JQ1" s="479"/>
      <c r="JR1" s="479"/>
      <c r="JS1" s="479"/>
      <c r="JT1" s="479"/>
      <c r="JU1" s="479"/>
      <c r="JV1" s="479"/>
      <c r="JW1" s="479"/>
      <c r="JX1" s="479"/>
      <c r="JY1" s="479"/>
      <c r="JZ1" s="479"/>
      <c r="KA1" s="479"/>
      <c r="KB1" s="479"/>
      <c r="KC1" s="479"/>
      <c r="KD1" s="479"/>
      <c r="KE1" s="479"/>
      <c r="KF1" s="479"/>
      <c r="KG1" s="479"/>
      <c r="KH1" s="479"/>
      <c r="KI1" s="479"/>
      <c r="KJ1" s="479"/>
      <c r="KK1" s="479"/>
      <c r="KL1" s="479"/>
      <c r="KM1" s="479"/>
      <c r="KN1" s="479"/>
      <c r="KO1" s="479"/>
      <c r="KP1" s="479"/>
      <c r="KQ1" s="479"/>
      <c r="KR1" s="479"/>
      <c r="KS1" s="479"/>
      <c r="KT1" s="479"/>
      <c r="KU1" s="479"/>
      <c r="KV1" s="479"/>
      <c r="KW1" s="479"/>
      <c r="KX1" s="479"/>
      <c r="KY1" s="479"/>
      <c r="KZ1" s="479"/>
      <c r="LA1" s="479"/>
      <c r="LB1" s="479"/>
      <c r="LC1" s="479"/>
      <c r="LD1" s="479"/>
      <c r="LE1" s="479"/>
      <c r="LF1" s="479"/>
      <c r="LG1" s="479"/>
      <c r="LH1" s="479"/>
      <c r="LI1" s="479"/>
      <c r="LJ1" s="479"/>
      <c r="LK1" s="479"/>
      <c r="LL1" s="479"/>
      <c r="LM1" s="479"/>
      <c r="LN1" s="479"/>
      <c r="LO1" s="479"/>
      <c r="LP1" s="479"/>
      <c r="LQ1" s="479"/>
      <c r="LR1" s="479"/>
      <c r="LS1" s="479"/>
      <c r="LT1" s="479"/>
      <c r="LU1" s="479"/>
      <c r="LV1" s="479"/>
      <c r="LW1" s="479"/>
      <c r="LX1" s="479"/>
      <c r="LY1" s="479"/>
      <c r="LZ1" s="479"/>
      <c r="MA1" s="479"/>
      <c r="MB1" s="479"/>
      <c r="MC1" s="479"/>
      <c r="MD1" s="479"/>
      <c r="ME1" s="479"/>
      <c r="MF1" s="479"/>
      <c r="MG1" s="479"/>
      <c r="MH1" s="479"/>
      <c r="MI1" s="479"/>
      <c r="MJ1" s="479"/>
      <c r="MK1" s="479"/>
      <c r="ML1" s="479"/>
      <c r="MM1" s="479"/>
      <c r="MN1" s="479"/>
      <c r="MO1" s="479"/>
      <c r="MP1" s="479"/>
      <c r="MQ1" s="479"/>
      <c r="MR1" s="479"/>
      <c r="MS1" s="479"/>
      <c r="MT1" s="479"/>
      <c r="MU1" s="479"/>
      <c r="MV1" s="479"/>
      <c r="MW1" s="479"/>
      <c r="MX1" s="479"/>
      <c r="MY1" s="479"/>
      <c r="MZ1" s="479"/>
      <c r="NA1" s="479"/>
      <c r="NB1" s="479"/>
      <c r="NC1" s="479"/>
      <c r="ND1" s="479"/>
      <c r="NE1" s="479"/>
      <c r="NF1" s="479"/>
      <c r="NG1" s="479"/>
      <c r="NH1" s="479"/>
      <c r="NI1" s="479"/>
      <c r="NJ1" s="479"/>
      <c r="NK1" s="479"/>
      <c r="NL1" s="479"/>
      <c r="NM1" s="479"/>
      <c r="NN1" s="479"/>
      <c r="NO1" s="479"/>
      <c r="NP1" s="479"/>
      <c r="NQ1" s="479"/>
      <c r="NR1" s="479"/>
      <c r="NS1" s="479"/>
      <c r="NT1" s="479"/>
      <c r="NU1" s="479"/>
      <c r="NV1" s="479"/>
      <c r="NW1" s="479"/>
      <c r="NX1" s="479"/>
      <c r="NY1" s="479"/>
      <c r="NZ1" s="479"/>
      <c r="OA1" s="479"/>
      <c r="OB1" s="479"/>
      <c r="OC1" s="479"/>
      <c r="OD1" s="479"/>
      <c r="OE1" s="479"/>
      <c r="OF1" s="479"/>
      <c r="OG1" s="479"/>
      <c r="OH1" s="479"/>
      <c r="OI1" s="479"/>
      <c r="OJ1" s="479"/>
      <c r="OK1" s="479"/>
      <c r="OL1" s="479"/>
      <c r="OM1" s="479"/>
      <c r="ON1" s="479"/>
      <c r="OO1" s="479"/>
      <c r="OP1" s="479"/>
      <c r="OQ1" s="479"/>
      <c r="OR1" s="479"/>
      <c r="OS1" s="479"/>
      <c r="OT1" s="479"/>
      <c r="OU1" s="479"/>
      <c r="OV1" s="479"/>
      <c r="OW1" s="479"/>
      <c r="OX1" s="479"/>
      <c r="OY1" s="479"/>
      <c r="OZ1" s="479"/>
      <c r="PA1" s="479"/>
      <c r="PB1" s="479"/>
      <c r="PC1" s="479"/>
      <c r="PD1" s="479"/>
      <c r="PE1" s="479"/>
      <c r="PF1" s="479"/>
      <c r="PG1" s="479"/>
      <c r="PH1" s="479"/>
      <c r="PI1" s="479"/>
      <c r="PJ1" s="479"/>
      <c r="PK1" s="479"/>
      <c r="PL1" s="479"/>
      <c r="PM1" s="479"/>
      <c r="PN1" s="479"/>
      <c r="PO1" s="479"/>
      <c r="PP1" s="479"/>
      <c r="PQ1" s="479"/>
      <c r="PR1" s="479"/>
      <c r="PS1" s="479"/>
      <c r="PT1" s="479"/>
      <c r="PU1" s="479"/>
      <c r="PV1" s="479"/>
      <c r="PW1" s="479"/>
      <c r="PX1" s="479"/>
      <c r="PY1" s="479"/>
      <c r="PZ1" s="479"/>
      <c r="QA1" s="479"/>
      <c r="QB1" s="479"/>
      <c r="QC1" s="479"/>
      <c r="QD1" s="479"/>
      <c r="QE1" s="479"/>
      <c r="QF1" s="479"/>
      <c r="QG1" s="479"/>
      <c r="QH1" s="479"/>
      <c r="QI1" s="479"/>
      <c r="QJ1" s="479"/>
      <c r="QK1" s="479"/>
      <c r="QL1" s="479"/>
      <c r="QM1" s="479"/>
      <c r="QN1" s="479"/>
      <c r="QO1" s="479"/>
      <c r="QP1" s="479"/>
      <c r="QQ1" s="479"/>
      <c r="QR1" s="479"/>
      <c r="QS1" s="479"/>
      <c r="QT1" s="479"/>
      <c r="QU1" s="479"/>
      <c r="QV1" s="479"/>
      <c r="QW1" s="479"/>
      <c r="QX1" s="479"/>
      <c r="QY1" s="479"/>
      <c r="QZ1" s="479"/>
      <c r="RA1" s="479"/>
      <c r="RB1" s="479"/>
      <c r="RC1" s="479"/>
      <c r="RD1" s="479"/>
      <c r="RE1" s="479"/>
      <c r="RF1" s="479"/>
      <c r="RG1" s="479"/>
      <c r="RH1" s="479"/>
      <c r="RI1" s="479"/>
      <c r="RJ1" s="479"/>
      <c r="RK1" s="479"/>
      <c r="RL1" s="479"/>
      <c r="RM1" s="479"/>
      <c r="RN1" s="479"/>
      <c r="RO1" s="479"/>
      <c r="RP1" s="479"/>
      <c r="RQ1" s="479"/>
      <c r="RR1" s="479"/>
      <c r="RS1" s="479"/>
      <c r="RT1" s="479"/>
      <c r="RU1" s="479"/>
      <c r="RV1" s="479"/>
      <c r="RW1" s="479"/>
      <c r="RX1" s="479"/>
      <c r="RY1" s="479"/>
      <c r="RZ1" s="479"/>
      <c r="SA1" s="479"/>
      <c r="SB1" s="479"/>
      <c r="SC1" s="479"/>
      <c r="SD1" s="479"/>
      <c r="SE1" s="479"/>
      <c r="SF1" s="479"/>
      <c r="SG1" s="479"/>
      <c r="SH1" s="479"/>
      <c r="SI1" s="479"/>
      <c r="SJ1" s="479"/>
      <c r="SK1" s="479"/>
      <c r="SL1" s="479"/>
      <c r="SM1" s="479"/>
      <c r="SN1" s="479"/>
      <c r="SO1" s="479"/>
      <c r="SP1" s="479"/>
      <c r="SQ1" s="479"/>
      <c r="SR1" s="479"/>
      <c r="SS1" s="479"/>
      <c r="ST1" s="479"/>
      <c r="SU1" s="479"/>
      <c r="SV1" s="479"/>
      <c r="SW1" s="479"/>
      <c r="SX1" s="479"/>
      <c r="SY1" s="479"/>
      <c r="SZ1" s="479"/>
      <c r="TA1" s="479"/>
      <c r="TB1" s="479"/>
      <c r="TC1" s="479"/>
      <c r="TD1" s="479"/>
      <c r="TE1" s="479"/>
      <c r="TF1" s="479"/>
      <c r="TG1" s="479"/>
      <c r="TH1" s="479"/>
      <c r="TI1" s="479"/>
      <c r="TJ1" s="479"/>
      <c r="TK1" s="479"/>
      <c r="TL1" s="479"/>
      <c r="TM1" s="479"/>
      <c r="TN1" s="479"/>
      <c r="TO1" s="479"/>
      <c r="TP1" s="479"/>
      <c r="TQ1" s="479"/>
      <c r="TR1" s="479"/>
      <c r="TS1" s="479"/>
      <c r="TT1" s="479"/>
      <c r="TU1" s="479"/>
      <c r="TV1" s="479"/>
      <c r="TW1" s="479"/>
      <c r="TX1" s="479"/>
      <c r="TY1" s="479"/>
      <c r="TZ1" s="479"/>
      <c r="UA1" s="479"/>
      <c r="UB1" s="479"/>
      <c r="UC1" s="479"/>
      <c r="UD1" s="479"/>
      <c r="UE1" s="479"/>
      <c r="UF1" s="479"/>
      <c r="UG1" s="479"/>
      <c r="UH1" s="479"/>
      <c r="UI1" s="479"/>
      <c r="UJ1" s="479"/>
      <c r="UK1" s="479"/>
      <c r="UL1" s="479"/>
      <c r="UM1" s="479"/>
      <c r="UN1" s="479"/>
      <c r="UO1" s="479"/>
      <c r="UP1" s="479"/>
      <c r="UQ1" s="479"/>
      <c r="UR1" s="479"/>
      <c r="US1" s="479"/>
      <c r="UT1" s="479"/>
      <c r="UU1" s="479"/>
      <c r="UV1" s="479"/>
      <c r="UW1" s="479"/>
      <c r="UX1" s="479"/>
      <c r="UY1" s="479"/>
      <c r="UZ1" s="479"/>
      <c r="VA1" s="479"/>
      <c r="VB1" s="479"/>
      <c r="VC1" s="479"/>
      <c r="VD1" s="479"/>
      <c r="VE1" s="479"/>
      <c r="VF1" s="479"/>
      <c r="VG1" s="479"/>
      <c r="VH1" s="479"/>
      <c r="VI1" s="479"/>
      <c r="VJ1" s="479"/>
      <c r="VK1" s="479"/>
      <c r="VL1" s="479"/>
      <c r="VM1" s="479"/>
      <c r="VN1" s="479"/>
      <c r="VO1" s="479"/>
      <c r="VP1" s="479"/>
      <c r="VQ1" s="479"/>
      <c r="VR1" s="479"/>
      <c r="VS1" s="479"/>
      <c r="VT1" s="479"/>
      <c r="VU1" s="479"/>
      <c r="VV1" s="479"/>
      <c r="VW1" s="479"/>
      <c r="VX1" s="479"/>
      <c r="VY1" s="479"/>
      <c r="VZ1" s="479"/>
      <c r="WA1" s="479"/>
      <c r="WB1" s="479"/>
      <c r="WC1" s="479"/>
      <c r="WD1" s="479"/>
      <c r="WE1" s="479"/>
      <c r="WF1" s="479"/>
      <c r="WG1" s="479"/>
      <c r="WH1" s="479"/>
      <c r="WI1" s="479"/>
      <c r="WJ1" s="479"/>
      <c r="WK1" s="479"/>
      <c r="WL1" s="479"/>
      <c r="WM1" s="479"/>
      <c r="WN1" s="479"/>
      <c r="WO1" s="479"/>
      <c r="WP1" s="479"/>
      <c r="WQ1" s="479"/>
      <c r="WR1" s="479"/>
      <c r="WS1" s="479"/>
      <c r="WT1" s="479"/>
      <c r="WU1" s="479"/>
      <c r="WV1" s="479"/>
      <c r="WW1" s="479"/>
      <c r="WX1" s="479"/>
      <c r="WY1" s="479"/>
      <c r="WZ1" s="479"/>
      <c r="XA1" s="479"/>
      <c r="XB1" s="479"/>
      <c r="XC1" s="479"/>
      <c r="XD1" s="479"/>
      <c r="XE1" s="479"/>
      <c r="XF1" s="479"/>
      <c r="XG1" s="479"/>
      <c r="XH1" s="479"/>
      <c r="XI1" s="479"/>
      <c r="XJ1" s="479"/>
      <c r="XK1" s="479"/>
      <c r="XL1" s="479"/>
      <c r="XM1" s="479"/>
      <c r="XN1" s="479"/>
      <c r="XO1" s="479"/>
      <c r="XP1" s="479"/>
      <c r="XQ1" s="479"/>
      <c r="XR1" s="479"/>
      <c r="XS1" s="479"/>
      <c r="XT1" s="479"/>
      <c r="XU1" s="479"/>
      <c r="XV1" s="479"/>
      <c r="XW1" s="479"/>
      <c r="XX1" s="479"/>
      <c r="XY1" s="479"/>
      <c r="XZ1" s="479"/>
      <c r="YA1" s="479"/>
      <c r="YB1" s="479"/>
      <c r="YC1" s="479"/>
      <c r="YD1" s="479"/>
      <c r="YE1" s="479"/>
      <c r="YF1" s="479"/>
      <c r="YG1" s="479"/>
      <c r="YH1" s="479"/>
      <c r="YI1" s="479"/>
      <c r="YJ1" s="479"/>
      <c r="YK1" s="479"/>
      <c r="YL1" s="479"/>
      <c r="YM1" s="479"/>
      <c r="YN1" s="479"/>
      <c r="YO1" s="479"/>
      <c r="YP1" s="479"/>
      <c r="YQ1" s="479"/>
      <c r="YR1" s="479"/>
      <c r="YS1" s="479"/>
      <c r="YT1" s="479"/>
      <c r="YU1" s="479"/>
      <c r="YV1" s="479"/>
      <c r="YW1" s="479"/>
      <c r="YX1" s="479"/>
      <c r="YY1" s="479"/>
      <c r="YZ1" s="479"/>
      <c r="ZA1" s="479"/>
      <c r="ZB1" s="479"/>
      <c r="ZC1" s="479"/>
      <c r="ZD1" s="479"/>
      <c r="ZE1" s="479"/>
      <c r="ZF1" s="479"/>
      <c r="ZG1" s="479"/>
      <c r="ZH1" s="479"/>
      <c r="ZI1" s="479"/>
      <c r="ZJ1" s="479"/>
      <c r="ZK1" s="479"/>
      <c r="ZL1" s="479"/>
      <c r="ZM1" s="479"/>
      <c r="ZN1" s="479"/>
      <c r="ZO1" s="479"/>
      <c r="ZP1" s="479"/>
      <c r="ZQ1" s="479"/>
      <c r="ZR1" s="479"/>
      <c r="ZS1" s="479"/>
      <c r="ZT1" s="479"/>
      <c r="ZU1" s="479"/>
      <c r="ZV1" s="479"/>
      <c r="ZW1" s="479"/>
      <c r="ZX1" s="479"/>
      <c r="ZY1" s="479"/>
      <c r="ZZ1" s="479"/>
      <c r="AAA1" s="479"/>
      <c r="AAB1" s="479"/>
      <c r="AAC1" s="479"/>
      <c r="AAD1" s="479"/>
      <c r="AAE1" s="479"/>
      <c r="AAF1" s="479"/>
      <c r="AAG1" s="479"/>
      <c r="AAH1" s="479"/>
      <c r="AAI1" s="479"/>
      <c r="AAJ1" s="479"/>
      <c r="AAK1" s="479"/>
      <c r="AAL1" s="479"/>
      <c r="AAM1" s="479"/>
      <c r="AAN1" s="479"/>
      <c r="AAO1" s="479"/>
      <c r="AAP1" s="479"/>
      <c r="AAQ1" s="479"/>
      <c r="AAR1" s="479"/>
      <c r="AAS1" s="479"/>
      <c r="AAT1" s="479"/>
      <c r="AAU1" s="479"/>
      <c r="AAV1" s="479"/>
      <c r="AAW1" s="479"/>
      <c r="AAX1" s="479"/>
      <c r="AAY1" s="479"/>
      <c r="AAZ1" s="479"/>
      <c r="ABA1" s="479"/>
      <c r="ABB1" s="479"/>
      <c r="ABC1" s="479"/>
      <c r="ABD1" s="479"/>
      <c r="ABE1" s="479"/>
      <c r="ABF1" s="479"/>
      <c r="ABG1" s="479"/>
      <c r="ABH1" s="479"/>
      <c r="ABI1" s="479"/>
      <c r="ABJ1" s="479"/>
      <c r="ABK1" s="479"/>
      <c r="ABL1" s="479"/>
      <c r="ABM1" s="479"/>
      <c r="ABN1" s="479"/>
      <c r="ABO1" s="479"/>
      <c r="ABP1" s="479"/>
      <c r="ABQ1" s="479"/>
      <c r="ABR1" s="479"/>
      <c r="ABS1" s="479"/>
      <c r="ABT1" s="479"/>
      <c r="ABU1" s="479"/>
      <c r="ABV1" s="479"/>
      <c r="ABW1" s="479"/>
      <c r="ABX1" s="479"/>
      <c r="ABY1" s="479"/>
      <c r="ABZ1" s="479"/>
      <c r="ACA1" s="479"/>
      <c r="ACB1" s="479"/>
      <c r="ACC1" s="479"/>
      <c r="ACD1" s="479"/>
      <c r="ACE1" s="479"/>
      <c r="ACF1" s="479"/>
      <c r="ACG1" s="479"/>
      <c r="ACH1" s="479"/>
      <c r="ACI1" s="479"/>
      <c r="ACJ1" s="479"/>
      <c r="ACK1" s="479"/>
      <c r="ACL1" s="479"/>
      <c r="ACM1" s="479"/>
      <c r="ACN1" s="479"/>
      <c r="ACO1" s="479"/>
      <c r="ACP1" s="479"/>
      <c r="ACQ1" s="479"/>
      <c r="ACR1" s="479"/>
      <c r="ACS1" s="479"/>
      <c r="ACT1" s="479"/>
      <c r="ACU1" s="479"/>
      <c r="ACV1" s="479"/>
      <c r="ACW1" s="479"/>
      <c r="ACX1" s="479"/>
      <c r="ACY1" s="479"/>
      <c r="ACZ1" s="479"/>
      <c r="ADA1" s="479"/>
      <c r="ADB1" s="479"/>
      <c r="ADC1" s="479"/>
      <c r="ADD1" s="479"/>
      <c r="ADE1" s="479"/>
      <c r="ADF1" s="479"/>
      <c r="ADG1" s="479"/>
      <c r="ADH1" s="479"/>
      <c r="ADI1" s="479"/>
      <c r="ADJ1" s="479"/>
      <c r="ADK1" s="479"/>
      <c r="ADL1" s="479"/>
      <c r="ADM1" s="479"/>
      <c r="ADN1" s="479"/>
      <c r="ADO1" s="479"/>
      <c r="ADP1" s="479"/>
      <c r="ADQ1" s="479"/>
      <c r="ADR1" s="479"/>
      <c r="ADS1" s="479"/>
      <c r="ADT1" s="479"/>
      <c r="ADU1" s="479"/>
      <c r="ADV1" s="479"/>
      <c r="ADW1" s="479"/>
      <c r="ADX1" s="479"/>
      <c r="ADY1" s="479"/>
      <c r="ADZ1" s="479"/>
      <c r="AEA1" s="479"/>
      <c r="AEB1" s="479"/>
      <c r="AEC1" s="479"/>
      <c r="AED1" s="479"/>
      <c r="AEE1" s="479"/>
      <c r="AEF1" s="479"/>
      <c r="AEG1" s="479"/>
      <c r="AEH1" s="479"/>
      <c r="AEI1" s="479"/>
      <c r="AEJ1" s="479"/>
      <c r="AEK1" s="479"/>
      <c r="AEL1" s="479"/>
      <c r="AEM1" s="479"/>
      <c r="AEN1" s="479"/>
      <c r="AEO1" s="479"/>
      <c r="AEP1" s="479"/>
      <c r="AEQ1" s="479"/>
      <c r="AER1" s="479"/>
      <c r="AES1" s="479"/>
      <c r="AET1" s="479"/>
      <c r="AEU1" s="479"/>
      <c r="AEV1" s="479"/>
      <c r="AEW1" s="479"/>
      <c r="AEX1" s="479"/>
      <c r="AEY1" s="479"/>
      <c r="AEZ1" s="479"/>
      <c r="AFA1" s="479"/>
      <c r="AFB1" s="479"/>
      <c r="AFC1" s="479"/>
      <c r="AFD1" s="479"/>
      <c r="AFE1" s="479"/>
      <c r="AFF1" s="479"/>
      <c r="AFG1" s="479"/>
      <c r="AFH1" s="479"/>
      <c r="AFI1" s="479"/>
      <c r="AFJ1" s="479"/>
      <c r="AFK1" s="479"/>
      <c r="AFL1" s="479"/>
      <c r="AFM1" s="479"/>
      <c r="AFN1" s="479"/>
      <c r="AFO1" s="479"/>
      <c r="AFP1" s="479"/>
      <c r="AFQ1" s="479"/>
      <c r="AFR1" s="479"/>
      <c r="AFS1" s="479"/>
      <c r="AFT1" s="479"/>
      <c r="AFU1" s="479"/>
      <c r="AFV1" s="479"/>
      <c r="AFW1" s="479"/>
      <c r="AFX1" s="479"/>
      <c r="AFY1" s="479"/>
      <c r="AFZ1" s="479"/>
      <c r="AGA1" s="479"/>
      <c r="AGB1" s="479"/>
      <c r="AGC1" s="479"/>
      <c r="AGD1" s="479"/>
      <c r="AGE1" s="479"/>
      <c r="AGF1" s="479"/>
      <c r="AGG1" s="479"/>
      <c r="AGH1" s="479"/>
      <c r="AGI1" s="479"/>
      <c r="AGJ1" s="479"/>
      <c r="AGK1" s="479"/>
      <c r="AGL1" s="479"/>
      <c r="AGM1" s="479"/>
      <c r="AGN1" s="479"/>
      <c r="AGO1" s="479"/>
      <c r="AGP1" s="479"/>
      <c r="AGQ1" s="479"/>
      <c r="AGR1" s="479"/>
      <c r="AGS1" s="479"/>
      <c r="AGT1" s="479"/>
      <c r="AGU1" s="479"/>
      <c r="AGV1" s="479"/>
      <c r="AGW1" s="479"/>
      <c r="AGX1" s="479"/>
      <c r="AGY1" s="479"/>
      <c r="AGZ1" s="479"/>
      <c r="AHA1" s="479"/>
      <c r="AHB1" s="479"/>
      <c r="AHC1" s="479"/>
      <c r="AHD1" s="479"/>
      <c r="AHE1" s="479"/>
      <c r="AHF1" s="479"/>
      <c r="AHG1" s="479"/>
      <c r="AHH1" s="479"/>
      <c r="AHI1" s="479"/>
      <c r="AHJ1" s="479"/>
      <c r="AHK1" s="479"/>
      <c r="AHL1" s="479"/>
      <c r="AHM1" s="479"/>
      <c r="AHN1" s="479"/>
      <c r="AHO1" s="479"/>
      <c r="AHP1" s="479"/>
      <c r="AHQ1" s="479"/>
      <c r="AHR1" s="479"/>
      <c r="AHS1" s="479"/>
      <c r="AHT1" s="479"/>
      <c r="AHU1" s="479"/>
      <c r="AHV1" s="479"/>
      <c r="AHW1" s="479"/>
      <c r="AHX1" s="479"/>
      <c r="AHY1" s="479"/>
      <c r="AHZ1" s="479"/>
      <c r="AIA1" s="479"/>
      <c r="AIB1" s="479"/>
      <c r="AIC1" s="479"/>
      <c r="AID1" s="479"/>
      <c r="AIE1" s="479"/>
      <c r="AIF1" s="479"/>
      <c r="AIG1" s="479"/>
      <c r="AIH1" s="479"/>
      <c r="AII1" s="479"/>
      <c r="AIJ1" s="479"/>
      <c r="AIK1" s="479"/>
      <c r="AIL1" s="479"/>
      <c r="AIM1" s="479"/>
      <c r="AIN1" s="479"/>
      <c r="AIO1" s="479"/>
      <c r="AIP1" s="479"/>
      <c r="AIQ1" s="479"/>
      <c r="AIR1" s="479"/>
      <c r="AIS1" s="479"/>
      <c r="AIT1" s="479"/>
      <c r="AIU1" s="479"/>
      <c r="AIV1" s="479"/>
      <c r="AIW1" s="479"/>
      <c r="AIX1" s="479"/>
      <c r="AIY1" s="479"/>
      <c r="AIZ1" s="479"/>
      <c r="AJA1" s="479"/>
      <c r="AJB1" s="479"/>
      <c r="AJC1" s="479"/>
      <c r="AJD1" s="479"/>
      <c r="AJE1" s="479"/>
      <c r="AJF1" s="479"/>
      <c r="AJG1" s="479"/>
      <c r="AJH1" s="479"/>
      <c r="AJI1" s="479"/>
      <c r="AJJ1" s="479"/>
      <c r="AJK1" s="479"/>
      <c r="AJL1" s="479"/>
      <c r="AJM1" s="479"/>
      <c r="AJN1" s="479"/>
      <c r="AJO1" s="479"/>
      <c r="AJP1" s="479"/>
      <c r="AJQ1" s="479"/>
      <c r="AJR1" s="479"/>
      <c r="AJS1" s="479"/>
      <c r="AJT1" s="479"/>
      <c r="AJU1" s="479"/>
      <c r="AJV1" s="479"/>
      <c r="AJW1" s="479"/>
      <c r="AJX1" s="479"/>
      <c r="AJY1" s="479"/>
      <c r="AJZ1" s="479"/>
      <c r="AKA1" s="479"/>
      <c r="AKB1" s="479"/>
      <c r="AKC1" s="479"/>
      <c r="AKD1" s="479"/>
      <c r="AKE1" s="479"/>
      <c r="AKF1" s="479"/>
      <c r="AKG1" s="479"/>
      <c r="AKH1" s="479"/>
      <c r="AKI1" s="479"/>
      <c r="AKJ1" s="479"/>
      <c r="AKK1" s="479"/>
      <c r="AKL1" s="479"/>
      <c r="AKM1" s="479"/>
      <c r="AKN1" s="479"/>
      <c r="AKO1" s="479"/>
      <c r="AKP1" s="479"/>
      <c r="AKQ1" s="479"/>
      <c r="AKR1" s="479"/>
      <c r="AKS1" s="479"/>
      <c r="AKT1" s="479"/>
      <c r="AKU1" s="479"/>
      <c r="AKV1" s="479"/>
      <c r="AKW1" s="479"/>
      <c r="AKX1" s="479"/>
      <c r="AKY1" s="479"/>
      <c r="AKZ1" s="479"/>
      <c r="ALA1" s="479"/>
      <c r="ALB1" s="479"/>
      <c r="ALC1" s="479"/>
      <c r="ALD1" s="479"/>
      <c r="ALE1" s="479"/>
      <c r="ALF1" s="479"/>
      <c r="ALG1" s="479"/>
      <c r="ALH1" s="479"/>
      <c r="ALI1" s="479"/>
      <c r="ALJ1" s="479"/>
      <c r="ALK1" s="479"/>
      <c r="ALL1" s="479"/>
      <c r="ALM1" s="483"/>
      <c r="ALN1" s="479"/>
      <c r="ALO1" s="479"/>
      <c r="ALP1" s="479"/>
      <c r="ALQ1" s="479"/>
      <c r="ALR1" s="479"/>
      <c r="ALS1" s="479"/>
      <c r="ALT1" s="479"/>
      <c r="ALU1" s="479"/>
      <c r="ALV1" s="479"/>
      <c r="ALW1" s="479"/>
      <c r="ALX1" s="479"/>
      <c r="ALY1" s="479"/>
      <c r="ALZ1" s="483"/>
    </row>
    <row r="2" spans="1:1014" ht="15">
      <c r="A2" s="479"/>
      <c r="B2" s="479"/>
      <c r="C2" s="484" t="s">
        <v>818</v>
      </c>
      <c r="D2" s="479"/>
      <c r="E2" s="485" t="s">
        <v>819</v>
      </c>
      <c r="F2" s="479"/>
      <c r="G2" s="479"/>
      <c r="H2" s="481"/>
      <c r="I2" s="481"/>
      <c r="J2" s="482"/>
      <c r="K2" s="482"/>
      <c r="L2" s="482"/>
      <c r="M2" s="482"/>
      <c r="N2" s="482"/>
      <c r="O2" s="482"/>
      <c r="P2" s="482"/>
      <c r="Q2" s="482"/>
      <c r="R2" s="483"/>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c r="BB2" s="479"/>
      <c r="BC2" s="479"/>
      <c r="BD2" s="479"/>
      <c r="BE2" s="479"/>
      <c r="BF2" s="479"/>
      <c r="BG2" s="479"/>
      <c r="BH2" s="479"/>
      <c r="BI2" s="479"/>
      <c r="BJ2" s="479"/>
      <c r="BK2" s="479"/>
      <c r="BL2" s="479"/>
      <c r="BM2" s="479"/>
      <c r="BN2" s="479"/>
      <c r="BO2" s="479"/>
      <c r="BP2" s="479"/>
      <c r="BQ2" s="479"/>
      <c r="BR2" s="479"/>
      <c r="BS2" s="479"/>
      <c r="BT2" s="479"/>
      <c r="BU2" s="479"/>
      <c r="BV2" s="479"/>
      <c r="BW2" s="479"/>
      <c r="BX2" s="479"/>
      <c r="BY2" s="479"/>
      <c r="BZ2" s="479"/>
      <c r="CA2" s="479"/>
      <c r="CB2" s="479"/>
      <c r="CC2" s="479"/>
      <c r="CD2" s="479"/>
      <c r="CE2" s="479"/>
      <c r="CF2" s="479"/>
      <c r="CG2" s="479"/>
      <c r="CH2" s="479"/>
      <c r="CI2" s="479"/>
      <c r="CJ2" s="479"/>
      <c r="CK2" s="479"/>
      <c r="CL2" s="479"/>
      <c r="CM2" s="479"/>
      <c r="CN2" s="479"/>
      <c r="CO2" s="479"/>
      <c r="CP2" s="479"/>
      <c r="CQ2" s="479"/>
      <c r="CR2" s="479"/>
      <c r="CS2" s="479"/>
      <c r="CT2" s="479"/>
      <c r="CU2" s="479"/>
      <c r="CV2" s="479"/>
      <c r="CW2" s="479"/>
      <c r="CX2" s="479"/>
      <c r="CY2" s="479"/>
      <c r="CZ2" s="479"/>
      <c r="DA2" s="479"/>
      <c r="DB2" s="479"/>
      <c r="DC2" s="479"/>
      <c r="DD2" s="479"/>
      <c r="DE2" s="479"/>
      <c r="DF2" s="479"/>
      <c r="DG2" s="479"/>
      <c r="DH2" s="479"/>
      <c r="DI2" s="479"/>
      <c r="DJ2" s="479"/>
      <c r="DK2" s="479"/>
      <c r="DL2" s="479"/>
      <c r="DM2" s="479"/>
      <c r="DN2" s="479"/>
      <c r="DO2" s="479"/>
      <c r="DP2" s="479"/>
      <c r="DQ2" s="479"/>
      <c r="DR2" s="479"/>
      <c r="DS2" s="479"/>
      <c r="DT2" s="479"/>
      <c r="DU2" s="479"/>
      <c r="DV2" s="479"/>
      <c r="DW2" s="479"/>
      <c r="DX2" s="479"/>
      <c r="DY2" s="479"/>
      <c r="DZ2" s="479"/>
      <c r="EA2" s="479"/>
      <c r="EB2" s="479"/>
      <c r="EC2" s="479"/>
      <c r="ED2" s="479"/>
      <c r="EE2" s="479"/>
      <c r="EF2" s="479"/>
      <c r="EG2" s="479"/>
      <c r="EH2" s="479"/>
      <c r="EI2" s="479"/>
      <c r="EJ2" s="479"/>
      <c r="EK2" s="479"/>
      <c r="EL2" s="479"/>
      <c r="EM2" s="479"/>
      <c r="EN2" s="479"/>
      <c r="EO2" s="479"/>
      <c r="EP2" s="479"/>
      <c r="EQ2" s="479"/>
      <c r="ER2" s="479"/>
      <c r="ES2" s="479"/>
      <c r="ET2" s="479"/>
      <c r="EU2" s="479"/>
      <c r="EV2" s="479"/>
      <c r="EW2" s="479"/>
      <c r="EX2" s="479"/>
      <c r="EY2" s="479"/>
      <c r="EZ2" s="479"/>
      <c r="FA2" s="479"/>
      <c r="FB2" s="479"/>
      <c r="FC2" s="479"/>
      <c r="FD2" s="479"/>
      <c r="FE2" s="479"/>
      <c r="FF2" s="479"/>
      <c r="FG2" s="479"/>
      <c r="FH2" s="479"/>
      <c r="FI2" s="479"/>
      <c r="FJ2" s="479"/>
      <c r="FK2" s="479"/>
      <c r="FL2" s="479"/>
      <c r="FM2" s="479"/>
      <c r="FN2" s="479"/>
      <c r="FO2" s="479"/>
      <c r="FP2" s="479"/>
      <c r="FQ2" s="479"/>
      <c r="FR2" s="479"/>
      <c r="FS2" s="479"/>
      <c r="FT2" s="479"/>
      <c r="FU2" s="479"/>
      <c r="FV2" s="479"/>
      <c r="FW2" s="479"/>
      <c r="FX2" s="479"/>
      <c r="FY2" s="479"/>
      <c r="FZ2" s="479"/>
      <c r="GA2" s="479"/>
      <c r="GB2" s="479"/>
      <c r="GC2" s="479"/>
      <c r="GD2" s="479"/>
      <c r="GE2" s="479"/>
      <c r="GF2" s="479"/>
      <c r="GG2" s="479"/>
      <c r="GH2" s="479"/>
      <c r="GI2" s="479"/>
      <c r="GJ2" s="479"/>
      <c r="GK2" s="479"/>
      <c r="GL2" s="479"/>
      <c r="GM2" s="479"/>
      <c r="GN2" s="479"/>
      <c r="GO2" s="479"/>
      <c r="GP2" s="479"/>
      <c r="GQ2" s="479"/>
      <c r="GR2" s="479"/>
      <c r="GS2" s="479"/>
      <c r="GT2" s="479"/>
      <c r="GU2" s="479"/>
      <c r="GV2" s="479"/>
      <c r="GW2" s="479"/>
      <c r="GX2" s="479"/>
      <c r="GY2" s="479"/>
      <c r="GZ2" s="479"/>
      <c r="HA2" s="479"/>
      <c r="HB2" s="479"/>
      <c r="HC2" s="479"/>
      <c r="HD2" s="479"/>
      <c r="HE2" s="479"/>
      <c r="HF2" s="479"/>
      <c r="HG2" s="479"/>
      <c r="HH2" s="479"/>
      <c r="HI2" s="479"/>
      <c r="HJ2" s="479"/>
      <c r="HK2" s="479"/>
      <c r="HL2" s="479"/>
      <c r="HM2" s="479"/>
      <c r="HN2" s="479"/>
      <c r="HO2" s="479"/>
      <c r="HP2" s="479"/>
      <c r="HQ2" s="479"/>
      <c r="HR2" s="479"/>
      <c r="HS2" s="479"/>
      <c r="HT2" s="479"/>
      <c r="HU2" s="479"/>
      <c r="HV2" s="479"/>
      <c r="HW2" s="479"/>
      <c r="HX2" s="479"/>
      <c r="HY2" s="479"/>
      <c r="HZ2" s="479"/>
      <c r="IA2" s="479"/>
      <c r="IB2" s="479"/>
      <c r="IC2" s="479"/>
      <c r="ID2" s="479"/>
      <c r="IE2" s="479"/>
      <c r="IF2" s="479"/>
      <c r="IG2" s="479"/>
      <c r="IH2" s="479"/>
      <c r="II2" s="479"/>
      <c r="IJ2" s="479"/>
      <c r="IK2" s="479"/>
      <c r="IL2" s="479"/>
      <c r="IM2" s="479"/>
      <c r="IN2" s="479"/>
      <c r="IO2" s="479"/>
      <c r="IP2" s="479"/>
      <c r="IQ2" s="479"/>
      <c r="IR2" s="479"/>
      <c r="IS2" s="479"/>
      <c r="IT2" s="479"/>
      <c r="IU2" s="479"/>
      <c r="IV2" s="479"/>
      <c r="IW2" s="479"/>
      <c r="IX2" s="479"/>
      <c r="IY2" s="479"/>
      <c r="IZ2" s="479"/>
      <c r="JA2" s="479"/>
      <c r="JB2" s="479"/>
      <c r="JC2" s="479"/>
      <c r="JD2" s="479"/>
      <c r="JE2" s="479"/>
      <c r="JF2" s="479"/>
      <c r="JG2" s="479"/>
      <c r="JH2" s="479"/>
      <c r="JI2" s="479"/>
      <c r="JJ2" s="479"/>
      <c r="JK2" s="479"/>
      <c r="JL2" s="479"/>
      <c r="JM2" s="479"/>
      <c r="JN2" s="479"/>
      <c r="JO2" s="479"/>
      <c r="JP2" s="479"/>
      <c r="JQ2" s="479"/>
      <c r="JR2" s="479"/>
      <c r="JS2" s="479"/>
      <c r="JT2" s="479"/>
      <c r="JU2" s="479"/>
      <c r="JV2" s="479"/>
      <c r="JW2" s="479"/>
      <c r="JX2" s="479"/>
      <c r="JY2" s="479"/>
      <c r="JZ2" s="479"/>
      <c r="KA2" s="479"/>
      <c r="KB2" s="479"/>
      <c r="KC2" s="479"/>
      <c r="KD2" s="479"/>
      <c r="KE2" s="479"/>
      <c r="KF2" s="479"/>
      <c r="KG2" s="479"/>
      <c r="KH2" s="479"/>
      <c r="KI2" s="479"/>
      <c r="KJ2" s="479"/>
      <c r="KK2" s="479"/>
      <c r="KL2" s="479"/>
      <c r="KM2" s="479"/>
      <c r="KN2" s="479"/>
      <c r="KO2" s="479"/>
      <c r="KP2" s="479"/>
      <c r="KQ2" s="479"/>
      <c r="KR2" s="479"/>
      <c r="KS2" s="479"/>
      <c r="KT2" s="479"/>
      <c r="KU2" s="479"/>
      <c r="KV2" s="479"/>
      <c r="KW2" s="479"/>
      <c r="KX2" s="479"/>
      <c r="KY2" s="479"/>
      <c r="KZ2" s="479"/>
      <c r="LA2" s="479"/>
      <c r="LB2" s="479"/>
      <c r="LC2" s="479"/>
      <c r="LD2" s="479"/>
      <c r="LE2" s="479"/>
      <c r="LF2" s="479"/>
      <c r="LG2" s="479"/>
      <c r="LH2" s="479"/>
      <c r="LI2" s="479"/>
      <c r="LJ2" s="479"/>
      <c r="LK2" s="479"/>
      <c r="LL2" s="479"/>
      <c r="LM2" s="479"/>
      <c r="LN2" s="479"/>
      <c r="LO2" s="479"/>
      <c r="LP2" s="479"/>
      <c r="LQ2" s="479"/>
      <c r="LR2" s="479"/>
      <c r="LS2" s="479"/>
      <c r="LT2" s="479"/>
      <c r="LU2" s="479"/>
      <c r="LV2" s="479"/>
      <c r="LW2" s="479"/>
      <c r="LX2" s="479"/>
      <c r="LY2" s="479"/>
      <c r="LZ2" s="479"/>
      <c r="MA2" s="479"/>
      <c r="MB2" s="479"/>
      <c r="MC2" s="479"/>
      <c r="MD2" s="479"/>
      <c r="ME2" s="479"/>
      <c r="MF2" s="479"/>
      <c r="MG2" s="479"/>
      <c r="MH2" s="479"/>
      <c r="MI2" s="479"/>
      <c r="MJ2" s="479"/>
      <c r="MK2" s="479"/>
      <c r="ML2" s="479"/>
      <c r="MM2" s="479"/>
      <c r="MN2" s="479"/>
      <c r="MO2" s="479"/>
      <c r="MP2" s="479"/>
      <c r="MQ2" s="479"/>
      <c r="MR2" s="479"/>
      <c r="MS2" s="479"/>
      <c r="MT2" s="479"/>
      <c r="MU2" s="479"/>
      <c r="MV2" s="479"/>
      <c r="MW2" s="479"/>
      <c r="MX2" s="479"/>
      <c r="MY2" s="479"/>
      <c r="MZ2" s="479"/>
      <c r="NA2" s="479"/>
      <c r="NB2" s="479"/>
      <c r="NC2" s="479"/>
      <c r="ND2" s="479"/>
      <c r="NE2" s="479"/>
      <c r="NF2" s="479"/>
      <c r="NG2" s="479"/>
      <c r="NH2" s="479"/>
      <c r="NI2" s="479"/>
      <c r="NJ2" s="479"/>
      <c r="NK2" s="479"/>
      <c r="NL2" s="479"/>
      <c r="NM2" s="479"/>
      <c r="NN2" s="479"/>
      <c r="NO2" s="479"/>
      <c r="NP2" s="479"/>
      <c r="NQ2" s="479"/>
      <c r="NR2" s="479"/>
      <c r="NS2" s="479"/>
      <c r="NT2" s="479"/>
      <c r="NU2" s="479"/>
      <c r="NV2" s="479"/>
      <c r="NW2" s="479"/>
      <c r="NX2" s="479"/>
      <c r="NY2" s="479"/>
      <c r="NZ2" s="479"/>
      <c r="OA2" s="479"/>
      <c r="OB2" s="479"/>
      <c r="OC2" s="479"/>
      <c r="OD2" s="479"/>
      <c r="OE2" s="479"/>
      <c r="OF2" s="479"/>
      <c r="OG2" s="479"/>
      <c r="OH2" s="479"/>
      <c r="OI2" s="479"/>
      <c r="OJ2" s="479"/>
      <c r="OK2" s="479"/>
      <c r="OL2" s="479"/>
      <c r="OM2" s="479"/>
      <c r="ON2" s="479"/>
      <c r="OO2" s="479"/>
      <c r="OP2" s="479"/>
      <c r="OQ2" s="479"/>
      <c r="OR2" s="479"/>
      <c r="OS2" s="479"/>
      <c r="OT2" s="479"/>
      <c r="OU2" s="479"/>
      <c r="OV2" s="479"/>
      <c r="OW2" s="479"/>
      <c r="OX2" s="479"/>
      <c r="OY2" s="479"/>
      <c r="OZ2" s="479"/>
      <c r="PA2" s="479"/>
      <c r="PB2" s="479"/>
      <c r="PC2" s="479"/>
      <c r="PD2" s="479"/>
      <c r="PE2" s="479"/>
      <c r="PF2" s="479"/>
      <c r="PG2" s="479"/>
      <c r="PH2" s="479"/>
      <c r="PI2" s="479"/>
      <c r="PJ2" s="479"/>
      <c r="PK2" s="479"/>
      <c r="PL2" s="479"/>
      <c r="PM2" s="479"/>
      <c r="PN2" s="479"/>
      <c r="PO2" s="479"/>
      <c r="PP2" s="479"/>
      <c r="PQ2" s="479"/>
      <c r="PR2" s="479"/>
      <c r="PS2" s="479"/>
      <c r="PT2" s="479"/>
      <c r="PU2" s="479"/>
      <c r="PV2" s="479"/>
      <c r="PW2" s="479"/>
      <c r="PX2" s="479"/>
      <c r="PY2" s="479"/>
      <c r="PZ2" s="479"/>
      <c r="QA2" s="479"/>
      <c r="QB2" s="479"/>
      <c r="QC2" s="479"/>
      <c r="QD2" s="479"/>
      <c r="QE2" s="479"/>
      <c r="QF2" s="479"/>
      <c r="QG2" s="479"/>
      <c r="QH2" s="479"/>
      <c r="QI2" s="479"/>
      <c r="QJ2" s="479"/>
      <c r="QK2" s="479"/>
      <c r="QL2" s="479"/>
      <c r="QM2" s="479"/>
      <c r="QN2" s="479"/>
      <c r="QO2" s="479"/>
      <c r="QP2" s="479"/>
      <c r="QQ2" s="479"/>
      <c r="QR2" s="479"/>
      <c r="QS2" s="479"/>
      <c r="QT2" s="479"/>
      <c r="QU2" s="479"/>
      <c r="QV2" s="479"/>
      <c r="QW2" s="479"/>
      <c r="QX2" s="479"/>
      <c r="QY2" s="479"/>
      <c r="QZ2" s="479"/>
      <c r="RA2" s="479"/>
      <c r="RB2" s="479"/>
      <c r="RC2" s="479"/>
      <c r="RD2" s="479"/>
      <c r="RE2" s="479"/>
      <c r="RF2" s="479"/>
      <c r="RG2" s="479"/>
      <c r="RH2" s="479"/>
      <c r="RI2" s="479"/>
      <c r="RJ2" s="479"/>
      <c r="RK2" s="479"/>
      <c r="RL2" s="479"/>
      <c r="RM2" s="479"/>
      <c r="RN2" s="479"/>
      <c r="RO2" s="479"/>
      <c r="RP2" s="479"/>
      <c r="RQ2" s="479"/>
      <c r="RR2" s="479"/>
      <c r="RS2" s="479"/>
      <c r="RT2" s="479"/>
      <c r="RU2" s="479"/>
      <c r="RV2" s="479"/>
      <c r="RW2" s="479"/>
      <c r="RX2" s="479"/>
      <c r="RY2" s="479"/>
      <c r="RZ2" s="479"/>
      <c r="SA2" s="479"/>
      <c r="SB2" s="479"/>
      <c r="SC2" s="479"/>
      <c r="SD2" s="479"/>
      <c r="SE2" s="479"/>
      <c r="SF2" s="479"/>
      <c r="SG2" s="479"/>
      <c r="SH2" s="479"/>
      <c r="SI2" s="479"/>
      <c r="SJ2" s="479"/>
      <c r="SK2" s="479"/>
      <c r="SL2" s="479"/>
      <c r="SM2" s="479"/>
      <c r="SN2" s="479"/>
      <c r="SO2" s="479"/>
      <c r="SP2" s="479"/>
      <c r="SQ2" s="479"/>
      <c r="SR2" s="479"/>
      <c r="SS2" s="479"/>
      <c r="ST2" s="479"/>
      <c r="SU2" s="479"/>
      <c r="SV2" s="479"/>
      <c r="SW2" s="479"/>
      <c r="SX2" s="479"/>
      <c r="SY2" s="479"/>
      <c r="SZ2" s="479"/>
      <c r="TA2" s="479"/>
      <c r="TB2" s="479"/>
      <c r="TC2" s="479"/>
      <c r="TD2" s="479"/>
      <c r="TE2" s="479"/>
      <c r="TF2" s="479"/>
      <c r="TG2" s="479"/>
      <c r="TH2" s="479"/>
      <c r="TI2" s="479"/>
      <c r="TJ2" s="479"/>
      <c r="TK2" s="479"/>
      <c r="TL2" s="479"/>
      <c r="TM2" s="479"/>
      <c r="TN2" s="479"/>
      <c r="TO2" s="479"/>
      <c r="TP2" s="479"/>
      <c r="TQ2" s="479"/>
      <c r="TR2" s="479"/>
      <c r="TS2" s="479"/>
      <c r="TT2" s="479"/>
      <c r="TU2" s="479"/>
      <c r="TV2" s="479"/>
      <c r="TW2" s="479"/>
      <c r="TX2" s="479"/>
      <c r="TY2" s="479"/>
      <c r="TZ2" s="479"/>
      <c r="UA2" s="479"/>
      <c r="UB2" s="479"/>
      <c r="UC2" s="479"/>
      <c r="UD2" s="479"/>
      <c r="UE2" s="479"/>
      <c r="UF2" s="479"/>
      <c r="UG2" s="479"/>
      <c r="UH2" s="479"/>
      <c r="UI2" s="479"/>
      <c r="UJ2" s="479"/>
      <c r="UK2" s="479"/>
      <c r="UL2" s="479"/>
      <c r="UM2" s="479"/>
      <c r="UN2" s="479"/>
      <c r="UO2" s="479"/>
      <c r="UP2" s="479"/>
      <c r="UQ2" s="479"/>
      <c r="UR2" s="479"/>
      <c r="US2" s="479"/>
      <c r="UT2" s="479"/>
      <c r="UU2" s="479"/>
      <c r="UV2" s="479"/>
      <c r="UW2" s="479"/>
      <c r="UX2" s="479"/>
      <c r="UY2" s="479"/>
      <c r="UZ2" s="479"/>
      <c r="VA2" s="479"/>
      <c r="VB2" s="479"/>
      <c r="VC2" s="479"/>
      <c r="VD2" s="479"/>
      <c r="VE2" s="479"/>
      <c r="VF2" s="479"/>
      <c r="VG2" s="479"/>
      <c r="VH2" s="479"/>
      <c r="VI2" s="479"/>
      <c r="VJ2" s="479"/>
      <c r="VK2" s="479"/>
      <c r="VL2" s="479"/>
      <c r="VM2" s="479"/>
      <c r="VN2" s="479"/>
      <c r="VO2" s="479"/>
      <c r="VP2" s="479"/>
      <c r="VQ2" s="479"/>
      <c r="VR2" s="479"/>
      <c r="VS2" s="479"/>
      <c r="VT2" s="479"/>
      <c r="VU2" s="479"/>
      <c r="VV2" s="479"/>
      <c r="VW2" s="479"/>
      <c r="VX2" s="479"/>
      <c r="VY2" s="479"/>
      <c r="VZ2" s="479"/>
      <c r="WA2" s="479"/>
      <c r="WB2" s="479"/>
      <c r="WC2" s="479"/>
      <c r="WD2" s="479"/>
      <c r="WE2" s="479"/>
      <c r="WF2" s="479"/>
      <c r="WG2" s="479"/>
      <c r="WH2" s="479"/>
      <c r="WI2" s="479"/>
      <c r="WJ2" s="479"/>
      <c r="WK2" s="479"/>
      <c r="WL2" s="479"/>
      <c r="WM2" s="479"/>
      <c r="WN2" s="479"/>
      <c r="WO2" s="479"/>
      <c r="WP2" s="479"/>
      <c r="WQ2" s="479"/>
      <c r="WR2" s="479"/>
      <c r="WS2" s="479"/>
      <c r="WT2" s="479"/>
      <c r="WU2" s="479"/>
      <c r="WV2" s="479"/>
      <c r="WW2" s="479"/>
      <c r="WX2" s="479"/>
      <c r="WY2" s="479"/>
      <c r="WZ2" s="479"/>
      <c r="XA2" s="479"/>
      <c r="XB2" s="479"/>
      <c r="XC2" s="479"/>
      <c r="XD2" s="479"/>
      <c r="XE2" s="479"/>
      <c r="XF2" s="479"/>
      <c r="XG2" s="479"/>
      <c r="XH2" s="479"/>
      <c r="XI2" s="479"/>
      <c r="XJ2" s="479"/>
      <c r="XK2" s="479"/>
      <c r="XL2" s="479"/>
      <c r="XM2" s="479"/>
      <c r="XN2" s="479"/>
      <c r="XO2" s="479"/>
      <c r="XP2" s="479"/>
      <c r="XQ2" s="479"/>
      <c r="XR2" s="479"/>
      <c r="XS2" s="479"/>
      <c r="XT2" s="479"/>
      <c r="XU2" s="479"/>
      <c r="XV2" s="479"/>
      <c r="XW2" s="479"/>
      <c r="XX2" s="479"/>
      <c r="XY2" s="479"/>
      <c r="XZ2" s="479"/>
      <c r="YA2" s="479"/>
      <c r="YB2" s="479"/>
      <c r="YC2" s="479"/>
      <c r="YD2" s="479"/>
      <c r="YE2" s="479"/>
      <c r="YF2" s="479"/>
      <c r="YG2" s="479"/>
      <c r="YH2" s="479"/>
      <c r="YI2" s="479"/>
      <c r="YJ2" s="479"/>
      <c r="YK2" s="479"/>
      <c r="YL2" s="479"/>
      <c r="YM2" s="479"/>
      <c r="YN2" s="479"/>
      <c r="YO2" s="479"/>
      <c r="YP2" s="479"/>
      <c r="YQ2" s="479"/>
      <c r="YR2" s="479"/>
      <c r="YS2" s="479"/>
      <c r="YT2" s="479"/>
      <c r="YU2" s="479"/>
      <c r="YV2" s="479"/>
      <c r="YW2" s="479"/>
      <c r="YX2" s="479"/>
      <c r="YY2" s="479"/>
      <c r="YZ2" s="479"/>
      <c r="ZA2" s="479"/>
      <c r="ZB2" s="479"/>
      <c r="ZC2" s="479"/>
      <c r="ZD2" s="479"/>
      <c r="ZE2" s="479"/>
      <c r="ZF2" s="479"/>
      <c r="ZG2" s="479"/>
      <c r="ZH2" s="479"/>
      <c r="ZI2" s="479"/>
      <c r="ZJ2" s="479"/>
      <c r="ZK2" s="479"/>
      <c r="ZL2" s="479"/>
      <c r="ZM2" s="479"/>
      <c r="ZN2" s="479"/>
      <c r="ZO2" s="479"/>
      <c r="ZP2" s="479"/>
      <c r="ZQ2" s="479"/>
      <c r="ZR2" s="479"/>
      <c r="ZS2" s="479"/>
      <c r="ZT2" s="479"/>
      <c r="ZU2" s="479"/>
      <c r="ZV2" s="479"/>
      <c r="ZW2" s="479"/>
      <c r="ZX2" s="479"/>
      <c r="ZY2" s="479"/>
      <c r="ZZ2" s="479"/>
      <c r="AAA2" s="479"/>
      <c r="AAB2" s="479"/>
      <c r="AAC2" s="479"/>
      <c r="AAD2" s="479"/>
      <c r="AAE2" s="479"/>
      <c r="AAF2" s="479"/>
      <c r="AAG2" s="479"/>
      <c r="AAH2" s="479"/>
      <c r="AAI2" s="479"/>
      <c r="AAJ2" s="479"/>
      <c r="AAK2" s="479"/>
      <c r="AAL2" s="479"/>
      <c r="AAM2" s="479"/>
      <c r="AAN2" s="479"/>
      <c r="AAO2" s="479"/>
      <c r="AAP2" s="479"/>
      <c r="AAQ2" s="479"/>
      <c r="AAR2" s="479"/>
      <c r="AAS2" s="479"/>
      <c r="AAT2" s="479"/>
      <c r="AAU2" s="479"/>
      <c r="AAV2" s="479"/>
      <c r="AAW2" s="479"/>
      <c r="AAX2" s="479"/>
      <c r="AAY2" s="479"/>
      <c r="AAZ2" s="479"/>
      <c r="ABA2" s="479"/>
      <c r="ABB2" s="479"/>
      <c r="ABC2" s="479"/>
      <c r="ABD2" s="479"/>
      <c r="ABE2" s="479"/>
      <c r="ABF2" s="479"/>
      <c r="ABG2" s="479"/>
      <c r="ABH2" s="479"/>
      <c r="ABI2" s="479"/>
      <c r="ABJ2" s="479"/>
      <c r="ABK2" s="479"/>
      <c r="ABL2" s="479"/>
      <c r="ABM2" s="479"/>
      <c r="ABN2" s="479"/>
      <c r="ABO2" s="479"/>
      <c r="ABP2" s="479"/>
      <c r="ABQ2" s="479"/>
      <c r="ABR2" s="479"/>
      <c r="ABS2" s="479"/>
      <c r="ABT2" s="479"/>
      <c r="ABU2" s="479"/>
      <c r="ABV2" s="479"/>
      <c r="ABW2" s="479"/>
      <c r="ABX2" s="479"/>
      <c r="ABY2" s="479"/>
      <c r="ABZ2" s="479"/>
      <c r="ACA2" s="479"/>
      <c r="ACB2" s="479"/>
      <c r="ACC2" s="479"/>
      <c r="ACD2" s="479"/>
      <c r="ACE2" s="479"/>
      <c r="ACF2" s="479"/>
      <c r="ACG2" s="479"/>
      <c r="ACH2" s="479"/>
      <c r="ACI2" s="479"/>
      <c r="ACJ2" s="479"/>
      <c r="ACK2" s="479"/>
      <c r="ACL2" s="479"/>
      <c r="ACM2" s="479"/>
      <c r="ACN2" s="479"/>
      <c r="ACO2" s="479"/>
      <c r="ACP2" s="479"/>
      <c r="ACQ2" s="479"/>
      <c r="ACR2" s="479"/>
      <c r="ACS2" s="479"/>
      <c r="ACT2" s="479"/>
      <c r="ACU2" s="479"/>
      <c r="ACV2" s="479"/>
      <c r="ACW2" s="479"/>
      <c r="ACX2" s="479"/>
      <c r="ACY2" s="479"/>
      <c r="ACZ2" s="479"/>
      <c r="ADA2" s="479"/>
      <c r="ADB2" s="479"/>
      <c r="ADC2" s="479"/>
      <c r="ADD2" s="479"/>
      <c r="ADE2" s="479"/>
      <c r="ADF2" s="479"/>
      <c r="ADG2" s="479"/>
      <c r="ADH2" s="479"/>
      <c r="ADI2" s="479"/>
      <c r="ADJ2" s="479"/>
      <c r="ADK2" s="479"/>
      <c r="ADL2" s="479"/>
      <c r="ADM2" s="479"/>
      <c r="ADN2" s="479"/>
      <c r="ADO2" s="479"/>
      <c r="ADP2" s="479"/>
      <c r="ADQ2" s="479"/>
      <c r="ADR2" s="479"/>
      <c r="ADS2" s="479"/>
      <c r="ADT2" s="479"/>
      <c r="ADU2" s="479"/>
      <c r="ADV2" s="479"/>
      <c r="ADW2" s="479"/>
      <c r="ADX2" s="479"/>
      <c r="ADY2" s="479"/>
      <c r="ADZ2" s="479"/>
      <c r="AEA2" s="479"/>
      <c r="AEB2" s="479"/>
      <c r="AEC2" s="479"/>
      <c r="AED2" s="479"/>
      <c r="AEE2" s="479"/>
      <c r="AEF2" s="479"/>
      <c r="AEG2" s="479"/>
      <c r="AEH2" s="479"/>
      <c r="AEI2" s="479"/>
      <c r="AEJ2" s="479"/>
      <c r="AEK2" s="479"/>
      <c r="AEL2" s="479"/>
      <c r="AEM2" s="479"/>
      <c r="AEN2" s="479"/>
      <c r="AEO2" s="479"/>
      <c r="AEP2" s="479"/>
      <c r="AEQ2" s="479"/>
      <c r="AER2" s="479"/>
      <c r="AES2" s="479"/>
      <c r="AET2" s="479"/>
      <c r="AEU2" s="479"/>
      <c r="AEV2" s="479"/>
      <c r="AEW2" s="479"/>
      <c r="AEX2" s="479"/>
      <c r="AEY2" s="479"/>
      <c r="AEZ2" s="479"/>
      <c r="AFA2" s="479"/>
      <c r="AFB2" s="479"/>
      <c r="AFC2" s="479"/>
      <c r="AFD2" s="479"/>
      <c r="AFE2" s="479"/>
      <c r="AFF2" s="479"/>
      <c r="AFG2" s="479"/>
      <c r="AFH2" s="479"/>
      <c r="AFI2" s="479"/>
      <c r="AFJ2" s="479"/>
      <c r="AFK2" s="479"/>
      <c r="AFL2" s="479"/>
      <c r="AFM2" s="479"/>
      <c r="AFN2" s="479"/>
      <c r="AFO2" s="479"/>
      <c r="AFP2" s="479"/>
      <c r="AFQ2" s="479"/>
      <c r="AFR2" s="479"/>
      <c r="AFS2" s="479"/>
      <c r="AFT2" s="479"/>
      <c r="AFU2" s="479"/>
      <c r="AFV2" s="479"/>
      <c r="AFW2" s="479"/>
      <c r="AFX2" s="479"/>
      <c r="AFY2" s="479"/>
      <c r="AFZ2" s="479"/>
      <c r="AGA2" s="479"/>
      <c r="AGB2" s="479"/>
      <c r="AGC2" s="479"/>
      <c r="AGD2" s="479"/>
      <c r="AGE2" s="479"/>
      <c r="AGF2" s="479"/>
      <c r="AGG2" s="479"/>
      <c r="AGH2" s="479"/>
      <c r="AGI2" s="479"/>
      <c r="AGJ2" s="479"/>
      <c r="AGK2" s="479"/>
      <c r="AGL2" s="479"/>
      <c r="AGM2" s="479"/>
      <c r="AGN2" s="479"/>
      <c r="AGO2" s="479"/>
      <c r="AGP2" s="479"/>
      <c r="AGQ2" s="479"/>
      <c r="AGR2" s="479"/>
      <c r="AGS2" s="479"/>
      <c r="AGT2" s="479"/>
      <c r="AGU2" s="479"/>
      <c r="AGV2" s="479"/>
      <c r="AGW2" s="479"/>
      <c r="AGX2" s="479"/>
      <c r="AGY2" s="479"/>
      <c r="AGZ2" s="479"/>
      <c r="AHA2" s="479"/>
      <c r="AHB2" s="479"/>
      <c r="AHC2" s="479"/>
      <c r="AHD2" s="479"/>
      <c r="AHE2" s="479"/>
      <c r="AHF2" s="479"/>
      <c r="AHG2" s="479"/>
      <c r="AHH2" s="479"/>
      <c r="AHI2" s="479"/>
      <c r="AHJ2" s="479"/>
      <c r="AHK2" s="479"/>
      <c r="AHL2" s="479"/>
      <c r="AHM2" s="479"/>
      <c r="AHN2" s="479"/>
      <c r="AHO2" s="479"/>
      <c r="AHP2" s="479"/>
      <c r="AHQ2" s="479"/>
      <c r="AHR2" s="479"/>
      <c r="AHS2" s="479"/>
      <c r="AHT2" s="479"/>
      <c r="AHU2" s="479"/>
      <c r="AHV2" s="479"/>
      <c r="AHW2" s="479"/>
      <c r="AHX2" s="479"/>
      <c r="AHY2" s="479"/>
      <c r="AHZ2" s="479"/>
      <c r="AIA2" s="479"/>
      <c r="AIB2" s="479"/>
      <c r="AIC2" s="479"/>
      <c r="AID2" s="479"/>
      <c r="AIE2" s="479"/>
      <c r="AIF2" s="479"/>
      <c r="AIG2" s="479"/>
      <c r="AIH2" s="479"/>
      <c r="AII2" s="479"/>
      <c r="AIJ2" s="479"/>
      <c r="AIK2" s="479"/>
      <c r="AIL2" s="479"/>
      <c r="AIM2" s="479"/>
      <c r="AIN2" s="479"/>
      <c r="AIO2" s="479"/>
      <c r="AIP2" s="479"/>
      <c r="AIQ2" s="479"/>
      <c r="AIR2" s="479"/>
      <c r="AIS2" s="479"/>
      <c r="AIT2" s="479"/>
      <c r="AIU2" s="479"/>
      <c r="AIV2" s="479"/>
      <c r="AIW2" s="479"/>
      <c r="AIX2" s="479"/>
      <c r="AIY2" s="479"/>
      <c r="AIZ2" s="479"/>
      <c r="AJA2" s="479"/>
      <c r="AJB2" s="479"/>
      <c r="AJC2" s="479"/>
      <c r="AJD2" s="479"/>
      <c r="AJE2" s="479"/>
      <c r="AJF2" s="479"/>
      <c r="AJG2" s="479"/>
      <c r="AJH2" s="479"/>
      <c r="AJI2" s="479"/>
      <c r="AJJ2" s="479"/>
      <c r="AJK2" s="479"/>
      <c r="AJL2" s="479"/>
      <c r="AJM2" s="479"/>
      <c r="AJN2" s="479"/>
      <c r="AJO2" s="479"/>
      <c r="AJP2" s="479"/>
      <c r="AJQ2" s="479"/>
      <c r="AJR2" s="479"/>
      <c r="AJS2" s="479"/>
      <c r="AJT2" s="479"/>
      <c r="AJU2" s="479"/>
      <c r="AJV2" s="479"/>
      <c r="AJW2" s="479"/>
      <c r="AJX2" s="479"/>
      <c r="AJY2" s="479"/>
      <c r="AJZ2" s="479"/>
      <c r="AKA2" s="479"/>
      <c r="AKB2" s="479"/>
      <c r="AKC2" s="479"/>
      <c r="AKD2" s="479"/>
      <c r="AKE2" s="479"/>
      <c r="AKF2" s="479"/>
      <c r="AKG2" s="479"/>
      <c r="AKH2" s="479"/>
      <c r="AKI2" s="479"/>
      <c r="AKJ2" s="479"/>
      <c r="AKK2" s="479"/>
      <c r="AKL2" s="479"/>
      <c r="AKM2" s="479"/>
      <c r="AKN2" s="479"/>
      <c r="AKO2" s="479"/>
      <c r="AKP2" s="479"/>
      <c r="AKQ2" s="479"/>
      <c r="AKR2" s="479"/>
      <c r="AKS2" s="479"/>
      <c r="AKT2" s="479"/>
      <c r="AKU2" s="479"/>
      <c r="AKV2" s="479"/>
      <c r="AKW2" s="479"/>
      <c r="AKX2" s="479"/>
      <c r="AKY2" s="479"/>
      <c r="AKZ2" s="479"/>
      <c r="ALA2" s="479"/>
      <c r="ALB2" s="479"/>
      <c r="ALC2" s="479"/>
      <c r="ALD2" s="479"/>
      <c r="ALE2" s="479"/>
      <c r="ALF2" s="479"/>
      <c r="ALG2" s="479"/>
      <c r="ALH2" s="479"/>
      <c r="ALI2" s="479"/>
      <c r="ALJ2" s="479"/>
      <c r="ALK2" s="479"/>
      <c r="ALL2" s="479"/>
      <c r="ALM2" s="483"/>
      <c r="ALN2" s="479"/>
      <c r="ALO2" s="479"/>
      <c r="ALP2" s="479"/>
      <c r="ALQ2" s="479"/>
      <c r="ALR2" s="479"/>
      <c r="ALS2" s="479"/>
      <c r="ALT2" s="479"/>
      <c r="ALU2" s="479"/>
      <c r="ALV2" s="479"/>
      <c r="ALW2" s="479"/>
      <c r="ALX2" s="479"/>
      <c r="ALY2" s="479"/>
      <c r="ALZ2" s="483"/>
    </row>
    <row r="3" spans="1:1014" ht="15">
      <c r="A3" s="479"/>
      <c r="B3" s="479"/>
      <c r="C3" s="486" t="s">
        <v>821</v>
      </c>
      <c r="D3" s="479"/>
      <c r="E3" s="487" t="s">
        <v>822</v>
      </c>
      <c r="F3" s="479"/>
      <c r="G3" s="479"/>
      <c r="H3" s="482"/>
      <c r="I3" s="488"/>
      <c r="J3" s="482"/>
      <c r="K3" s="482"/>
      <c r="L3" s="482"/>
      <c r="M3" s="482"/>
      <c r="N3" s="482"/>
      <c r="O3" s="482"/>
      <c r="P3" s="482"/>
      <c r="Q3" s="482"/>
      <c r="R3" s="483"/>
      <c r="S3" s="479"/>
      <c r="T3" s="479"/>
      <c r="U3" s="479"/>
      <c r="V3" s="479"/>
      <c r="W3" s="479"/>
      <c r="X3" s="479"/>
      <c r="Y3" s="479"/>
      <c r="Z3" s="479"/>
      <c r="AA3" s="479"/>
      <c r="AB3" s="479"/>
      <c r="AC3" s="479"/>
      <c r="AD3" s="479"/>
      <c r="AE3" s="479"/>
      <c r="AF3" s="479"/>
      <c r="AG3" s="479"/>
      <c r="AH3" s="479"/>
      <c r="AI3" s="479"/>
      <c r="AJ3" s="479"/>
      <c r="AK3" s="479"/>
      <c r="AL3" s="479"/>
      <c r="AM3" s="479"/>
      <c r="AN3" s="479"/>
      <c r="AO3" s="479"/>
      <c r="AP3" s="479"/>
      <c r="AQ3" s="479"/>
      <c r="AR3" s="479"/>
      <c r="AS3" s="479"/>
      <c r="AT3" s="479"/>
      <c r="AU3" s="479"/>
      <c r="AV3" s="479"/>
      <c r="AW3" s="479"/>
      <c r="AX3" s="479"/>
      <c r="AY3" s="479"/>
      <c r="AZ3" s="479"/>
      <c r="BA3" s="479"/>
      <c r="BB3" s="479"/>
      <c r="BC3" s="479"/>
      <c r="BD3" s="479"/>
      <c r="BE3" s="479"/>
      <c r="BF3" s="479"/>
      <c r="BG3" s="479"/>
      <c r="BH3" s="479"/>
      <c r="BI3" s="479"/>
      <c r="BJ3" s="479"/>
      <c r="BK3" s="479"/>
      <c r="BL3" s="479"/>
      <c r="BM3" s="479"/>
      <c r="BN3" s="479"/>
      <c r="BO3" s="479"/>
      <c r="BP3" s="479"/>
      <c r="BQ3" s="479"/>
      <c r="BR3" s="479"/>
      <c r="BS3" s="479"/>
      <c r="BT3" s="479"/>
      <c r="BU3" s="479"/>
      <c r="BV3" s="479"/>
      <c r="BW3" s="479"/>
      <c r="BX3" s="479"/>
      <c r="BY3" s="479"/>
      <c r="BZ3" s="479"/>
      <c r="CA3" s="479"/>
      <c r="CB3" s="479"/>
      <c r="CC3" s="479"/>
      <c r="CD3" s="479"/>
      <c r="CE3" s="479"/>
      <c r="CF3" s="479"/>
      <c r="CG3" s="479"/>
      <c r="CH3" s="479"/>
      <c r="CI3" s="479"/>
      <c r="CJ3" s="479"/>
      <c r="CK3" s="479"/>
      <c r="CL3" s="479"/>
      <c r="CM3" s="479"/>
      <c r="CN3" s="479"/>
      <c r="CO3" s="479"/>
      <c r="CP3" s="479"/>
      <c r="CQ3" s="479"/>
      <c r="CR3" s="479"/>
      <c r="CS3" s="479"/>
      <c r="CT3" s="479"/>
      <c r="CU3" s="479"/>
      <c r="CV3" s="479"/>
      <c r="CW3" s="479"/>
      <c r="CX3" s="479"/>
      <c r="CY3" s="479"/>
      <c r="CZ3" s="479"/>
      <c r="DA3" s="479"/>
      <c r="DB3" s="479"/>
      <c r="DC3" s="479"/>
      <c r="DD3" s="479"/>
      <c r="DE3" s="479"/>
      <c r="DF3" s="479"/>
      <c r="DG3" s="479"/>
      <c r="DH3" s="479"/>
      <c r="DI3" s="479"/>
      <c r="DJ3" s="479"/>
      <c r="DK3" s="479"/>
      <c r="DL3" s="479"/>
      <c r="DM3" s="479"/>
      <c r="DN3" s="479"/>
      <c r="DO3" s="479"/>
      <c r="DP3" s="479"/>
      <c r="DQ3" s="479"/>
      <c r="DR3" s="479"/>
      <c r="DS3" s="479"/>
      <c r="DT3" s="479"/>
      <c r="DU3" s="479"/>
      <c r="DV3" s="479"/>
      <c r="DW3" s="479"/>
      <c r="DX3" s="479"/>
      <c r="DY3" s="479"/>
      <c r="DZ3" s="479"/>
      <c r="EA3" s="479"/>
      <c r="EB3" s="479"/>
      <c r="EC3" s="479"/>
      <c r="ED3" s="479"/>
      <c r="EE3" s="479"/>
      <c r="EF3" s="479"/>
      <c r="EG3" s="479"/>
      <c r="EH3" s="479"/>
      <c r="EI3" s="479"/>
      <c r="EJ3" s="479"/>
      <c r="EK3" s="479"/>
      <c r="EL3" s="479"/>
      <c r="EM3" s="479"/>
      <c r="EN3" s="479"/>
      <c r="EO3" s="479"/>
      <c r="EP3" s="479"/>
      <c r="EQ3" s="479"/>
      <c r="ER3" s="479"/>
      <c r="ES3" s="479"/>
      <c r="ET3" s="479"/>
      <c r="EU3" s="479"/>
      <c r="EV3" s="479"/>
      <c r="EW3" s="479"/>
      <c r="EX3" s="479"/>
      <c r="EY3" s="479"/>
      <c r="EZ3" s="479"/>
      <c r="FA3" s="479"/>
      <c r="FB3" s="479"/>
      <c r="FC3" s="479"/>
      <c r="FD3" s="479"/>
      <c r="FE3" s="479"/>
      <c r="FF3" s="479"/>
      <c r="FG3" s="479"/>
      <c r="FH3" s="479"/>
      <c r="FI3" s="479"/>
      <c r="FJ3" s="479"/>
      <c r="FK3" s="479"/>
      <c r="FL3" s="479"/>
      <c r="FM3" s="479"/>
      <c r="FN3" s="479"/>
      <c r="FO3" s="479"/>
      <c r="FP3" s="479"/>
      <c r="FQ3" s="479"/>
      <c r="FR3" s="479"/>
      <c r="FS3" s="479"/>
      <c r="FT3" s="479"/>
      <c r="FU3" s="479"/>
      <c r="FV3" s="479"/>
      <c r="FW3" s="479"/>
      <c r="FX3" s="479"/>
      <c r="FY3" s="479"/>
      <c r="FZ3" s="479"/>
      <c r="GA3" s="479"/>
      <c r="GB3" s="479"/>
      <c r="GC3" s="479"/>
      <c r="GD3" s="479"/>
      <c r="GE3" s="479"/>
      <c r="GF3" s="479"/>
      <c r="GG3" s="479"/>
      <c r="GH3" s="479"/>
      <c r="GI3" s="479"/>
      <c r="GJ3" s="479"/>
      <c r="GK3" s="479"/>
      <c r="GL3" s="479"/>
      <c r="GM3" s="479"/>
      <c r="GN3" s="479"/>
      <c r="GO3" s="479"/>
      <c r="GP3" s="479"/>
      <c r="GQ3" s="479"/>
      <c r="GR3" s="479"/>
      <c r="GS3" s="479"/>
      <c r="GT3" s="479"/>
      <c r="GU3" s="479"/>
      <c r="GV3" s="479"/>
      <c r="GW3" s="479"/>
      <c r="GX3" s="479"/>
      <c r="GY3" s="479"/>
      <c r="GZ3" s="479"/>
      <c r="HA3" s="479"/>
      <c r="HB3" s="479"/>
      <c r="HC3" s="479"/>
      <c r="HD3" s="479"/>
      <c r="HE3" s="479"/>
      <c r="HF3" s="479"/>
      <c r="HG3" s="479"/>
      <c r="HH3" s="479"/>
      <c r="HI3" s="479"/>
      <c r="HJ3" s="479"/>
      <c r="HK3" s="479"/>
      <c r="HL3" s="479"/>
      <c r="HM3" s="479"/>
      <c r="HN3" s="479"/>
      <c r="HO3" s="479"/>
      <c r="HP3" s="479"/>
      <c r="HQ3" s="479"/>
      <c r="HR3" s="479"/>
      <c r="HS3" s="479"/>
      <c r="HT3" s="479"/>
      <c r="HU3" s="479"/>
      <c r="HV3" s="479"/>
      <c r="HW3" s="479"/>
      <c r="HX3" s="479"/>
      <c r="HY3" s="479"/>
      <c r="HZ3" s="479"/>
      <c r="IA3" s="479"/>
      <c r="IB3" s="479"/>
      <c r="IC3" s="479"/>
      <c r="ID3" s="479"/>
      <c r="IE3" s="479"/>
      <c r="IF3" s="479"/>
      <c r="IG3" s="479"/>
      <c r="IH3" s="479"/>
      <c r="II3" s="479"/>
      <c r="IJ3" s="479"/>
      <c r="IK3" s="479"/>
      <c r="IL3" s="479"/>
      <c r="IM3" s="479"/>
      <c r="IN3" s="479"/>
      <c r="IO3" s="479"/>
      <c r="IP3" s="479"/>
      <c r="IQ3" s="479"/>
      <c r="IR3" s="479"/>
      <c r="IS3" s="479"/>
      <c r="IT3" s="479"/>
      <c r="IU3" s="479"/>
      <c r="IV3" s="479"/>
      <c r="IW3" s="479"/>
      <c r="IX3" s="479"/>
      <c r="IY3" s="479"/>
      <c r="IZ3" s="479"/>
      <c r="JA3" s="479"/>
      <c r="JB3" s="479"/>
      <c r="JC3" s="479"/>
      <c r="JD3" s="479"/>
      <c r="JE3" s="479"/>
      <c r="JF3" s="479"/>
      <c r="JG3" s="479"/>
      <c r="JH3" s="479"/>
      <c r="JI3" s="479"/>
      <c r="JJ3" s="479"/>
      <c r="JK3" s="479"/>
      <c r="JL3" s="479"/>
      <c r="JM3" s="479"/>
      <c r="JN3" s="479"/>
      <c r="JO3" s="479"/>
      <c r="JP3" s="479"/>
      <c r="JQ3" s="479"/>
      <c r="JR3" s="479"/>
      <c r="JS3" s="479"/>
      <c r="JT3" s="479"/>
      <c r="JU3" s="479"/>
      <c r="JV3" s="479"/>
      <c r="JW3" s="479"/>
      <c r="JX3" s="479"/>
      <c r="JY3" s="479"/>
      <c r="JZ3" s="479"/>
      <c r="KA3" s="479"/>
      <c r="KB3" s="479"/>
      <c r="KC3" s="479"/>
      <c r="KD3" s="479"/>
      <c r="KE3" s="479"/>
      <c r="KF3" s="479"/>
      <c r="KG3" s="479"/>
      <c r="KH3" s="479"/>
      <c r="KI3" s="479"/>
      <c r="KJ3" s="479"/>
      <c r="KK3" s="479"/>
      <c r="KL3" s="479"/>
      <c r="KM3" s="479"/>
      <c r="KN3" s="479"/>
      <c r="KO3" s="479"/>
      <c r="KP3" s="479"/>
      <c r="KQ3" s="479"/>
      <c r="KR3" s="479"/>
      <c r="KS3" s="479"/>
      <c r="KT3" s="479"/>
      <c r="KU3" s="479"/>
      <c r="KV3" s="479"/>
      <c r="KW3" s="479"/>
      <c r="KX3" s="479"/>
      <c r="KY3" s="479"/>
      <c r="KZ3" s="479"/>
      <c r="LA3" s="479"/>
      <c r="LB3" s="479"/>
      <c r="LC3" s="479"/>
      <c r="LD3" s="479"/>
      <c r="LE3" s="479"/>
      <c r="LF3" s="479"/>
      <c r="LG3" s="479"/>
      <c r="LH3" s="479"/>
      <c r="LI3" s="479"/>
      <c r="LJ3" s="479"/>
      <c r="LK3" s="479"/>
      <c r="LL3" s="479"/>
      <c r="LM3" s="479"/>
      <c r="LN3" s="479"/>
      <c r="LO3" s="479"/>
      <c r="LP3" s="479"/>
      <c r="LQ3" s="479"/>
      <c r="LR3" s="479"/>
      <c r="LS3" s="479"/>
      <c r="LT3" s="479"/>
      <c r="LU3" s="479"/>
      <c r="LV3" s="479"/>
      <c r="LW3" s="479"/>
      <c r="LX3" s="479"/>
      <c r="LY3" s="479"/>
      <c r="LZ3" s="479"/>
      <c r="MA3" s="479"/>
      <c r="MB3" s="479"/>
      <c r="MC3" s="479"/>
      <c r="MD3" s="479"/>
      <c r="ME3" s="479"/>
      <c r="MF3" s="479"/>
      <c r="MG3" s="479"/>
      <c r="MH3" s="479"/>
      <c r="MI3" s="479"/>
      <c r="MJ3" s="479"/>
      <c r="MK3" s="479"/>
      <c r="ML3" s="479"/>
      <c r="MM3" s="479"/>
      <c r="MN3" s="479"/>
      <c r="MO3" s="479"/>
      <c r="MP3" s="479"/>
      <c r="MQ3" s="479"/>
      <c r="MR3" s="479"/>
      <c r="MS3" s="479"/>
      <c r="MT3" s="479"/>
      <c r="MU3" s="479"/>
      <c r="MV3" s="479"/>
      <c r="MW3" s="479"/>
      <c r="MX3" s="479"/>
      <c r="MY3" s="479"/>
      <c r="MZ3" s="479"/>
      <c r="NA3" s="479"/>
      <c r="NB3" s="479"/>
      <c r="NC3" s="479"/>
      <c r="ND3" s="479"/>
      <c r="NE3" s="479"/>
      <c r="NF3" s="479"/>
      <c r="NG3" s="479"/>
      <c r="NH3" s="479"/>
      <c r="NI3" s="479"/>
      <c r="NJ3" s="479"/>
      <c r="NK3" s="479"/>
      <c r="NL3" s="479"/>
      <c r="NM3" s="479"/>
      <c r="NN3" s="479"/>
      <c r="NO3" s="479"/>
      <c r="NP3" s="479"/>
      <c r="NQ3" s="479"/>
      <c r="NR3" s="479"/>
      <c r="NS3" s="479"/>
      <c r="NT3" s="479"/>
      <c r="NU3" s="479"/>
      <c r="NV3" s="479"/>
      <c r="NW3" s="479"/>
      <c r="NX3" s="479"/>
      <c r="NY3" s="479"/>
      <c r="NZ3" s="479"/>
      <c r="OA3" s="479"/>
      <c r="OB3" s="479"/>
      <c r="OC3" s="479"/>
      <c r="OD3" s="479"/>
      <c r="OE3" s="479"/>
      <c r="OF3" s="479"/>
      <c r="OG3" s="479"/>
      <c r="OH3" s="479"/>
      <c r="OI3" s="479"/>
      <c r="OJ3" s="479"/>
      <c r="OK3" s="479"/>
      <c r="OL3" s="479"/>
      <c r="OM3" s="479"/>
      <c r="ON3" s="479"/>
      <c r="OO3" s="479"/>
      <c r="OP3" s="479"/>
      <c r="OQ3" s="479"/>
      <c r="OR3" s="479"/>
      <c r="OS3" s="479"/>
      <c r="OT3" s="479"/>
      <c r="OU3" s="479"/>
      <c r="OV3" s="479"/>
      <c r="OW3" s="479"/>
      <c r="OX3" s="479"/>
      <c r="OY3" s="479"/>
      <c r="OZ3" s="479"/>
      <c r="PA3" s="479"/>
      <c r="PB3" s="479"/>
      <c r="PC3" s="479"/>
      <c r="PD3" s="479"/>
      <c r="PE3" s="479"/>
      <c r="PF3" s="479"/>
      <c r="PG3" s="479"/>
      <c r="PH3" s="479"/>
      <c r="PI3" s="479"/>
      <c r="PJ3" s="479"/>
      <c r="PK3" s="479"/>
      <c r="PL3" s="479"/>
      <c r="PM3" s="479"/>
      <c r="PN3" s="479"/>
      <c r="PO3" s="479"/>
      <c r="PP3" s="479"/>
      <c r="PQ3" s="479"/>
      <c r="PR3" s="479"/>
      <c r="PS3" s="479"/>
      <c r="PT3" s="479"/>
      <c r="PU3" s="479"/>
      <c r="PV3" s="479"/>
      <c r="PW3" s="479"/>
      <c r="PX3" s="479"/>
      <c r="PY3" s="479"/>
      <c r="PZ3" s="479"/>
      <c r="QA3" s="479"/>
      <c r="QB3" s="479"/>
      <c r="QC3" s="479"/>
      <c r="QD3" s="479"/>
      <c r="QE3" s="479"/>
      <c r="QF3" s="479"/>
      <c r="QG3" s="479"/>
      <c r="QH3" s="479"/>
      <c r="QI3" s="479"/>
      <c r="QJ3" s="479"/>
      <c r="QK3" s="479"/>
      <c r="QL3" s="479"/>
      <c r="QM3" s="479"/>
      <c r="QN3" s="479"/>
      <c r="QO3" s="479"/>
      <c r="QP3" s="479"/>
      <c r="QQ3" s="479"/>
      <c r="QR3" s="479"/>
      <c r="QS3" s="479"/>
      <c r="QT3" s="479"/>
      <c r="QU3" s="479"/>
      <c r="QV3" s="479"/>
      <c r="QW3" s="479"/>
      <c r="QX3" s="479"/>
      <c r="QY3" s="479"/>
      <c r="QZ3" s="479"/>
      <c r="RA3" s="479"/>
      <c r="RB3" s="479"/>
      <c r="RC3" s="479"/>
      <c r="RD3" s="479"/>
      <c r="RE3" s="479"/>
      <c r="RF3" s="479"/>
      <c r="RG3" s="479"/>
      <c r="RH3" s="479"/>
      <c r="RI3" s="479"/>
      <c r="RJ3" s="479"/>
      <c r="RK3" s="479"/>
      <c r="RL3" s="479"/>
      <c r="RM3" s="479"/>
      <c r="RN3" s="479"/>
      <c r="RO3" s="479"/>
      <c r="RP3" s="479"/>
      <c r="RQ3" s="479"/>
      <c r="RR3" s="479"/>
      <c r="RS3" s="479"/>
      <c r="RT3" s="479"/>
      <c r="RU3" s="479"/>
      <c r="RV3" s="479"/>
      <c r="RW3" s="479"/>
      <c r="RX3" s="479"/>
      <c r="RY3" s="479"/>
      <c r="RZ3" s="479"/>
      <c r="SA3" s="479"/>
      <c r="SB3" s="479"/>
      <c r="SC3" s="479"/>
      <c r="SD3" s="479"/>
      <c r="SE3" s="479"/>
      <c r="SF3" s="479"/>
      <c r="SG3" s="479"/>
      <c r="SH3" s="479"/>
      <c r="SI3" s="479"/>
      <c r="SJ3" s="479"/>
      <c r="SK3" s="479"/>
      <c r="SL3" s="479"/>
      <c r="SM3" s="479"/>
      <c r="SN3" s="479"/>
      <c r="SO3" s="479"/>
      <c r="SP3" s="479"/>
      <c r="SQ3" s="479"/>
      <c r="SR3" s="479"/>
      <c r="SS3" s="479"/>
      <c r="ST3" s="479"/>
      <c r="SU3" s="479"/>
      <c r="SV3" s="479"/>
      <c r="SW3" s="479"/>
      <c r="SX3" s="479"/>
      <c r="SY3" s="479"/>
      <c r="SZ3" s="479"/>
      <c r="TA3" s="479"/>
      <c r="TB3" s="479"/>
      <c r="TC3" s="479"/>
      <c r="TD3" s="479"/>
      <c r="TE3" s="479"/>
      <c r="TF3" s="479"/>
      <c r="TG3" s="479"/>
      <c r="TH3" s="479"/>
      <c r="TI3" s="479"/>
      <c r="TJ3" s="479"/>
      <c r="TK3" s="479"/>
      <c r="TL3" s="479"/>
      <c r="TM3" s="479"/>
      <c r="TN3" s="479"/>
      <c r="TO3" s="479"/>
      <c r="TP3" s="479"/>
      <c r="TQ3" s="479"/>
      <c r="TR3" s="479"/>
      <c r="TS3" s="479"/>
      <c r="TT3" s="479"/>
      <c r="TU3" s="479"/>
      <c r="TV3" s="479"/>
      <c r="TW3" s="479"/>
      <c r="TX3" s="479"/>
      <c r="TY3" s="479"/>
      <c r="TZ3" s="479"/>
      <c r="UA3" s="479"/>
      <c r="UB3" s="479"/>
      <c r="UC3" s="479"/>
      <c r="UD3" s="479"/>
      <c r="UE3" s="479"/>
      <c r="UF3" s="479"/>
      <c r="UG3" s="479"/>
      <c r="UH3" s="479"/>
      <c r="UI3" s="479"/>
      <c r="UJ3" s="479"/>
      <c r="UK3" s="479"/>
      <c r="UL3" s="479"/>
      <c r="UM3" s="479"/>
      <c r="UN3" s="479"/>
      <c r="UO3" s="479"/>
      <c r="UP3" s="479"/>
      <c r="UQ3" s="479"/>
      <c r="UR3" s="479"/>
      <c r="US3" s="479"/>
      <c r="UT3" s="479"/>
      <c r="UU3" s="479"/>
      <c r="UV3" s="479"/>
      <c r="UW3" s="479"/>
      <c r="UX3" s="479"/>
      <c r="UY3" s="479"/>
      <c r="UZ3" s="479"/>
      <c r="VA3" s="479"/>
      <c r="VB3" s="479"/>
      <c r="VC3" s="479"/>
      <c r="VD3" s="479"/>
      <c r="VE3" s="479"/>
      <c r="VF3" s="479"/>
      <c r="VG3" s="479"/>
      <c r="VH3" s="479"/>
      <c r="VI3" s="479"/>
      <c r="VJ3" s="479"/>
      <c r="VK3" s="479"/>
      <c r="VL3" s="479"/>
      <c r="VM3" s="479"/>
      <c r="VN3" s="479"/>
      <c r="VO3" s="479"/>
      <c r="VP3" s="479"/>
      <c r="VQ3" s="479"/>
      <c r="VR3" s="479"/>
      <c r="VS3" s="479"/>
      <c r="VT3" s="479"/>
      <c r="VU3" s="479"/>
      <c r="VV3" s="479"/>
      <c r="VW3" s="479"/>
      <c r="VX3" s="479"/>
      <c r="VY3" s="479"/>
      <c r="VZ3" s="479"/>
      <c r="WA3" s="479"/>
      <c r="WB3" s="479"/>
      <c r="WC3" s="479"/>
      <c r="WD3" s="479"/>
      <c r="WE3" s="479"/>
      <c r="WF3" s="479"/>
      <c r="WG3" s="479"/>
      <c r="WH3" s="479"/>
      <c r="WI3" s="479"/>
      <c r="WJ3" s="479"/>
      <c r="WK3" s="479"/>
      <c r="WL3" s="479"/>
      <c r="WM3" s="479"/>
      <c r="WN3" s="479"/>
      <c r="WO3" s="479"/>
      <c r="WP3" s="479"/>
      <c r="WQ3" s="479"/>
      <c r="WR3" s="479"/>
      <c r="WS3" s="479"/>
      <c r="WT3" s="479"/>
      <c r="WU3" s="479"/>
      <c r="WV3" s="479"/>
      <c r="WW3" s="479"/>
      <c r="WX3" s="479"/>
      <c r="WY3" s="479"/>
      <c r="WZ3" s="479"/>
      <c r="XA3" s="479"/>
      <c r="XB3" s="479"/>
      <c r="XC3" s="479"/>
      <c r="XD3" s="479"/>
      <c r="XE3" s="479"/>
      <c r="XF3" s="479"/>
      <c r="XG3" s="479"/>
      <c r="XH3" s="479"/>
      <c r="XI3" s="479"/>
      <c r="XJ3" s="479"/>
      <c r="XK3" s="479"/>
      <c r="XL3" s="479"/>
      <c r="XM3" s="479"/>
      <c r="XN3" s="479"/>
      <c r="XO3" s="479"/>
      <c r="XP3" s="479"/>
      <c r="XQ3" s="479"/>
      <c r="XR3" s="479"/>
      <c r="XS3" s="479"/>
      <c r="XT3" s="479"/>
      <c r="XU3" s="479"/>
      <c r="XV3" s="479"/>
      <c r="XW3" s="479"/>
      <c r="XX3" s="479"/>
      <c r="XY3" s="479"/>
      <c r="XZ3" s="479"/>
      <c r="YA3" s="479"/>
      <c r="YB3" s="479"/>
      <c r="YC3" s="479"/>
      <c r="YD3" s="479"/>
      <c r="YE3" s="479"/>
      <c r="YF3" s="479"/>
      <c r="YG3" s="479"/>
      <c r="YH3" s="479"/>
      <c r="YI3" s="479"/>
      <c r="YJ3" s="479"/>
      <c r="YK3" s="479"/>
      <c r="YL3" s="479"/>
      <c r="YM3" s="479"/>
      <c r="YN3" s="479"/>
      <c r="YO3" s="479"/>
      <c r="YP3" s="479"/>
      <c r="YQ3" s="479"/>
      <c r="YR3" s="479"/>
      <c r="YS3" s="479"/>
      <c r="YT3" s="479"/>
      <c r="YU3" s="479"/>
      <c r="YV3" s="479"/>
      <c r="YW3" s="479"/>
      <c r="YX3" s="479"/>
      <c r="YY3" s="479"/>
      <c r="YZ3" s="479"/>
      <c r="ZA3" s="479"/>
      <c r="ZB3" s="479"/>
      <c r="ZC3" s="479"/>
      <c r="ZD3" s="479"/>
      <c r="ZE3" s="479"/>
      <c r="ZF3" s="479"/>
      <c r="ZG3" s="479"/>
      <c r="ZH3" s="479"/>
      <c r="ZI3" s="479"/>
      <c r="ZJ3" s="479"/>
      <c r="ZK3" s="479"/>
      <c r="ZL3" s="479"/>
      <c r="ZM3" s="479"/>
      <c r="ZN3" s="479"/>
      <c r="ZO3" s="479"/>
      <c r="ZP3" s="479"/>
      <c r="ZQ3" s="479"/>
      <c r="ZR3" s="479"/>
      <c r="ZS3" s="479"/>
      <c r="ZT3" s="479"/>
      <c r="ZU3" s="479"/>
      <c r="ZV3" s="479"/>
      <c r="ZW3" s="479"/>
      <c r="ZX3" s="479"/>
      <c r="ZY3" s="479"/>
      <c r="ZZ3" s="479"/>
      <c r="AAA3" s="479"/>
      <c r="AAB3" s="479"/>
      <c r="AAC3" s="479"/>
      <c r="AAD3" s="479"/>
      <c r="AAE3" s="479"/>
      <c r="AAF3" s="479"/>
      <c r="AAG3" s="479"/>
      <c r="AAH3" s="479"/>
      <c r="AAI3" s="479"/>
      <c r="AAJ3" s="479"/>
      <c r="AAK3" s="479"/>
      <c r="AAL3" s="479"/>
      <c r="AAM3" s="479"/>
      <c r="AAN3" s="479"/>
      <c r="AAO3" s="479"/>
      <c r="AAP3" s="479"/>
      <c r="AAQ3" s="479"/>
      <c r="AAR3" s="479"/>
      <c r="AAS3" s="479"/>
      <c r="AAT3" s="479"/>
      <c r="AAU3" s="479"/>
      <c r="AAV3" s="479"/>
      <c r="AAW3" s="479"/>
      <c r="AAX3" s="479"/>
      <c r="AAY3" s="479"/>
      <c r="AAZ3" s="479"/>
      <c r="ABA3" s="479"/>
      <c r="ABB3" s="479"/>
      <c r="ABC3" s="479"/>
      <c r="ABD3" s="479"/>
      <c r="ABE3" s="479"/>
      <c r="ABF3" s="479"/>
      <c r="ABG3" s="479"/>
      <c r="ABH3" s="479"/>
      <c r="ABI3" s="479"/>
      <c r="ABJ3" s="479"/>
      <c r="ABK3" s="479"/>
      <c r="ABL3" s="479"/>
      <c r="ABM3" s="479"/>
      <c r="ABN3" s="479"/>
      <c r="ABO3" s="479"/>
      <c r="ABP3" s="479"/>
      <c r="ABQ3" s="479"/>
      <c r="ABR3" s="479"/>
      <c r="ABS3" s="479"/>
      <c r="ABT3" s="479"/>
      <c r="ABU3" s="479"/>
      <c r="ABV3" s="479"/>
      <c r="ABW3" s="479"/>
      <c r="ABX3" s="479"/>
      <c r="ABY3" s="479"/>
      <c r="ABZ3" s="479"/>
      <c r="ACA3" s="479"/>
      <c r="ACB3" s="479"/>
      <c r="ACC3" s="479"/>
      <c r="ACD3" s="479"/>
      <c r="ACE3" s="479"/>
      <c r="ACF3" s="479"/>
      <c r="ACG3" s="479"/>
      <c r="ACH3" s="479"/>
      <c r="ACI3" s="479"/>
      <c r="ACJ3" s="479"/>
      <c r="ACK3" s="479"/>
      <c r="ACL3" s="479"/>
      <c r="ACM3" s="479"/>
      <c r="ACN3" s="479"/>
      <c r="ACO3" s="479"/>
      <c r="ACP3" s="479"/>
      <c r="ACQ3" s="479"/>
      <c r="ACR3" s="479"/>
      <c r="ACS3" s="479"/>
      <c r="ACT3" s="479"/>
      <c r="ACU3" s="479"/>
      <c r="ACV3" s="479"/>
      <c r="ACW3" s="479"/>
      <c r="ACX3" s="479"/>
      <c r="ACY3" s="479"/>
      <c r="ACZ3" s="479"/>
      <c r="ADA3" s="479"/>
      <c r="ADB3" s="479"/>
      <c r="ADC3" s="479"/>
      <c r="ADD3" s="479"/>
      <c r="ADE3" s="479"/>
      <c r="ADF3" s="479"/>
      <c r="ADG3" s="479"/>
      <c r="ADH3" s="479"/>
      <c r="ADI3" s="479"/>
      <c r="ADJ3" s="479"/>
      <c r="ADK3" s="479"/>
      <c r="ADL3" s="479"/>
      <c r="ADM3" s="479"/>
      <c r="ADN3" s="479"/>
      <c r="ADO3" s="479"/>
      <c r="ADP3" s="479"/>
      <c r="ADQ3" s="479"/>
      <c r="ADR3" s="479"/>
      <c r="ADS3" s="479"/>
      <c r="ADT3" s="479"/>
      <c r="ADU3" s="479"/>
      <c r="ADV3" s="479"/>
      <c r="ADW3" s="479"/>
      <c r="ADX3" s="479"/>
      <c r="ADY3" s="479"/>
      <c r="ADZ3" s="479"/>
      <c r="AEA3" s="479"/>
      <c r="AEB3" s="479"/>
      <c r="AEC3" s="479"/>
      <c r="AED3" s="479"/>
      <c r="AEE3" s="479"/>
      <c r="AEF3" s="479"/>
      <c r="AEG3" s="479"/>
      <c r="AEH3" s="479"/>
      <c r="AEI3" s="479"/>
      <c r="AEJ3" s="479"/>
      <c r="AEK3" s="479"/>
      <c r="AEL3" s="479"/>
      <c r="AEM3" s="479"/>
      <c r="AEN3" s="479"/>
      <c r="AEO3" s="479"/>
      <c r="AEP3" s="479"/>
      <c r="AEQ3" s="479"/>
      <c r="AER3" s="479"/>
      <c r="AES3" s="479"/>
      <c r="AET3" s="479"/>
      <c r="AEU3" s="479"/>
      <c r="AEV3" s="479"/>
      <c r="AEW3" s="479"/>
      <c r="AEX3" s="479"/>
      <c r="AEY3" s="479"/>
      <c r="AEZ3" s="479"/>
      <c r="AFA3" s="479"/>
      <c r="AFB3" s="479"/>
      <c r="AFC3" s="479"/>
      <c r="AFD3" s="479"/>
      <c r="AFE3" s="479"/>
      <c r="AFF3" s="479"/>
      <c r="AFG3" s="479"/>
      <c r="AFH3" s="479"/>
      <c r="AFI3" s="479"/>
      <c r="AFJ3" s="479"/>
      <c r="AFK3" s="479"/>
      <c r="AFL3" s="479"/>
      <c r="AFM3" s="479"/>
      <c r="AFN3" s="479"/>
      <c r="AFO3" s="479"/>
      <c r="AFP3" s="479"/>
      <c r="AFQ3" s="479"/>
      <c r="AFR3" s="479"/>
      <c r="AFS3" s="479"/>
      <c r="AFT3" s="479"/>
      <c r="AFU3" s="479"/>
      <c r="AFV3" s="479"/>
      <c r="AFW3" s="479"/>
      <c r="AFX3" s="479"/>
      <c r="AFY3" s="479"/>
      <c r="AFZ3" s="479"/>
      <c r="AGA3" s="479"/>
      <c r="AGB3" s="479"/>
      <c r="AGC3" s="479"/>
      <c r="AGD3" s="479"/>
      <c r="AGE3" s="479"/>
      <c r="AGF3" s="479"/>
      <c r="AGG3" s="479"/>
      <c r="AGH3" s="479"/>
      <c r="AGI3" s="479"/>
      <c r="AGJ3" s="479"/>
      <c r="AGK3" s="479"/>
      <c r="AGL3" s="479"/>
      <c r="AGM3" s="479"/>
      <c r="AGN3" s="479"/>
      <c r="AGO3" s="479"/>
      <c r="AGP3" s="479"/>
      <c r="AGQ3" s="479"/>
      <c r="AGR3" s="479"/>
      <c r="AGS3" s="479"/>
      <c r="AGT3" s="479"/>
      <c r="AGU3" s="479"/>
      <c r="AGV3" s="479"/>
      <c r="AGW3" s="479"/>
      <c r="AGX3" s="479"/>
      <c r="AGY3" s="479"/>
      <c r="AGZ3" s="479"/>
      <c r="AHA3" s="479"/>
      <c r="AHB3" s="479"/>
      <c r="AHC3" s="479"/>
      <c r="AHD3" s="479"/>
      <c r="AHE3" s="479"/>
      <c r="AHF3" s="479"/>
      <c r="AHG3" s="479"/>
      <c r="AHH3" s="479"/>
      <c r="AHI3" s="479"/>
      <c r="AHJ3" s="479"/>
      <c r="AHK3" s="479"/>
      <c r="AHL3" s="479"/>
      <c r="AHM3" s="479"/>
      <c r="AHN3" s="479"/>
      <c r="AHO3" s="479"/>
      <c r="AHP3" s="479"/>
      <c r="AHQ3" s="479"/>
      <c r="AHR3" s="479"/>
      <c r="AHS3" s="479"/>
      <c r="AHT3" s="479"/>
      <c r="AHU3" s="479"/>
      <c r="AHV3" s="479"/>
      <c r="AHW3" s="479"/>
      <c r="AHX3" s="479"/>
      <c r="AHY3" s="479"/>
      <c r="AHZ3" s="479"/>
      <c r="AIA3" s="479"/>
      <c r="AIB3" s="479"/>
      <c r="AIC3" s="479"/>
      <c r="AID3" s="479"/>
      <c r="AIE3" s="479"/>
      <c r="AIF3" s="479"/>
      <c r="AIG3" s="479"/>
      <c r="AIH3" s="479"/>
      <c r="AII3" s="479"/>
      <c r="AIJ3" s="479"/>
      <c r="AIK3" s="479"/>
      <c r="AIL3" s="479"/>
      <c r="AIM3" s="479"/>
      <c r="AIN3" s="479"/>
      <c r="AIO3" s="479"/>
      <c r="AIP3" s="479"/>
      <c r="AIQ3" s="479"/>
      <c r="AIR3" s="479"/>
      <c r="AIS3" s="479"/>
      <c r="AIT3" s="479"/>
      <c r="AIU3" s="479"/>
      <c r="AIV3" s="479"/>
      <c r="AIW3" s="479"/>
      <c r="AIX3" s="479"/>
      <c r="AIY3" s="479"/>
      <c r="AIZ3" s="479"/>
      <c r="AJA3" s="479"/>
      <c r="AJB3" s="479"/>
      <c r="AJC3" s="479"/>
      <c r="AJD3" s="479"/>
      <c r="AJE3" s="479"/>
      <c r="AJF3" s="479"/>
      <c r="AJG3" s="479"/>
      <c r="AJH3" s="479"/>
      <c r="AJI3" s="479"/>
      <c r="AJJ3" s="479"/>
      <c r="AJK3" s="479"/>
      <c r="AJL3" s="479"/>
      <c r="AJM3" s="479"/>
      <c r="AJN3" s="479"/>
      <c r="AJO3" s="479"/>
      <c r="AJP3" s="479"/>
      <c r="AJQ3" s="479"/>
      <c r="AJR3" s="479"/>
      <c r="AJS3" s="479"/>
      <c r="AJT3" s="479"/>
      <c r="AJU3" s="479"/>
      <c r="AJV3" s="479"/>
      <c r="AJW3" s="479"/>
      <c r="AJX3" s="479"/>
      <c r="AJY3" s="479"/>
      <c r="AJZ3" s="479"/>
      <c r="AKA3" s="479"/>
      <c r="AKB3" s="479"/>
      <c r="AKC3" s="479"/>
      <c r="AKD3" s="479"/>
      <c r="AKE3" s="479"/>
      <c r="AKF3" s="479"/>
      <c r="AKG3" s="479"/>
      <c r="AKH3" s="479"/>
      <c r="AKI3" s="479"/>
      <c r="AKJ3" s="479"/>
      <c r="AKK3" s="479"/>
      <c r="AKL3" s="479"/>
      <c r="AKM3" s="479"/>
      <c r="AKN3" s="479"/>
      <c r="AKO3" s="479"/>
      <c r="AKP3" s="479"/>
      <c r="AKQ3" s="479"/>
      <c r="AKR3" s="479"/>
      <c r="AKS3" s="479"/>
      <c r="AKT3" s="479"/>
      <c r="AKU3" s="479"/>
      <c r="AKV3" s="479"/>
      <c r="AKW3" s="479"/>
      <c r="AKX3" s="479"/>
      <c r="AKY3" s="479"/>
      <c r="AKZ3" s="479"/>
      <c r="ALA3" s="479"/>
      <c r="ALB3" s="479"/>
      <c r="ALC3" s="479"/>
      <c r="ALD3" s="479"/>
      <c r="ALE3" s="479"/>
      <c r="ALF3" s="479"/>
      <c r="ALG3" s="479"/>
      <c r="ALH3" s="479"/>
      <c r="ALI3" s="479"/>
      <c r="ALJ3" s="479"/>
      <c r="ALK3" s="479"/>
      <c r="ALL3" s="479"/>
      <c r="ALM3" s="483"/>
      <c r="ALN3" s="479"/>
      <c r="ALO3" s="479"/>
      <c r="ALP3" s="479"/>
      <c r="ALQ3" s="479"/>
      <c r="ALR3" s="479"/>
      <c r="ALS3" s="479"/>
      <c r="ALT3" s="479"/>
      <c r="ALU3" s="479"/>
      <c r="ALV3" s="479"/>
      <c r="ALW3" s="479"/>
      <c r="ALX3" s="479"/>
      <c r="ALY3" s="479"/>
      <c r="ALZ3" s="483"/>
    </row>
    <row r="4" spans="1:1014" ht="15">
      <c r="A4" s="479"/>
      <c r="B4" s="479"/>
      <c r="C4" s="489" t="s">
        <v>824</v>
      </c>
      <c r="D4" s="479"/>
      <c r="E4" s="490" t="s">
        <v>825</v>
      </c>
      <c r="F4" s="479"/>
      <c r="G4" s="491" t="s">
        <v>1596</v>
      </c>
      <c r="H4" s="482"/>
      <c r="I4" s="488"/>
      <c r="J4" s="482"/>
      <c r="K4" s="482"/>
      <c r="L4" s="482"/>
      <c r="M4" s="482"/>
      <c r="N4" s="482"/>
      <c r="O4" s="482"/>
      <c r="P4" s="482"/>
      <c r="Q4" s="482"/>
      <c r="R4" s="483"/>
      <c r="S4" s="479"/>
      <c r="T4" s="479"/>
      <c r="U4" s="479"/>
      <c r="V4" s="479"/>
      <c r="W4" s="479"/>
      <c r="X4" s="479"/>
      <c r="Y4" s="479"/>
      <c r="Z4" s="479"/>
      <c r="AA4" s="479"/>
      <c r="AB4" s="479"/>
      <c r="AC4" s="479"/>
      <c r="AD4" s="479"/>
      <c r="AE4" s="479"/>
      <c r="AF4" s="479"/>
      <c r="AG4" s="479"/>
      <c r="AH4" s="479"/>
      <c r="AI4" s="479"/>
      <c r="AJ4" s="479"/>
      <c r="AK4" s="479"/>
      <c r="AL4" s="479"/>
      <c r="AM4" s="479"/>
      <c r="AN4" s="479"/>
      <c r="AO4" s="479"/>
      <c r="AP4" s="479"/>
      <c r="AQ4" s="479"/>
      <c r="AR4" s="479"/>
      <c r="AS4" s="479"/>
      <c r="AT4" s="479"/>
      <c r="AU4" s="479"/>
      <c r="AV4" s="479"/>
      <c r="AW4" s="479"/>
      <c r="AX4" s="479"/>
      <c r="AY4" s="479"/>
      <c r="AZ4" s="479"/>
      <c r="BA4" s="479"/>
      <c r="BB4" s="479"/>
      <c r="BC4" s="479"/>
      <c r="BD4" s="479"/>
      <c r="BE4" s="479"/>
      <c r="BF4" s="479"/>
      <c r="BG4" s="479"/>
      <c r="BH4" s="479"/>
      <c r="BI4" s="479"/>
      <c r="BJ4" s="479"/>
      <c r="BK4" s="479"/>
      <c r="BL4" s="479"/>
      <c r="BM4" s="479"/>
      <c r="BN4" s="479"/>
      <c r="BO4" s="479"/>
      <c r="BP4" s="479"/>
      <c r="BQ4" s="479"/>
      <c r="BR4" s="479"/>
      <c r="BS4" s="479"/>
      <c r="BT4" s="479"/>
      <c r="BU4" s="479"/>
      <c r="BV4" s="479"/>
      <c r="BW4" s="479"/>
      <c r="BX4" s="479"/>
      <c r="BY4" s="479"/>
      <c r="BZ4" s="479"/>
      <c r="CA4" s="479"/>
      <c r="CB4" s="479"/>
      <c r="CC4" s="479"/>
      <c r="CD4" s="479"/>
      <c r="CE4" s="479"/>
      <c r="CF4" s="479"/>
      <c r="CG4" s="479"/>
      <c r="CH4" s="479"/>
      <c r="CI4" s="479"/>
      <c r="CJ4" s="479"/>
      <c r="CK4" s="479"/>
      <c r="CL4" s="479"/>
      <c r="CM4" s="479"/>
      <c r="CN4" s="479"/>
      <c r="CO4" s="479"/>
      <c r="CP4" s="479"/>
      <c r="CQ4" s="479"/>
      <c r="CR4" s="479"/>
      <c r="CS4" s="479"/>
      <c r="CT4" s="479"/>
      <c r="CU4" s="479"/>
      <c r="CV4" s="479"/>
      <c r="CW4" s="479"/>
      <c r="CX4" s="479"/>
      <c r="CY4" s="479"/>
      <c r="CZ4" s="479"/>
      <c r="DA4" s="479"/>
      <c r="DB4" s="479"/>
      <c r="DC4" s="479"/>
      <c r="DD4" s="479"/>
      <c r="DE4" s="479"/>
      <c r="DF4" s="479"/>
      <c r="DG4" s="479"/>
      <c r="DH4" s="479"/>
      <c r="DI4" s="479"/>
      <c r="DJ4" s="479"/>
      <c r="DK4" s="479"/>
      <c r="DL4" s="479"/>
      <c r="DM4" s="479"/>
      <c r="DN4" s="479"/>
      <c r="DO4" s="479"/>
      <c r="DP4" s="479"/>
      <c r="DQ4" s="479"/>
      <c r="DR4" s="479"/>
      <c r="DS4" s="479"/>
      <c r="DT4" s="479"/>
      <c r="DU4" s="479"/>
      <c r="DV4" s="479"/>
      <c r="DW4" s="479"/>
      <c r="DX4" s="479"/>
      <c r="DY4" s="479"/>
      <c r="DZ4" s="479"/>
      <c r="EA4" s="479"/>
      <c r="EB4" s="479"/>
      <c r="EC4" s="479"/>
      <c r="ED4" s="479"/>
      <c r="EE4" s="479"/>
      <c r="EF4" s="479"/>
      <c r="EG4" s="479"/>
      <c r="EH4" s="479"/>
      <c r="EI4" s="479"/>
      <c r="EJ4" s="479"/>
      <c r="EK4" s="479"/>
      <c r="EL4" s="479"/>
      <c r="EM4" s="479"/>
      <c r="EN4" s="479"/>
      <c r="EO4" s="479"/>
      <c r="EP4" s="479"/>
      <c r="EQ4" s="479"/>
      <c r="ER4" s="479"/>
      <c r="ES4" s="479"/>
      <c r="ET4" s="479"/>
      <c r="EU4" s="479"/>
      <c r="EV4" s="479"/>
      <c r="EW4" s="479"/>
      <c r="EX4" s="479"/>
      <c r="EY4" s="479"/>
      <c r="EZ4" s="479"/>
      <c r="FA4" s="479"/>
      <c r="FB4" s="479"/>
      <c r="FC4" s="479"/>
      <c r="FD4" s="479"/>
      <c r="FE4" s="479"/>
      <c r="FF4" s="479"/>
      <c r="FG4" s="479"/>
      <c r="FH4" s="479"/>
      <c r="FI4" s="479"/>
      <c r="FJ4" s="479"/>
      <c r="FK4" s="479"/>
      <c r="FL4" s="479"/>
      <c r="FM4" s="479"/>
      <c r="FN4" s="479"/>
      <c r="FO4" s="479"/>
      <c r="FP4" s="479"/>
      <c r="FQ4" s="479"/>
      <c r="FR4" s="479"/>
      <c r="FS4" s="479"/>
      <c r="FT4" s="479"/>
      <c r="FU4" s="479"/>
      <c r="FV4" s="479"/>
      <c r="FW4" s="479"/>
      <c r="FX4" s="479"/>
      <c r="FY4" s="479"/>
      <c r="FZ4" s="479"/>
      <c r="GA4" s="479"/>
      <c r="GB4" s="479"/>
      <c r="GC4" s="479"/>
      <c r="GD4" s="479"/>
      <c r="GE4" s="479"/>
      <c r="GF4" s="479"/>
      <c r="GG4" s="479"/>
      <c r="GH4" s="479"/>
      <c r="GI4" s="479"/>
      <c r="GJ4" s="479"/>
      <c r="GK4" s="479"/>
      <c r="GL4" s="479"/>
      <c r="GM4" s="479"/>
      <c r="GN4" s="479"/>
      <c r="GO4" s="479"/>
      <c r="GP4" s="479"/>
      <c r="GQ4" s="479"/>
      <c r="GR4" s="479"/>
      <c r="GS4" s="479"/>
      <c r="GT4" s="479"/>
      <c r="GU4" s="479"/>
      <c r="GV4" s="479"/>
      <c r="GW4" s="479"/>
      <c r="GX4" s="479"/>
      <c r="GY4" s="479"/>
      <c r="GZ4" s="479"/>
      <c r="HA4" s="479"/>
      <c r="HB4" s="479"/>
      <c r="HC4" s="479"/>
      <c r="HD4" s="479"/>
      <c r="HE4" s="479"/>
      <c r="HF4" s="479"/>
      <c r="HG4" s="479"/>
      <c r="HH4" s="479"/>
      <c r="HI4" s="479"/>
      <c r="HJ4" s="479"/>
      <c r="HK4" s="479"/>
      <c r="HL4" s="479"/>
      <c r="HM4" s="479"/>
      <c r="HN4" s="479"/>
      <c r="HO4" s="479"/>
      <c r="HP4" s="479"/>
      <c r="HQ4" s="479"/>
      <c r="HR4" s="479"/>
      <c r="HS4" s="479"/>
      <c r="HT4" s="479"/>
      <c r="HU4" s="479"/>
      <c r="HV4" s="479"/>
      <c r="HW4" s="479"/>
      <c r="HX4" s="479"/>
      <c r="HY4" s="479"/>
      <c r="HZ4" s="479"/>
      <c r="IA4" s="479"/>
      <c r="IB4" s="479"/>
      <c r="IC4" s="479"/>
      <c r="ID4" s="479"/>
      <c r="IE4" s="479"/>
      <c r="IF4" s="479"/>
      <c r="IG4" s="479"/>
      <c r="IH4" s="479"/>
      <c r="II4" s="479"/>
      <c r="IJ4" s="479"/>
      <c r="IK4" s="479"/>
      <c r="IL4" s="479"/>
      <c r="IM4" s="479"/>
      <c r="IN4" s="479"/>
      <c r="IO4" s="479"/>
      <c r="IP4" s="479"/>
      <c r="IQ4" s="479"/>
      <c r="IR4" s="479"/>
      <c r="IS4" s="479"/>
      <c r="IT4" s="479"/>
      <c r="IU4" s="479"/>
      <c r="IV4" s="479"/>
      <c r="IW4" s="479"/>
      <c r="IX4" s="479"/>
      <c r="IY4" s="479"/>
      <c r="IZ4" s="479"/>
      <c r="JA4" s="479"/>
      <c r="JB4" s="479"/>
      <c r="JC4" s="479"/>
      <c r="JD4" s="479"/>
      <c r="JE4" s="479"/>
      <c r="JF4" s="479"/>
      <c r="JG4" s="479"/>
      <c r="JH4" s="479"/>
      <c r="JI4" s="479"/>
      <c r="JJ4" s="479"/>
      <c r="JK4" s="479"/>
      <c r="JL4" s="479"/>
      <c r="JM4" s="479"/>
      <c r="JN4" s="479"/>
      <c r="JO4" s="479"/>
      <c r="JP4" s="479"/>
      <c r="JQ4" s="479"/>
      <c r="JR4" s="479"/>
      <c r="JS4" s="479"/>
      <c r="JT4" s="479"/>
      <c r="JU4" s="479"/>
      <c r="JV4" s="479"/>
      <c r="JW4" s="479"/>
      <c r="JX4" s="479"/>
      <c r="JY4" s="479"/>
      <c r="JZ4" s="479"/>
      <c r="KA4" s="479"/>
      <c r="KB4" s="479"/>
      <c r="KC4" s="479"/>
      <c r="KD4" s="479"/>
      <c r="KE4" s="479"/>
      <c r="KF4" s="479"/>
      <c r="KG4" s="479"/>
      <c r="KH4" s="479"/>
      <c r="KI4" s="479"/>
      <c r="KJ4" s="479"/>
      <c r="KK4" s="479"/>
      <c r="KL4" s="479"/>
      <c r="KM4" s="479"/>
      <c r="KN4" s="479"/>
      <c r="KO4" s="479"/>
      <c r="KP4" s="479"/>
      <c r="KQ4" s="479"/>
      <c r="KR4" s="479"/>
      <c r="KS4" s="479"/>
      <c r="KT4" s="479"/>
      <c r="KU4" s="479"/>
      <c r="KV4" s="479"/>
      <c r="KW4" s="479"/>
      <c r="KX4" s="479"/>
      <c r="KY4" s="479"/>
      <c r="KZ4" s="479"/>
      <c r="LA4" s="479"/>
      <c r="LB4" s="479"/>
      <c r="LC4" s="479"/>
      <c r="LD4" s="479"/>
      <c r="LE4" s="479"/>
      <c r="LF4" s="479"/>
      <c r="LG4" s="479"/>
      <c r="LH4" s="479"/>
      <c r="LI4" s="479"/>
      <c r="LJ4" s="479"/>
      <c r="LK4" s="479"/>
      <c r="LL4" s="479"/>
      <c r="LM4" s="479"/>
      <c r="LN4" s="479"/>
      <c r="LO4" s="479"/>
      <c r="LP4" s="479"/>
      <c r="LQ4" s="479"/>
      <c r="LR4" s="479"/>
      <c r="LS4" s="479"/>
      <c r="LT4" s="479"/>
      <c r="LU4" s="479"/>
      <c r="LV4" s="479"/>
      <c r="LW4" s="479"/>
      <c r="LX4" s="479"/>
      <c r="LY4" s="479"/>
      <c r="LZ4" s="479"/>
      <c r="MA4" s="479"/>
      <c r="MB4" s="479"/>
      <c r="MC4" s="479"/>
      <c r="MD4" s="479"/>
      <c r="ME4" s="479"/>
      <c r="MF4" s="479"/>
      <c r="MG4" s="479"/>
      <c r="MH4" s="479"/>
      <c r="MI4" s="479"/>
      <c r="MJ4" s="479"/>
      <c r="MK4" s="479"/>
      <c r="ML4" s="479"/>
      <c r="MM4" s="479"/>
      <c r="MN4" s="479"/>
      <c r="MO4" s="479"/>
      <c r="MP4" s="479"/>
      <c r="MQ4" s="479"/>
      <c r="MR4" s="479"/>
      <c r="MS4" s="479"/>
      <c r="MT4" s="479"/>
      <c r="MU4" s="479"/>
      <c r="MV4" s="479"/>
      <c r="MW4" s="479"/>
      <c r="MX4" s="479"/>
      <c r="MY4" s="479"/>
      <c r="MZ4" s="479"/>
      <c r="NA4" s="479"/>
      <c r="NB4" s="479"/>
      <c r="NC4" s="479"/>
      <c r="ND4" s="479"/>
      <c r="NE4" s="479"/>
      <c r="NF4" s="479"/>
      <c r="NG4" s="479"/>
      <c r="NH4" s="479"/>
      <c r="NI4" s="479"/>
      <c r="NJ4" s="479"/>
      <c r="NK4" s="479"/>
      <c r="NL4" s="479"/>
      <c r="NM4" s="479"/>
      <c r="NN4" s="479"/>
      <c r="NO4" s="479"/>
      <c r="NP4" s="479"/>
      <c r="NQ4" s="479"/>
      <c r="NR4" s="479"/>
      <c r="NS4" s="479"/>
      <c r="NT4" s="479"/>
      <c r="NU4" s="479"/>
      <c r="NV4" s="479"/>
      <c r="NW4" s="479"/>
      <c r="NX4" s="479"/>
      <c r="NY4" s="479"/>
      <c r="NZ4" s="479"/>
      <c r="OA4" s="479"/>
      <c r="OB4" s="479"/>
      <c r="OC4" s="479"/>
      <c r="OD4" s="479"/>
      <c r="OE4" s="479"/>
      <c r="OF4" s="479"/>
      <c r="OG4" s="479"/>
      <c r="OH4" s="479"/>
      <c r="OI4" s="479"/>
      <c r="OJ4" s="479"/>
      <c r="OK4" s="479"/>
      <c r="OL4" s="479"/>
      <c r="OM4" s="479"/>
      <c r="ON4" s="479"/>
      <c r="OO4" s="479"/>
      <c r="OP4" s="479"/>
      <c r="OQ4" s="479"/>
      <c r="OR4" s="479"/>
      <c r="OS4" s="479"/>
      <c r="OT4" s="479"/>
      <c r="OU4" s="479"/>
      <c r="OV4" s="479"/>
      <c r="OW4" s="479"/>
      <c r="OX4" s="479"/>
      <c r="OY4" s="479"/>
      <c r="OZ4" s="479"/>
      <c r="PA4" s="479"/>
      <c r="PB4" s="479"/>
      <c r="PC4" s="479"/>
      <c r="PD4" s="479"/>
      <c r="PE4" s="479"/>
      <c r="PF4" s="479"/>
      <c r="PG4" s="479"/>
      <c r="PH4" s="479"/>
      <c r="PI4" s="479"/>
      <c r="PJ4" s="479"/>
      <c r="PK4" s="479"/>
      <c r="PL4" s="479"/>
      <c r="PM4" s="479"/>
      <c r="PN4" s="479"/>
      <c r="PO4" s="479"/>
      <c r="PP4" s="479"/>
      <c r="PQ4" s="479"/>
      <c r="PR4" s="479"/>
      <c r="PS4" s="479"/>
      <c r="PT4" s="479"/>
      <c r="PU4" s="479"/>
      <c r="PV4" s="479"/>
      <c r="PW4" s="479"/>
      <c r="PX4" s="479"/>
      <c r="PY4" s="479"/>
      <c r="PZ4" s="479"/>
      <c r="QA4" s="479"/>
      <c r="QB4" s="479"/>
      <c r="QC4" s="479"/>
      <c r="QD4" s="479"/>
      <c r="QE4" s="479"/>
      <c r="QF4" s="479"/>
      <c r="QG4" s="479"/>
      <c r="QH4" s="479"/>
      <c r="QI4" s="479"/>
      <c r="QJ4" s="479"/>
      <c r="QK4" s="479"/>
      <c r="QL4" s="479"/>
      <c r="QM4" s="479"/>
      <c r="QN4" s="479"/>
      <c r="QO4" s="479"/>
      <c r="QP4" s="479"/>
      <c r="QQ4" s="479"/>
      <c r="QR4" s="479"/>
      <c r="QS4" s="479"/>
      <c r="QT4" s="479"/>
      <c r="QU4" s="479"/>
      <c r="QV4" s="479"/>
      <c r="QW4" s="479"/>
      <c r="QX4" s="479"/>
      <c r="QY4" s="479"/>
      <c r="QZ4" s="479"/>
      <c r="RA4" s="479"/>
      <c r="RB4" s="479"/>
      <c r="RC4" s="479"/>
      <c r="RD4" s="479"/>
      <c r="RE4" s="479"/>
      <c r="RF4" s="479"/>
      <c r="RG4" s="479"/>
      <c r="RH4" s="479"/>
      <c r="RI4" s="479"/>
      <c r="RJ4" s="479"/>
      <c r="RK4" s="479"/>
      <c r="RL4" s="479"/>
      <c r="RM4" s="479"/>
      <c r="RN4" s="479"/>
      <c r="RO4" s="479"/>
      <c r="RP4" s="479"/>
      <c r="RQ4" s="479"/>
      <c r="RR4" s="479"/>
      <c r="RS4" s="479"/>
      <c r="RT4" s="479"/>
      <c r="RU4" s="479"/>
      <c r="RV4" s="479"/>
      <c r="RW4" s="479"/>
      <c r="RX4" s="479"/>
      <c r="RY4" s="479"/>
      <c r="RZ4" s="479"/>
      <c r="SA4" s="479"/>
      <c r="SB4" s="479"/>
      <c r="SC4" s="479"/>
      <c r="SD4" s="479"/>
      <c r="SE4" s="479"/>
      <c r="SF4" s="479"/>
      <c r="SG4" s="479"/>
      <c r="SH4" s="479"/>
      <c r="SI4" s="479"/>
      <c r="SJ4" s="479"/>
      <c r="SK4" s="479"/>
      <c r="SL4" s="479"/>
      <c r="SM4" s="479"/>
      <c r="SN4" s="479"/>
      <c r="SO4" s="479"/>
      <c r="SP4" s="479"/>
      <c r="SQ4" s="479"/>
      <c r="SR4" s="479"/>
      <c r="SS4" s="479"/>
      <c r="ST4" s="479"/>
      <c r="SU4" s="479"/>
      <c r="SV4" s="479"/>
      <c r="SW4" s="479"/>
      <c r="SX4" s="479"/>
      <c r="SY4" s="479"/>
      <c r="SZ4" s="479"/>
      <c r="TA4" s="479"/>
      <c r="TB4" s="479"/>
      <c r="TC4" s="479"/>
      <c r="TD4" s="479"/>
      <c r="TE4" s="479"/>
      <c r="TF4" s="479"/>
      <c r="TG4" s="479"/>
      <c r="TH4" s="479"/>
      <c r="TI4" s="479"/>
      <c r="TJ4" s="479"/>
      <c r="TK4" s="479"/>
      <c r="TL4" s="479"/>
      <c r="TM4" s="479"/>
      <c r="TN4" s="479"/>
      <c r="TO4" s="479"/>
      <c r="TP4" s="479"/>
      <c r="TQ4" s="479"/>
      <c r="TR4" s="479"/>
      <c r="TS4" s="479"/>
      <c r="TT4" s="479"/>
      <c r="TU4" s="479"/>
      <c r="TV4" s="479"/>
      <c r="TW4" s="479"/>
      <c r="TX4" s="479"/>
      <c r="TY4" s="479"/>
      <c r="TZ4" s="479"/>
      <c r="UA4" s="479"/>
      <c r="UB4" s="479"/>
      <c r="UC4" s="479"/>
      <c r="UD4" s="479"/>
      <c r="UE4" s="479"/>
      <c r="UF4" s="479"/>
      <c r="UG4" s="479"/>
      <c r="UH4" s="479"/>
      <c r="UI4" s="479"/>
      <c r="UJ4" s="479"/>
      <c r="UK4" s="479"/>
      <c r="UL4" s="479"/>
      <c r="UM4" s="479"/>
      <c r="UN4" s="479"/>
      <c r="UO4" s="479"/>
      <c r="UP4" s="479"/>
      <c r="UQ4" s="479"/>
      <c r="UR4" s="479"/>
      <c r="US4" s="479"/>
      <c r="UT4" s="479"/>
      <c r="UU4" s="479"/>
      <c r="UV4" s="479"/>
      <c r="UW4" s="479"/>
      <c r="UX4" s="479"/>
      <c r="UY4" s="479"/>
      <c r="UZ4" s="479"/>
      <c r="VA4" s="479"/>
      <c r="VB4" s="479"/>
      <c r="VC4" s="479"/>
      <c r="VD4" s="479"/>
      <c r="VE4" s="479"/>
      <c r="VF4" s="479"/>
      <c r="VG4" s="479"/>
      <c r="VH4" s="479"/>
      <c r="VI4" s="479"/>
      <c r="VJ4" s="479"/>
      <c r="VK4" s="479"/>
      <c r="VL4" s="479"/>
      <c r="VM4" s="479"/>
      <c r="VN4" s="479"/>
      <c r="VO4" s="479"/>
      <c r="VP4" s="479"/>
      <c r="VQ4" s="479"/>
      <c r="VR4" s="479"/>
      <c r="VS4" s="479"/>
      <c r="VT4" s="479"/>
      <c r="VU4" s="479"/>
      <c r="VV4" s="479"/>
      <c r="VW4" s="479"/>
      <c r="VX4" s="479"/>
      <c r="VY4" s="479"/>
      <c r="VZ4" s="479"/>
      <c r="WA4" s="479"/>
      <c r="WB4" s="479"/>
      <c r="WC4" s="479"/>
      <c r="WD4" s="479"/>
      <c r="WE4" s="479"/>
      <c r="WF4" s="479"/>
      <c r="WG4" s="479"/>
      <c r="WH4" s="479"/>
      <c r="WI4" s="479"/>
      <c r="WJ4" s="479"/>
      <c r="WK4" s="479"/>
      <c r="WL4" s="479"/>
      <c r="WM4" s="479"/>
      <c r="WN4" s="479"/>
      <c r="WO4" s="479"/>
      <c r="WP4" s="479"/>
      <c r="WQ4" s="479"/>
      <c r="WR4" s="479"/>
      <c r="WS4" s="479"/>
      <c r="WT4" s="479"/>
      <c r="WU4" s="479"/>
      <c r="WV4" s="479"/>
      <c r="WW4" s="479"/>
      <c r="WX4" s="479"/>
      <c r="WY4" s="479"/>
      <c r="WZ4" s="479"/>
      <c r="XA4" s="479"/>
      <c r="XB4" s="479"/>
      <c r="XC4" s="479"/>
      <c r="XD4" s="479"/>
      <c r="XE4" s="479"/>
      <c r="XF4" s="479"/>
      <c r="XG4" s="479"/>
      <c r="XH4" s="479"/>
      <c r="XI4" s="479"/>
      <c r="XJ4" s="479"/>
      <c r="XK4" s="479"/>
      <c r="XL4" s="479"/>
      <c r="XM4" s="479"/>
      <c r="XN4" s="479"/>
      <c r="XO4" s="479"/>
      <c r="XP4" s="479"/>
      <c r="XQ4" s="479"/>
      <c r="XR4" s="479"/>
      <c r="XS4" s="479"/>
      <c r="XT4" s="479"/>
      <c r="XU4" s="479"/>
      <c r="XV4" s="479"/>
      <c r="XW4" s="479"/>
      <c r="XX4" s="479"/>
      <c r="XY4" s="479"/>
      <c r="XZ4" s="479"/>
      <c r="YA4" s="479"/>
      <c r="YB4" s="479"/>
      <c r="YC4" s="479"/>
      <c r="YD4" s="479"/>
      <c r="YE4" s="479"/>
      <c r="YF4" s="479"/>
      <c r="YG4" s="479"/>
      <c r="YH4" s="479"/>
      <c r="YI4" s="479"/>
      <c r="YJ4" s="479"/>
      <c r="YK4" s="479"/>
      <c r="YL4" s="479"/>
      <c r="YM4" s="479"/>
      <c r="YN4" s="479"/>
      <c r="YO4" s="479"/>
      <c r="YP4" s="479"/>
      <c r="YQ4" s="479"/>
      <c r="YR4" s="479"/>
      <c r="YS4" s="479"/>
      <c r="YT4" s="479"/>
      <c r="YU4" s="479"/>
      <c r="YV4" s="479"/>
      <c r="YW4" s="479"/>
      <c r="YX4" s="479"/>
      <c r="YY4" s="479"/>
      <c r="YZ4" s="479"/>
      <c r="ZA4" s="479"/>
      <c r="ZB4" s="479"/>
      <c r="ZC4" s="479"/>
      <c r="ZD4" s="479"/>
      <c r="ZE4" s="479"/>
      <c r="ZF4" s="479"/>
      <c r="ZG4" s="479"/>
      <c r="ZH4" s="479"/>
      <c r="ZI4" s="479"/>
      <c r="ZJ4" s="479"/>
      <c r="ZK4" s="479"/>
      <c r="ZL4" s="479"/>
      <c r="ZM4" s="479"/>
      <c r="ZN4" s="479"/>
      <c r="ZO4" s="479"/>
      <c r="ZP4" s="479"/>
      <c r="ZQ4" s="479"/>
      <c r="ZR4" s="479"/>
      <c r="ZS4" s="479"/>
      <c r="ZT4" s="479"/>
      <c r="ZU4" s="479"/>
      <c r="ZV4" s="479"/>
      <c r="ZW4" s="479"/>
      <c r="ZX4" s="479"/>
      <c r="ZY4" s="479"/>
      <c r="ZZ4" s="479"/>
      <c r="AAA4" s="479"/>
      <c r="AAB4" s="479"/>
      <c r="AAC4" s="479"/>
      <c r="AAD4" s="479"/>
      <c r="AAE4" s="479"/>
      <c r="AAF4" s="479"/>
      <c r="AAG4" s="479"/>
      <c r="AAH4" s="479"/>
      <c r="AAI4" s="479"/>
      <c r="AAJ4" s="479"/>
      <c r="AAK4" s="479"/>
      <c r="AAL4" s="479"/>
      <c r="AAM4" s="479"/>
      <c r="AAN4" s="479"/>
      <c r="AAO4" s="479"/>
      <c r="AAP4" s="479"/>
      <c r="AAQ4" s="479"/>
      <c r="AAR4" s="479"/>
      <c r="AAS4" s="479"/>
      <c r="AAT4" s="479"/>
      <c r="AAU4" s="479"/>
      <c r="AAV4" s="479"/>
      <c r="AAW4" s="479"/>
      <c r="AAX4" s="479"/>
      <c r="AAY4" s="479"/>
      <c r="AAZ4" s="479"/>
      <c r="ABA4" s="479"/>
      <c r="ABB4" s="479"/>
      <c r="ABC4" s="479"/>
      <c r="ABD4" s="479"/>
      <c r="ABE4" s="479"/>
      <c r="ABF4" s="479"/>
      <c r="ABG4" s="479"/>
      <c r="ABH4" s="479"/>
      <c r="ABI4" s="479"/>
      <c r="ABJ4" s="479"/>
      <c r="ABK4" s="479"/>
      <c r="ABL4" s="479"/>
      <c r="ABM4" s="479"/>
      <c r="ABN4" s="479"/>
      <c r="ABO4" s="479"/>
      <c r="ABP4" s="479"/>
      <c r="ABQ4" s="479"/>
      <c r="ABR4" s="479"/>
      <c r="ABS4" s="479"/>
      <c r="ABT4" s="479"/>
      <c r="ABU4" s="479"/>
      <c r="ABV4" s="479"/>
      <c r="ABW4" s="479"/>
      <c r="ABX4" s="479"/>
      <c r="ABY4" s="479"/>
      <c r="ABZ4" s="479"/>
      <c r="ACA4" s="479"/>
      <c r="ACB4" s="479"/>
      <c r="ACC4" s="479"/>
      <c r="ACD4" s="479"/>
      <c r="ACE4" s="479"/>
      <c r="ACF4" s="479"/>
      <c r="ACG4" s="479"/>
      <c r="ACH4" s="479"/>
      <c r="ACI4" s="479"/>
      <c r="ACJ4" s="479"/>
      <c r="ACK4" s="479"/>
      <c r="ACL4" s="479"/>
      <c r="ACM4" s="479"/>
      <c r="ACN4" s="479"/>
      <c r="ACO4" s="479"/>
      <c r="ACP4" s="479"/>
      <c r="ACQ4" s="479"/>
      <c r="ACR4" s="479"/>
      <c r="ACS4" s="479"/>
      <c r="ACT4" s="479"/>
      <c r="ACU4" s="479"/>
      <c r="ACV4" s="479"/>
      <c r="ACW4" s="479"/>
      <c r="ACX4" s="479"/>
      <c r="ACY4" s="479"/>
      <c r="ACZ4" s="479"/>
      <c r="ADA4" s="479"/>
      <c r="ADB4" s="479"/>
      <c r="ADC4" s="479"/>
      <c r="ADD4" s="479"/>
      <c r="ADE4" s="479"/>
      <c r="ADF4" s="479"/>
      <c r="ADG4" s="479"/>
      <c r="ADH4" s="479"/>
      <c r="ADI4" s="479"/>
      <c r="ADJ4" s="479"/>
      <c r="ADK4" s="479"/>
      <c r="ADL4" s="479"/>
      <c r="ADM4" s="479"/>
      <c r="ADN4" s="479"/>
      <c r="ADO4" s="479"/>
      <c r="ADP4" s="479"/>
      <c r="ADQ4" s="479"/>
      <c r="ADR4" s="479"/>
      <c r="ADS4" s="479"/>
      <c r="ADT4" s="479"/>
      <c r="ADU4" s="479"/>
      <c r="ADV4" s="479"/>
      <c r="ADW4" s="479"/>
      <c r="ADX4" s="479"/>
      <c r="ADY4" s="479"/>
      <c r="ADZ4" s="479"/>
      <c r="AEA4" s="479"/>
      <c r="AEB4" s="479"/>
      <c r="AEC4" s="479"/>
      <c r="AED4" s="479"/>
      <c r="AEE4" s="479"/>
      <c r="AEF4" s="479"/>
      <c r="AEG4" s="479"/>
      <c r="AEH4" s="479"/>
      <c r="AEI4" s="479"/>
      <c r="AEJ4" s="479"/>
      <c r="AEK4" s="479"/>
      <c r="AEL4" s="479"/>
      <c r="AEM4" s="479"/>
      <c r="AEN4" s="479"/>
      <c r="AEO4" s="479"/>
      <c r="AEP4" s="479"/>
      <c r="AEQ4" s="479"/>
      <c r="AER4" s="479"/>
      <c r="AES4" s="479"/>
      <c r="AET4" s="479"/>
      <c r="AEU4" s="479"/>
      <c r="AEV4" s="479"/>
      <c r="AEW4" s="479"/>
      <c r="AEX4" s="479"/>
      <c r="AEY4" s="479"/>
      <c r="AEZ4" s="479"/>
      <c r="AFA4" s="479"/>
      <c r="AFB4" s="479"/>
      <c r="AFC4" s="479"/>
      <c r="AFD4" s="479"/>
      <c r="AFE4" s="479"/>
      <c r="AFF4" s="479"/>
      <c r="AFG4" s="479"/>
      <c r="AFH4" s="479"/>
      <c r="AFI4" s="479"/>
      <c r="AFJ4" s="479"/>
      <c r="AFK4" s="479"/>
      <c r="AFL4" s="479"/>
      <c r="AFM4" s="479"/>
      <c r="AFN4" s="479"/>
      <c r="AFO4" s="479"/>
      <c r="AFP4" s="479"/>
      <c r="AFQ4" s="479"/>
      <c r="AFR4" s="479"/>
      <c r="AFS4" s="479"/>
      <c r="AFT4" s="479"/>
      <c r="AFU4" s="479"/>
      <c r="AFV4" s="479"/>
      <c r="AFW4" s="479"/>
      <c r="AFX4" s="479"/>
      <c r="AFY4" s="479"/>
      <c r="AFZ4" s="479"/>
      <c r="AGA4" s="479"/>
      <c r="AGB4" s="479"/>
      <c r="AGC4" s="479"/>
      <c r="AGD4" s="479"/>
      <c r="AGE4" s="479"/>
      <c r="AGF4" s="479"/>
      <c r="AGG4" s="479"/>
      <c r="AGH4" s="479"/>
      <c r="AGI4" s="479"/>
      <c r="AGJ4" s="479"/>
      <c r="AGK4" s="479"/>
      <c r="AGL4" s="479"/>
      <c r="AGM4" s="479"/>
      <c r="AGN4" s="479"/>
      <c r="AGO4" s="479"/>
      <c r="AGP4" s="479"/>
      <c r="AGQ4" s="479"/>
      <c r="AGR4" s="479"/>
      <c r="AGS4" s="479"/>
      <c r="AGT4" s="479"/>
      <c r="AGU4" s="479"/>
      <c r="AGV4" s="479"/>
      <c r="AGW4" s="479"/>
      <c r="AGX4" s="479"/>
      <c r="AGY4" s="479"/>
      <c r="AGZ4" s="479"/>
      <c r="AHA4" s="479"/>
      <c r="AHB4" s="479"/>
      <c r="AHC4" s="479"/>
      <c r="AHD4" s="479"/>
      <c r="AHE4" s="479"/>
      <c r="AHF4" s="479"/>
      <c r="AHG4" s="479"/>
      <c r="AHH4" s="479"/>
      <c r="AHI4" s="479"/>
      <c r="AHJ4" s="479"/>
      <c r="AHK4" s="479"/>
      <c r="AHL4" s="479"/>
      <c r="AHM4" s="479"/>
      <c r="AHN4" s="479"/>
      <c r="AHO4" s="479"/>
      <c r="AHP4" s="479"/>
      <c r="AHQ4" s="479"/>
      <c r="AHR4" s="479"/>
      <c r="AHS4" s="479"/>
      <c r="AHT4" s="479"/>
      <c r="AHU4" s="479"/>
      <c r="AHV4" s="479"/>
      <c r="AHW4" s="479"/>
      <c r="AHX4" s="479"/>
      <c r="AHY4" s="479"/>
      <c r="AHZ4" s="479"/>
      <c r="AIA4" s="479"/>
      <c r="AIB4" s="479"/>
      <c r="AIC4" s="479"/>
      <c r="AID4" s="479"/>
      <c r="AIE4" s="479"/>
      <c r="AIF4" s="479"/>
      <c r="AIG4" s="479"/>
      <c r="AIH4" s="479"/>
      <c r="AII4" s="479"/>
      <c r="AIJ4" s="479"/>
      <c r="AIK4" s="479"/>
      <c r="AIL4" s="479"/>
      <c r="AIM4" s="479"/>
      <c r="AIN4" s="479"/>
      <c r="AIO4" s="479"/>
      <c r="AIP4" s="479"/>
      <c r="AIQ4" s="479"/>
      <c r="AIR4" s="479"/>
      <c r="AIS4" s="479"/>
      <c r="AIT4" s="479"/>
      <c r="AIU4" s="479"/>
      <c r="AIV4" s="479"/>
      <c r="AIW4" s="479"/>
      <c r="AIX4" s="479"/>
      <c r="AIY4" s="479"/>
      <c r="AIZ4" s="479"/>
      <c r="AJA4" s="479"/>
      <c r="AJB4" s="479"/>
      <c r="AJC4" s="479"/>
      <c r="AJD4" s="479"/>
      <c r="AJE4" s="479"/>
      <c r="AJF4" s="479"/>
      <c r="AJG4" s="479"/>
      <c r="AJH4" s="479"/>
      <c r="AJI4" s="479"/>
      <c r="AJJ4" s="479"/>
      <c r="AJK4" s="479"/>
      <c r="AJL4" s="479"/>
      <c r="AJM4" s="479"/>
      <c r="AJN4" s="479"/>
      <c r="AJO4" s="479"/>
      <c r="AJP4" s="479"/>
      <c r="AJQ4" s="479"/>
      <c r="AJR4" s="479"/>
      <c r="AJS4" s="479"/>
      <c r="AJT4" s="479"/>
      <c r="AJU4" s="479"/>
      <c r="AJV4" s="479"/>
      <c r="AJW4" s="479"/>
      <c r="AJX4" s="479"/>
      <c r="AJY4" s="479"/>
      <c r="AJZ4" s="479"/>
      <c r="AKA4" s="479"/>
      <c r="AKB4" s="479"/>
      <c r="AKC4" s="479"/>
      <c r="AKD4" s="479"/>
      <c r="AKE4" s="479"/>
      <c r="AKF4" s="479"/>
      <c r="AKG4" s="479"/>
      <c r="AKH4" s="479"/>
      <c r="AKI4" s="479"/>
      <c r="AKJ4" s="479"/>
      <c r="AKK4" s="479"/>
      <c r="AKL4" s="479"/>
      <c r="AKM4" s="479"/>
      <c r="AKN4" s="479"/>
      <c r="AKO4" s="479"/>
      <c r="AKP4" s="479"/>
      <c r="AKQ4" s="479"/>
      <c r="AKR4" s="479"/>
      <c r="AKS4" s="479"/>
      <c r="AKT4" s="479"/>
      <c r="AKU4" s="479"/>
      <c r="AKV4" s="479"/>
      <c r="AKW4" s="479"/>
      <c r="AKX4" s="479"/>
      <c r="AKY4" s="479"/>
      <c r="AKZ4" s="479"/>
      <c r="ALA4" s="479"/>
      <c r="ALB4" s="479"/>
      <c r="ALC4" s="479"/>
      <c r="ALD4" s="479"/>
      <c r="ALE4" s="479"/>
      <c r="ALF4" s="479"/>
      <c r="ALG4" s="479"/>
      <c r="ALH4" s="479"/>
      <c r="ALI4" s="479"/>
      <c r="ALJ4" s="479"/>
      <c r="ALK4" s="479"/>
      <c r="ALL4" s="479"/>
      <c r="ALM4" s="483"/>
      <c r="ALN4" s="479"/>
      <c r="ALO4" s="479"/>
      <c r="ALP4" s="479"/>
      <c r="ALQ4" s="479"/>
      <c r="ALR4" s="479"/>
      <c r="ALS4" s="479"/>
      <c r="ALT4" s="479"/>
      <c r="ALU4" s="479"/>
      <c r="ALV4" s="479"/>
      <c r="ALW4" s="479"/>
      <c r="ALX4" s="479"/>
      <c r="ALY4" s="479"/>
      <c r="ALZ4" s="483"/>
    </row>
    <row r="5" spans="1:1014" ht="15">
      <c r="A5" s="479"/>
      <c r="B5" s="479"/>
      <c r="C5" s="492" t="s">
        <v>826</v>
      </c>
      <c r="D5" s="493" t="s">
        <v>1596</v>
      </c>
      <c r="E5" s="494" t="s">
        <v>912</v>
      </c>
      <c r="F5" s="493" t="s">
        <v>1596</v>
      </c>
      <c r="G5" s="495"/>
      <c r="H5" s="495"/>
      <c r="I5" s="496"/>
      <c r="J5" s="495"/>
      <c r="K5" s="495"/>
      <c r="L5" s="495"/>
      <c r="M5" s="495"/>
      <c r="N5" s="495"/>
      <c r="O5" s="495"/>
      <c r="P5" s="495"/>
      <c r="Q5" s="495"/>
      <c r="R5" s="497"/>
      <c r="S5" s="498"/>
      <c r="T5" s="498"/>
      <c r="U5" s="498"/>
      <c r="V5" s="498"/>
      <c r="W5" s="498"/>
      <c r="X5" s="498"/>
      <c r="Y5" s="498"/>
      <c r="Z5" s="498"/>
      <c r="AA5" s="498"/>
      <c r="AB5" s="498"/>
      <c r="AC5" s="498"/>
      <c r="AD5" s="498"/>
      <c r="AE5" s="498"/>
      <c r="AF5" s="498"/>
      <c r="AG5" s="498"/>
      <c r="AH5" s="498"/>
      <c r="AI5" s="498"/>
      <c r="AJ5" s="498"/>
      <c r="AK5" s="498"/>
      <c r="AL5" s="498"/>
      <c r="AM5" s="498"/>
      <c r="AN5" s="498"/>
      <c r="AO5" s="498"/>
      <c r="AP5" s="498"/>
      <c r="AQ5" s="498"/>
      <c r="AR5" s="498"/>
      <c r="AS5" s="498"/>
      <c r="AT5" s="498"/>
      <c r="AU5" s="498"/>
      <c r="AV5" s="498"/>
      <c r="AW5" s="498"/>
      <c r="AX5" s="498"/>
      <c r="AY5" s="498"/>
      <c r="AZ5" s="498"/>
      <c r="BA5" s="498"/>
      <c r="BB5" s="498"/>
      <c r="BC5" s="498"/>
      <c r="BD5" s="498"/>
      <c r="BE5" s="498"/>
      <c r="BF5" s="498"/>
      <c r="BG5" s="498"/>
      <c r="BH5" s="498"/>
      <c r="BI5" s="498"/>
      <c r="BJ5" s="498"/>
      <c r="BK5" s="498"/>
      <c r="BL5" s="498"/>
      <c r="BM5" s="498"/>
      <c r="BN5" s="498"/>
      <c r="BO5" s="498"/>
      <c r="BP5" s="498"/>
      <c r="BQ5" s="498"/>
      <c r="BR5" s="498"/>
      <c r="BS5" s="498"/>
      <c r="BT5" s="498"/>
      <c r="BU5" s="498"/>
      <c r="BV5" s="498"/>
      <c r="BW5" s="498"/>
      <c r="BX5" s="498"/>
      <c r="BY5" s="498"/>
      <c r="BZ5" s="498"/>
      <c r="CA5" s="498"/>
      <c r="CB5" s="498"/>
      <c r="CC5" s="498"/>
      <c r="CD5" s="498"/>
      <c r="CE5" s="498"/>
      <c r="CF5" s="498"/>
      <c r="CG5" s="498"/>
      <c r="CH5" s="498"/>
      <c r="CI5" s="498"/>
      <c r="CJ5" s="498"/>
      <c r="CK5" s="498"/>
      <c r="CL5" s="498"/>
      <c r="CM5" s="498"/>
      <c r="CN5" s="498"/>
      <c r="CO5" s="498"/>
      <c r="CP5" s="498"/>
      <c r="CQ5" s="498"/>
      <c r="CR5" s="498"/>
      <c r="CS5" s="498"/>
      <c r="CT5" s="498"/>
      <c r="CU5" s="498"/>
      <c r="CV5" s="498"/>
      <c r="CW5" s="498"/>
      <c r="CX5" s="498"/>
      <c r="CY5" s="498"/>
      <c r="CZ5" s="498"/>
      <c r="DA5" s="498"/>
      <c r="DB5" s="498"/>
      <c r="DC5" s="498"/>
      <c r="DD5" s="498"/>
      <c r="DE5" s="498"/>
      <c r="DF5" s="498"/>
      <c r="DG5" s="498"/>
      <c r="DH5" s="498"/>
      <c r="DI5" s="498"/>
      <c r="DJ5" s="498"/>
      <c r="DK5" s="498"/>
      <c r="DL5" s="498"/>
      <c r="DM5" s="498"/>
      <c r="DN5" s="498"/>
      <c r="DO5" s="498"/>
      <c r="DP5" s="498"/>
      <c r="DQ5" s="498"/>
      <c r="DR5" s="498"/>
      <c r="DS5" s="498"/>
      <c r="DT5" s="498"/>
      <c r="DU5" s="498"/>
      <c r="DV5" s="498"/>
      <c r="DW5" s="498"/>
      <c r="DX5" s="498"/>
      <c r="DY5" s="498"/>
      <c r="DZ5" s="498"/>
      <c r="EA5" s="498"/>
      <c r="EB5" s="498"/>
      <c r="EC5" s="498"/>
      <c r="ED5" s="498"/>
      <c r="EE5" s="498"/>
      <c r="EF5" s="498"/>
      <c r="EG5" s="498"/>
      <c r="EH5" s="498"/>
      <c r="EI5" s="498"/>
      <c r="EJ5" s="498"/>
      <c r="EK5" s="498"/>
      <c r="EL5" s="498"/>
      <c r="EM5" s="498"/>
      <c r="EN5" s="498"/>
      <c r="EO5" s="498"/>
      <c r="EP5" s="498"/>
      <c r="EQ5" s="498"/>
      <c r="ER5" s="498"/>
      <c r="ES5" s="498"/>
      <c r="ET5" s="498"/>
      <c r="EU5" s="498"/>
      <c r="EV5" s="498"/>
      <c r="EW5" s="498"/>
      <c r="EX5" s="498"/>
      <c r="EY5" s="498"/>
      <c r="EZ5" s="498"/>
      <c r="FA5" s="498"/>
      <c r="FB5" s="498"/>
      <c r="FC5" s="498"/>
      <c r="FD5" s="498"/>
      <c r="FE5" s="498"/>
      <c r="FF5" s="498"/>
      <c r="FG5" s="498"/>
      <c r="FH5" s="498"/>
      <c r="FI5" s="498"/>
      <c r="FJ5" s="498"/>
      <c r="FK5" s="498"/>
      <c r="FL5" s="498"/>
      <c r="FM5" s="498"/>
      <c r="FN5" s="498"/>
      <c r="FO5" s="498"/>
      <c r="FP5" s="498"/>
      <c r="FQ5" s="498"/>
      <c r="FR5" s="498"/>
      <c r="FS5" s="498"/>
      <c r="FT5" s="498"/>
      <c r="FU5" s="498"/>
      <c r="FV5" s="498"/>
      <c r="FW5" s="498"/>
      <c r="FX5" s="498"/>
      <c r="FY5" s="498"/>
      <c r="FZ5" s="498"/>
      <c r="GA5" s="498"/>
      <c r="GB5" s="498"/>
      <c r="GC5" s="498"/>
      <c r="GD5" s="498"/>
      <c r="GE5" s="498"/>
      <c r="GF5" s="498"/>
      <c r="GG5" s="498"/>
      <c r="GH5" s="498"/>
      <c r="GI5" s="498"/>
      <c r="GJ5" s="498"/>
      <c r="GK5" s="498"/>
      <c r="GL5" s="498"/>
      <c r="GM5" s="498"/>
      <c r="GN5" s="498"/>
      <c r="GO5" s="498"/>
      <c r="GP5" s="498"/>
      <c r="GQ5" s="498"/>
      <c r="GR5" s="498"/>
      <c r="GS5" s="498"/>
      <c r="GT5" s="498"/>
      <c r="GU5" s="498"/>
      <c r="GV5" s="498"/>
      <c r="GW5" s="498"/>
      <c r="GX5" s="498"/>
      <c r="GY5" s="498"/>
      <c r="GZ5" s="498"/>
      <c r="HA5" s="498"/>
      <c r="HB5" s="498"/>
      <c r="HC5" s="498"/>
      <c r="HD5" s="498"/>
      <c r="HE5" s="498"/>
      <c r="HF5" s="498"/>
      <c r="HG5" s="498"/>
      <c r="HH5" s="498"/>
      <c r="HI5" s="498"/>
      <c r="HJ5" s="498"/>
      <c r="HK5" s="498"/>
      <c r="HL5" s="498"/>
      <c r="HM5" s="498"/>
      <c r="HN5" s="498"/>
      <c r="HO5" s="498"/>
      <c r="HP5" s="498"/>
      <c r="HQ5" s="498"/>
      <c r="HR5" s="498"/>
      <c r="HS5" s="498"/>
      <c r="HT5" s="498"/>
      <c r="HU5" s="498"/>
      <c r="HV5" s="498"/>
      <c r="HW5" s="498"/>
      <c r="HX5" s="498"/>
      <c r="HY5" s="498"/>
      <c r="HZ5" s="498"/>
      <c r="IA5" s="498"/>
      <c r="IB5" s="498"/>
      <c r="IC5" s="498"/>
      <c r="ID5" s="498"/>
      <c r="IE5" s="498"/>
      <c r="IF5" s="498"/>
      <c r="IG5" s="498"/>
      <c r="IH5" s="498"/>
      <c r="II5" s="498"/>
      <c r="IJ5" s="498"/>
      <c r="IK5" s="498"/>
      <c r="IL5" s="498"/>
      <c r="IM5" s="498"/>
      <c r="IN5" s="498"/>
      <c r="IO5" s="498"/>
      <c r="IP5" s="498"/>
      <c r="IQ5" s="498"/>
      <c r="IR5" s="498"/>
      <c r="IS5" s="498"/>
      <c r="IT5" s="498"/>
      <c r="IU5" s="498"/>
      <c r="IV5" s="498"/>
      <c r="IW5" s="498"/>
      <c r="IX5" s="498"/>
      <c r="IY5" s="498"/>
      <c r="IZ5" s="498"/>
      <c r="JA5" s="498"/>
      <c r="JB5" s="498"/>
      <c r="JC5" s="498"/>
      <c r="JD5" s="498"/>
      <c r="JE5" s="498"/>
      <c r="JF5" s="498"/>
      <c r="JG5" s="498"/>
      <c r="JH5" s="498"/>
      <c r="JI5" s="498"/>
      <c r="JJ5" s="498"/>
      <c r="JK5" s="498"/>
      <c r="JL5" s="498"/>
      <c r="JM5" s="498"/>
      <c r="JN5" s="498"/>
      <c r="JO5" s="498"/>
      <c r="JP5" s="498"/>
      <c r="JQ5" s="498"/>
      <c r="JR5" s="498"/>
      <c r="JS5" s="498"/>
      <c r="JT5" s="498"/>
      <c r="JU5" s="498"/>
      <c r="JV5" s="498"/>
      <c r="JW5" s="498"/>
      <c r="JX5" s="498"/>
      <c r="JY5" s="498"/>
      <c r="JZ5" s="498"/>
      <c r="KA5" s="498"/>
      <c r="KB5" s="498"/>
      <c r="KC5" s="498"/>
      <c r="KD5" s="498"/>
      <c r="KE5" s="498"/>
      <c r="KF5" s="498"/>
      <c r="KG5" s="498"/>
      <c r="KH5" s="498"/>
      <c r="KI5" s="498"/>
      <c r="KJ5" s="498"/>
      <c r="KK5" s="498"/>
      <c r="KL5" s="498"/>
      <c r="KM5" s="498"/>
      <c r="KN5" s="498"/>
      <c r="KO5" s="498"/>
      <c r="KP5" s="498"/>
      <c r="KQ5" s="498"/>
      <c r="KR5" s="498"/>
      <c r="KS5" s="498"/>
      <c r="KT5" s="498"/>
      <c r="KU5" s="498"/>
      <c r="KV5" s="498"/>
      <c r="KW5" s="498"/>
      <c r="KX5" s="498"/>
      <c r="KY5" s="498"/>
      <c r="KZ5" s="498"/>
      <c r="LA5" s="498"/>
      <c r="LB5" s="498"/>
      <c r="LC5" s="498"/>
      <c r="LD5" s="498"/>
      <c r="LE5" s="498"/>
      <c r="LF5" s="498"/>
      <c r="LG5" s="498"/>
      <c r="LH5" s="498"/>
      <c r="LI5" s="498"/>
      <c r="LJ5" s="498"/>
      <c r="LK5" s="498"/>
      <c r="LL5" s="498"/>
      <c r="LM5" s="498"/>
      <c r="LN5" s="498"/>
      <c r="LO5" s="498"/>
      <c r="LP5" s="498"/>
      <c r="LQ5" s="498"/>
      <c r="LR5" s="498"/>
      <c r="LS5" s="498"/>
      <c r="LT5" s="498"/>
      <c r="LU5" s="498"/>
      <c r="LV5" s="498"/>
      <c r="LW5" s="498"/>
      <c r="LX5" s="498"/>
      <c r="LY5" s="498"/>
      <c r="LZ5" s="498"/>
      <c r="MA5" s="498"/>
      <c r="MB5" s="498"/>
      <c r="MC5" s="498"/>
      <c r="MD5" s="498"/>
      <c r="ME5" s="498"/>
      <c r="MF5" s="498"/>
      <c r="MG5" s="498"/>
      <c r="MH5" s="498"/>
      <c r="MI5" s="498"/>
      <c r="MJ5" s="498"/>
      <c r="MK5" s="498"/>
      <c r="ML5" s="498"/>
      <c r="MM5" s="498"/>
      <c r="MN5" s="498"/>
      <c r="MO5" s="498"/>
      <c r="MP5" s="498"/>
      <c r="MQ5" s="498"/>
      <c r="MR5" s="498"/>
      <c r="MS5" s="498"/>
      <c r="MT5" s="498"/>
      <c r="MU5" s="498"/>
      <c r="MV5" s="498"/>
      <c r="MW5" s="498"/>
      <c r="MX5" s="498"/>
      <c r="MY5" s="498"/>
      <c r="MZ5" s="498"/>
      <c r="NA5" s="498"/>
      <c r="NB5" s="498"/>
      <c r="NC5" s="498"/>
      <c r="ND5" s="498"/>
      <c r="NE5" s="498"/>
      <c r="NF5" s="498"/>
      <c r="NG5" s="498"/>
      <c r="NH5" s="498"/>
      <c r="NI5" s="498"/>
      <c r="NJ5" s="498"/>
      <c r="NK5" s="498"/>
      <c r="NL5" s="498"/>
      <c r="NM5" s="498"/>
      <c r="NN5" s="498"/>
      <c r="NO5" s="498"/>
      <c r="NP5" s="498"/>
      <c r="NQ5" s="498"/>
      <c r="NR5" s="498"/>
      <c r="NS5" s="498"/>
      <c r="NT5" s="498"/>
      <c r="NU5" s="498"/>
      <c r="NV5" s="498"/>
      <c r="NW5" s="498"/>
      <c r="NX5" s="498"/>
      <c r="NY5" s="498"/>
      <c r="NZ5" s="498"/>
      <c r="OA5" s="498"/>
      <c r="OB5" s="498"/>
      <c r="OC5" s="498"/>
      <c r="OD5" s="498"/>
      <c r="OE5" s="498"/>
      <c r="OF5" s="498"/>
      <c r="OG5" s="498"/>
      <c r="OH5" s="498"/>
      <c r="OI5" s="498"/>
      <c r="OJ5" s="498"/>
      <c r="OK5" s="498"/>
      <c r="OL5" s="498"/>
      <c r="OM5" s="498"/>
      <c r="ON5" s="498"/>
      <c r="OO5" s="498"/>
      <c r="OP5" s="498"/>
      <c r="OQ5" s="498"/>
      <c r="OR5" s="498"/>
      <c r="OS5" s="498"/>
      <c r="OT5" s="498"/>
      <c r="OU5" s="498"/>
      <c r="OV5" s="498"/>
      <c r="OW5" s="498"/>
      <c r="OX5" s="498"/>
      <c r="OY5" s="498"/>
      <c r="OZ5" s="498"/>
      <c r="PA5" s="498"/>
      <c r="PB5" s="498"/>
      <c r="PC5" s="498"/>
      <c r="PD5" s="498"/>
      <c r="PE5" s="498"/>
      <c r="PF5" s="498"/>
      <c r="PG5" s="498"/>
      <c r="PH5" s="498"/>
      <c r="PI5" s="498"/>
      <c r="PJ5" s="498"/>
      <c r="PK5" s="498"/>
      <c r="PL5" s="498"/>
      <c r="PM5" s="498"/>
      <c r="PN5" s="498"/>
      <c r="PO5" s="498"/>
      <c r="PP5" s="498"/>
      <c r="PQ5" s="498"/>
      <c r="PR5" s="498"/>
      <c r="PS5" s="498"/>
      <c r="PT5" s="498"/>
      <c r="PU5" s="498"/>
      <c r="PV5" s="498"/>
      <c r="PW5" s="498"/>
      <c r="PX5" s="498"/>
      <c r="PY5" s="498"/>
      <c r="PZ5" s="498"/>
      <c r="QA5" s="498"/>
      <c r="QB5" s="498"/>
      <c r="QC5" s="498"/>
      <c r="QD5" s="498"/>
      <c r="QE5" s="498"/>
      <c r="QF5" s="498"/>
      <c r="QG5" s="498"/>
      <c r="QH5" s="498"/>
      <c r="QI5" s="498"/>
      <c r="QJ5" s="498"/>
      <c r="QK5" s="498"/>
      <c r="QL5" s="498"/>
      <c r="QM5" s="498"/>
      <c r="QN5" s="498"/>
      <c r="QO5" s="498"/>
      <c r="QP5" s="498"/>
      <c r="QQ5" s="498"/>
      <c r="QR5" s="498"/>
      <c r="QS5" s="498"/>
      <c r="QT5" s="498"/>
      <c r="QU5" s="498"/>
      <c r="QV5" s="498"/>
      <c r="QW5" s="498"/>
      <c r="QX5" s="498"/>
      <c r="QY5" s="498"/>
      <c r="QZ5" s="498"/>
      <c r="RA5" s="498"/>
      <c r="RB5" s="498"/>
      <c r="RC5" s="498"/>
      <c r="RD5" s="498"/>
      <c r="RE5" s="498"/>
      <c r="RF5" s="498"/>
      <c r="RG5" s="498"/>
      <c r="RH5" s="498"/>
      <c r="RI5" s="498"/>
      <c r="RJ5" s="498"/>
      <c r="RK5" s="498"/>
      <c r="RL5" s="498"/>
      <c r="RM5" s="498"/>
      <c r="RN5" s="498"/>
      <c r="RO5" s="498"/>
      <c r="RP5" s="498"/>
      <c r="RQ5" s="498"/>
      <c r="RR5" s="498"/>
      <c r="RS5" s="498"/>
      <c r="RT5" s="498"/>
      <c r="RU5" s="498"/>
      <c r="RV5" s="498"/>
      <c r="RW5" s="498"/>
      <c r="RX5" s="498"/>
      <c r="RY5" s="498"/>
      <c r="RZ5" s="498"/>
      <c r="SA5" s="498"/>
      <c r="SB5" s="498"/>
      <c r="SC5" s="498"/>
      <c r="SD5" s="498"/>
      <c r="SE5" s="498"/>
      <c r="SF5" s="498"/>
      <c r="SG5" s="498"/>
      <c r="SH5" s="498"/>
      <c r="SI5" s="498"/>
      <c r="SJ5" s="498"/>
      <c r="SK5" s="498"/>
      <c r="SL5" s="498"/>
      <c r="SM5" s="498"/>
      <c r="SN5" s="498"/>
      <c r="SO5" s="498"/>
      <c r="SP5" s="498"/>
      <c r="SQ5" s="498"/>
      <c r="SR5" s="498"/>
      <c r="SS5" s="498"/>
      <c r="ST5" s="498"/>
      <c r="SU5" s="498"/>
      <c r="SV5" s="498"/>
      <c r="SW5" s="498"/>
      <c r="SX5" s="498"/>
      <c r="SY5" s="498"/>
      <c r="SZ5" s="498"/>
      <c r="TA5" s="498"/>
      <c r="TB5" s="498"/>
      <c r="TC5" s="498"/>
      <c r="TD5" s="498"/>
      <c r="TE5" s="498"/>
      <c r="TF5" s="498"/>
      <c r="TG5" s="498"/>
      <c r="TH5" s="498"/>
      <c r="TI5" s="498"/>
      <c r="TJ5" s="498"/>
      <c r="TK5" s="498"/>
      <c r="TL5" s="498"/>
      <c r="TM5" s="498"/>
      <c r="TN5" s="498"/>
      <c r="TO5" s="498"/>
      <c r="TP5" s="498"/>
      <c r="TQ5" s="498"/>
      <c r="TR5" s="498"/>
      <c r="TS5" s="498"/>
      <c r="TT5" s="498"/>
      <c r="TU5" s="498"/>
      <c r="TV5" s="498"/>
      <c r="TW5" s="498"/>
      <c r="TX5" s="498"/>
      <c r="TY5" s="498"/>
      <c r="TZ5" s="498"/>
      <c r="UA5" s="498"/>
      <c r="UB5" s="498"/>
      <c r="UC5" s="498"/>
      <c r="UD5" s="498"/>
      <c r="UE5" s="498"/>
      <c r="UF5" s="498"/>
      <c r="UG5" s="498"/>
      <c r="UH5" s="498"/>
      <c r="UI5" s="498"/>
      <c r="UJ5" s="498"/>
      <c r="UK5" s="498"/>
      <c r="UL5" s="498"/>
      <c r="UM5" s="498"/>
      <c r="UN5" s="498"/>
      <c r="UO5" s="498"/>
      <c r="UP5" s="498"/>
      <c r="UQ5" s="498"/>
      <c r="UR5" s="498"/>
      <c r="US5" s="498"/>
      <c r="UT5" s="498"/>
      <c r="UU5" s="498"/>
      <c r="UV5" s="498"/>
      <c r="UW5" s="498"/>
      <c r="UX5" s="498"/>
      <c r="UY5" s="498"/>
      <c r="UZ5" s="498"/>
      <c r="VA5" s="498"/>
      <c r="VB5" s="498"/>
      <c r="VC5" s="498"/>
      <c r="VD5" s="498"/>
      <c r="VE5" s="498"/>
      <c r="VF5" s="498"/>
      <c r="VG5" s="498"/>
      <c r="VH5" s="498"/>
      <c r="VI5" s="498"/>
      <c r="VJ5" s="498"/>
      <c r="VK5" s="498"/>
      <c r="VL5" s="498"/>
      <c r="VM5" s="498"/>
      <c r="VN5" s="498"/>
      <c r="VO5" s="498"/>
      <c r="VP5" s="498"/>
      <c r="VQ5" s="498"/>
      <c r="VR5" s="498"/>
      <c r="VS5" s="498"/>
      <c r="VT5" s="498"/>
      <c r="VU5" s="498"/>
      <c r="VV5" s="498"/>
      <c r="VW5" s="498"/>
      <c r="VX5" s="498"/>
      <c r="VY5" s="498"/>
      <c r="VZ5" s="498"/>
      <c r="WA5" s="498"/>
      <c r="WB5" s="498"/>
      <c r="WC5" s="498"/>
      <c r="WD5" s="498"/>
      <c r="WE5" s="498"/>
      <c r="WF5" s="498"/>
      <c r="WG5" s="498"/>
      <c r="WH5" s="498"/>
      <c r="WI5" s="498"/>
      <c r="WJ5" s="498"/>
      <c r="WK5" s="498"/>
      <c r="WL5" s="498"/>
      <c r="WM5" s="498"/>
      <c r="WN5" s="498"/>
      <c r="WO5" s="498"/>
      <c r="WP5" s="498"/>
      <c r="WQ5" s="498"/>
      <c r="WR5" s="498"/>
      <c r="WS5" s="498"/>
      <c r="WT5" s="498"/>
      <c r="WU5" s="498"/>
      <c r="WV5" s="498"/>
      <c r="WW5" s="498"/>
      <c r="WX5" s="498"/>
      <c r="WY5" s="498"/>
      <c r="WZ5" s="498"/>
      <c r="XA5" s="498"/>
      <c r="XB5" s="498"/>
      <c r="XC5" s="498"/>
      <c r="XD5" s="498"/>
      <c r="XE5" s="498"/>
      <c r="XF5" s="498"/>
      <c r="XG5" s="498"/>
      <c r="XH5" s="498"/>
      <c r="XI5" s="498"/>
      <c r="XJ5" s="498"/>
      <c r="XK5" s="498"/>
      <c r="XL5" s="498"/>
      <c r="XM5" s="498"/>
      <c r="XN5" s="498"/>
      <c r="XO5" s="498"/>
      <c r="XP5" s="498"/>
      <c r="XQ5" s="498"/>
      <c r="XR5" s="498"/>
      <c r="XS5" s="498"/>
      <c r="XT5" s="498"/>
      <c r="XU5" s="498"/>
      <c r="XV5" s="498"/>
      <c r="XW5" s="498"/>
      <c r="XX5" s="498"/>
      <c r="XY5" s="498"/>
      <c r="XZ5" s="498"/>
      <c r="YA5" s="498"/>
      <c r="YB5" s="498"/>
      <c r="YC5" s="498"/>
      <c r="YD5" s="498"/>
      <c r="YE5" s="498"/>
      <c r="YF5" s="498"/>
      <c r="YG5" s="498"/>
      <c r="YH5" s="498"/>
      <c r="YI5" s="498"/>
      <c r="YJ5" s="498"/>
      <c r="YK5" s="498"/>
      <c r="YL5" s="498"/>
      <c r="YM5" s="498"/>
      <c r="YN5" s="498"/>
      <c r="YO5" s="498"/>
      <c r="YP5" s="498"/>
      <c r="YQ5" s="498"/>
      <c r="YR5" s="498"/>
      <c r="YS5" s="498"/>
      <c r="YT5" s="498"/>
      <c r="YU5" s="498"/>
      <c r="YV5" s="498"/>
      <c r="YW5" s="498"/>
      <c r="YX5" s="498"/>
      <c r="YY5" s="498"/>
      <c r="YZ5" s="498"/>
      <c r="ZA5" s="498"/>
      <c r="ZB5" s="498"/>
      <c r="ZC5" s="498"/>
      <c r="ZD5" s="498"/>
      <c r="ZE5" s="498"/>
      <c r="ZF5" s="498"/>
      <c r="ZG5" s="498"/>
      <c r="ZH5" s="498"/>
      <c r="ZI5" s="498"/>
      <c r="ZJ5" s="498"/>
      <c r="ZK5" s="498"/>
      <c r="ZL5" s="498"/>
      <c r="ZM5" s="498"/>
      <c r="ZN5" s="498"/>
      <c r="ZO5" s="498"/>
      <c r="ZP5" s="498"/>
      <c r="ZQ5" s="498"/>
      <c r="ZR5" s="498"/>
      <c r="ZS5" s="498"/>
      <c r="ZT5" s="498"/>
      <c r="ZU5" s="498"/>
      <c r="ZV5" s="498"/>
      <c r="ZW5" s="498"/>
      <c r="ZX5" s="498"/>
      <c r="ZY5" s="498"/>
      <c r="ZZ5" s="498"/>
      <c r="AAA5" s="498"/>
      <c r="AAB5" s="498"/>
      <c r="AAC5" s="498"/>
      <c r="AAD5" s="498"/>
      <c r="AAE5" s="498"/>
      <c r="AAF5" s="498"/>
      <c r="AAG5" s="498"/>
      <c r="AAH5" s="498"/>
      <c r="AAI5" s="498"/>
      <c r="AAJ5" s="498"/>
      <c r="AAK5" s="498"/>
      <c r="AAL5" s="498"/>
      <c r="AAM5" s="498"/>
      <c r="AAN5" s="498"/>
      <c r="AAO5" s="498"/>
      <c r="AAP5" s="498"/>
      <c r="AAQ5" s="498"/>
      <c r="AAR5" s="498"/>
      <c r="AAS5" s="498"/>
      <c r="AAT5" s="498"/>
      <c r="AAU5" s="498"/>
      <c r="AAV5" s="498"/>
      <c r="AAW5" s="498"/>
      <c r="AAX5" s="498"/>
      <c r="AAY5" s="498"/>
      <c r="AAZ5" s="498"/>
      <c r="ABA5" s="498"/>
      <c r="ABB5" s="498"/>
      <c r="ABC5" s="498"/>
      <c r="ABD5" s="498"/>
      <c r="ABE5" s="498"/>
      <c r="ABF5" s="498"/>
      <c r="ABG5" s="498"/>
      <c r="ABH5" s="498"/>
      <c r="ABI5" s="498"/>
      <c r="ABJ5" s="498"/>
      <c r="ABK5" s="498"/>
      <c r="ABL5" s="498"/>
      <c r="ABM5" s="498"/>
      <c r="ABN5" s="498"/>
      <c r="ABO5" s="498"/>
      <c r="ABP5" s="498"/>
      <c r="ABQ5" s="498"/>
      <c r="ABR5" s="498"/>
      <c r="ABS5" s="498"/>
      <c r="ABT5" s="498"/>
      <c r="ABU5" s="498"/>
      <c r="ABV5" s="498"/>
      <c r="ABW5" s="498"/>
      <c r="ABX5" s="498"/>
      <c r="ABY5" s="498"/>
      <c r="ABZ5" s="498"/>
      <c r="ACA5" s="498"/>
      <c r="ACB5" s="498"/>
      <c r="ACC5" s="498"/>
      <c r="ACD5" s="498"/>
      <c r="ACE5" s="498"/>
      <c r="ACF5" s="498"/>
      <c r="ACG5" s="498"/>
      <c r="ACH5" s="498"/>
      <c r="ACI5" s="498"/>
      <c r="ACJ5" s="498"/>
      <c r="ACK5" s="498"/>
      <c r="ACL5" s="498"/>
      <c r="ACM5" s="498"/>
      <c r="ACN5" s="498"/>
      <c r="ACO5" s="498"/>
      <c r="ACP5" s="498"/>
      <c r="ACQ5" s="498"/>
      <c r="ACR5" s="498"/>
      <c r="ACS5" s="498"/>
      <c r="ACT5" s="498"/>
      <c r="ACU5" s="498"/>
      <c r="ACV5" s="498"/>
      <c r="ACW5" s="498"/>
      <c r="ACX5" s="498"/>
      <c r="ACY5" s="498"/>
      <c r="ACZ5" s="498"/>
      <c r="ADA5" s="498"/>
      <c r="ADB5" s="498"/>
      <c r="ADC5" s="498"/>
      <c r="ADD5" s="498"/>
      <c r="ADE5" s="498"/>
      <c r="ADF5" s="498"/>
      <c r="ADG5" s="498"/>
      <c r="ADH5" s="498"/>
      <c r="ADI5" s="498"/>
      <c r="ADJ5" s="498"/>
      <c r="ADK5" s="498"/>
      <c r="ADL5" s="498"/>
      <c r="ADM5" s="498"/>
      <c r="ADN5" s="498"/>
      <c r="ADO5" s="498"/>
      <c r="ADP5" s="498"/>
      <c r="ADQ5" s="498"/>
      <c r="ADR5" s="498"/>
      <c r="ADS5" s="498"/>
      <c r="ADT5" s="498"/>
      <c r="ADU5" s="498"/>
      <c r="ADV5" s="498"/>
      <c r="ADW5" s="498"/>
      <c r="ADX5" s="498"/>
      <c r="ADY5" s="498"/>
      <c r="ADZ5" s="498"/>
      <c r="AEA5" s="498"/>
      <c r="AEB5" s="498"/>
      <c r="AEC5" s="498"/>
      <c r="AED5" s="498"/>
      <c r="AEE5" s="498"/>
      <c r="AEF5" s="498"/>
      <c r="AEG5" s="498"/>
      <c r="AEH5" s="498"/>
      <c r="AEI5" s="498"/>
      <c r="AEJ5" s="498"/>
      <c r="AEK5" s="498"/>
      <c r="AEL5" s="498"/>
      <c r="AEM5" s="498"/>
      <c r="AEN5" s="498"/>
      <c r="AEO5" s="498"/>
      <c r="AEP5" s="498"/>
      <c r="AEQ5" s="498"/>
      <c r="AER5" s="498"/>
      <c r="AES5" s="498"/>
      <c r="AET5" s="498"/>
      <c r="AEU5" s="498"/>
      <c r="AEV5" s="498"/>
      <c r="AEW5" s="498"/>
      <c r="AEX5" s="498"/>
      <c r="AEY5" s="498"/>
      <c r="AEZ5" s="498"/>
      <c r="AFA5" s="498"/>
      <c r="AFB5" s="498"/>
      <c r="AFC5" s="498"/>
      <c r="AFD5" s="498"/>
      <c r="AFE5" s="498"/>
      <c r="AFF5" s="498"/>
      <c r="AFG5" s="498"/>
      <c r="AFH5" s="498"/>
      <c r="AFI5" s="498"/>
      <c r="AFJ5" s="498"/>
      <c r="AFK5" s="498"/>
      <c r="AFL5" s="498"/>
      <c r="AFM5" s="498"/>
      <c r="AFN5" s="498"/>
      <c r="AFO5" s="498"/>
      <c r="AFP5" s="498"/>
      <c r="AFQ5" s="498"/>
      <c r="AFR5" s="498"/>
      <c r="AFS5" s="498"/>
      <c r="AFT5" s="498"/>
      <c r="AFU5" s="498"/>
      <c r="AFV5" s="498"/>
      <c r="AFW5" s="498"/>
      <c r="AFX5" s="498"/>
      <c r="AFY5" s="498"/>
      <c r="AFZ5" s="498"/>
      <c r="AGA5" s="498"/>
      <c r="AGB5" s="498"/>
      <c r="AGC5" s="498"/>
      <c r="AGD5" s="498"/>
      <c r="AGE5" s="498"/>
      <c r="AGF5" s="498"/>
      <c r="AGG5" s="498"/>
      <c r="AGH5" s="498"/>
      <c r="AGI5" s="498"/>
      <c r="AGJ5" s="498"/>
      <c r="AGK5" s="498"/>
      <c r="AGL5" s="498"/>
      <c r="AGM5" s="498"/>
      <c r="AGN5" s="498"/>
      <c r="AGO5" s="498"/>
      <c r="AGP5" s="498"/>
      <c r="AGQ5" s="498"/>
      <c r="AGR5" s="498"/>
      <c r="AGS5" s="498"/>
      <c r="AGT5" s="498"/>
      <c r="AGU5" s="498"/>
      <c r="AGV5" s="498"/>
      <c r="AGW5" s="498"/>
      <c r="AGX5" s="498"/>
      <c r="AGY5" s="498"/>
      <c r="AGZ5" s="498"/>
      <c r="AHA5" s="498"/>
      <c r="AHB5" s="498"/>
      <c r="AHC5" s="498"/>
      <c r="AHD5" s="498"/>
      <c r="AHE5" s="498"/>
      <c r="AHF5" s="498"/>
      <c r="AHG5" s="498"/>
      <c r="AHH5" s="498"/>
      <c r="AHI5" s="498"/>
      <c r="AHJ5" s="498"/>
      <c r="AHK5" s="498"/>
      <c r="AHL5" s="498"/>
      <c r="AHM5" s="498"/>
      <c r="AHN5" s="498"/>
      <c r="AHO5" s="498"/>
      <c r="AHP5" s="498"/>
      <c r="AHQ5" s="498"/>
      <c r="AHR5" s="498"/>
      <c r="AHS5" s="498"/>
      <c r="AHT5" s="498"/>
      <c r="AHU5" s="498"/>
      <c r="AHV5" s="498"/>
      <c r="AHW5" s="498"/>
      <c r="AHX5" s="498"/>
      <c r="AHY5" s="498"/>
      <c r="AHZ5" s="498"/>
      <c r="AIA5" s="498"/>
      <c r="AIB5" s="498"/>
      <c r="AIC5" s="498"/>
      <c r="AID5" s="498"/>
      <c r="AIE5" s="498"/>
      <c r="AIF5" s="498"/>
      <c r="AIG5" s="498"/>
      <c r="AIH5" s="498"/>
      <c r="AII5" s="498"/>
      <c r="AIJ5" s="498"/>
      <c r="AIK5" s="498"/>
      <c r="AIL5" s="498"/>
      <c r="AIM5" s="498"/>
      <c r="AIN5" s="498"/>
      <c r="AIO5" s="498"/>
      <c r="AIP5" s="498"/>
      <c r="AIQ5" s="498"/>
      <c r="AIR5" s="498"/>
      <c r="AIS5" s="498"/>
      <c r="AIT5" s="498"/>
      <c r="AIU5" s="498"/>
      <c r="AIV5" s="498"/>
      <c r="AIW5" s="498"/>
      <c r="AIX5" s="498"/>
      <c r="AIY5" s="498"/>
      <c r="AIZ5" s="498"/>
      <c r="AJA5" s="498"/>
      <c r="AJB5" s="498"/>
      <c r="AJC5" s="498"/>
      <c r="AJD5" s="498"/>
      <c r="AJE5" s="498"/>
      <c r="AJF5" s="498"/>
      <c r="AJG5" s="498"/>
      <c r="AJH5" s="498"/>
      <c r="AJI5" s="498"/>
      <c r="AJJ5" s="498"/>
      <c r="AJK5" s="498"/>
      <c r="AJL5" s="498"/>
      <c r="AJM5" s="498"/>
      <c r="AJN5" s="498"/>
      <c r="AJO5" s="498"/>
      <c r="AJP5" s="498"/>
      <c r="AJQ5" s="498"/>
      <c r="AJR5" s="498"/>
      <c r="AJS5" s="498"/>
      <c r="AJT5" s="498"/>
      <c r="AJU5" s="498"/>
      <c r="AJV5" s="498"/>
      <c r="AJW5" s="498"/>
      <c r="AJX5" s="498"/>
      <c r="AJY5" s="498"/>
      <c r="AJZ5" s="498"/>
      <c r="AKA5" s="498"/>
      <c r="AKB5" s="498"/>
      <c r="AKC5" s="498"/>
      <c r="AKD5" s="498"/>
      <c r="AKE5" s="498"/>
      <c r="AKF5" s="498"/>
      <c r="AKG5" s="498"/>
      <c r="AKH5" s="498"/>
      <c r="AKI5" s="498"/>
      <c r="AKJ5" s="498"/>
      <c r="AKK5" s="498"/>
      <c r="AKL5" s="498"/>
      <c r="AKM5" s="498"/>
      <c r="AKN5" s="498"/>
      <c r="AKO5" s="498"/>
      <c r="AKP5" s="498"/>
      <c r="AKQ5" s="498"/>
      <c r="AKR5" s="498"/>
      <c r="AKS5" s="498"/>
      <c r="AKT5" s="498"/>
      <c r="AKU5" s="498"/>
      <c r="AKV5" s="498"/>
      <c r="AKW5" s="498"/>
      <c r="AKX5" s="498"/>
      <c r="AKY5" s="498"/>
      <c r="AKZ5" s="498"/>
      <c r="ALA5" s="498"/>
      <c r="ALB5" s="498"/>
      <c r="ALC5" s="498"/>
      <c r="ALD5" s="498"/>
      <c r="ALE5" s="498"/>
      <c r="ALF5" s="498"/>
      <c r="ALG5" s="498"/>
      <c r="ALH5" s="498"/>
      <c r="ALI5" s="498"/>
      <c r="ALJ5" s="498"/>
      <c r="ALK5" s="498"/>
      <c r="ALL5" s="498"/>
      <c r="ALM5" s="497"/>
      <c r="ALN5" s="498"/>
      <c r="ALO5" s="498"/>
      <c r="ALP5" s="498"/>
      <c r="ALQ5" s="498"/>
      <c r="ALR5" s="498"/>
      <c r="ALS5" s="498"/>
      <c r="ALT5" s="498"/>
      <c r="ALU5" s="498"/>
      <c r="ALV5" s="498"/>
      <c r="ALW5" s="498"/>
      <c r="ALX5" s="498"/>
      <c r="ALY5" s="498"/>
      <c r="ALZ5" s="497"/>
    </row>
    <row r="6" spans="1:1014" ht="15">
      <c r="A6" s="479"/>
      <c r="B6" s="479"/>
      <c r="C6" s="499" t="s">
        <v>827</v>
      </c>
      <c r="D6" s="500" t="s">
        <v>1596</v>
      </c>
      <c r="E6" s="479"/>
      <c r="F6" s="500" t="s">
        <v>1596</v>
      </c>
      <c r="G6" s="482"/>
      <c r="H6" s="482"/>
      <c r="I6" s="488"/>
      <c r="J6" s="482"/>
      <c r="K6" s="482"/>
      <c r="L6" s="482"/>
      <c r="M6" s="482"/>
      <c r="N6" s="482"/>
      <c r="O6" s="482"/>
      <c r="P6" s="482"/>
      <c r="Q6" s="482"/>
      <c r="R6" s="483"/>
      <c r="S6" s="479"/>
      <c r="T6" s="479"/>
      <c r="U6" s="479"/>
      <c r="V6" s="479"/>
      <c r="W6" s="479"/>
      <c r="X6" s="479"/>
      <c r="Y6" s="479"/>
      <c r="Z6" s="479"/>
      <c r="AA6" s="479"/>
      <c r="AB6" s="479"/>
      <c r="AC6" s="479"/>
      <c r="AD6" s="479"/>
      <c r="AE6" s="479"/>
      <c r="AF6" s="479"/>
      <c r="AG6" s="479"/>
      <c r="AH6" s="479"/>
      <c r="AI6" s="479"/>
      <c r="AJ6" s="479"/>
      <c r="AK6" s="479"/>
      <c r="AL6" s="479"/>
      <c r="AM6" s="479"/>
      <c r="AN6" s="479"/>
      <c r="AO6" s="479"/>
      <c r="AP6" s="479"/>
      <c r="AQ6" s="479"/>
      <c r="AR6" s="479"/>
      <c r="AS6" s="479"/>
      <c r="AT6" s="479"/>
      <c r="AU6" s="479"/>
      <c r="AV6" s="479"/>
      <c r="AW6" s="479"/>
      <c r="AX6" s="479"/>
      <c r="AY6" s="479"/>
      <c r="AZ6" s="479"/>
      <c r="BA6" s="479"/>
      <c r="BB6" s="479"/>
      <c r="BC6" s="479"/>
      <c r="BD6" s="479"/>
      <c r="BE6" s="479"/>
      <c r="BF6" s="479"/>
      <c r="BG6" s="479"/>
      <c r="BH6" s="479"/>
      <c r="BI6" s="479"/>
      <c r="BJ6" s="479"/>
      <c r="BK6" s="479"/>
      <c r="BL6" s="479"/>
      <c r="BM6" s="479"/>
      <c r="BN6" s="479"/>
      <c r="BO6" s="479"/>
      <c r="BP6" s="479"/>
      <c r="BQ6" s="479"/>
      <c r="BR6" s="479"/>
      <c r="BS6" s="479"/>
      <c r="BT6" s="479"/>
      <c r="BU6" s="479"/>
      <c r="BV6" s="479"/>
      <c r="BW6" s="479"/>
      <c r="BX6" s="479"/>
      <c r="BY6" s="479"/>
      <c r="BZ6" s="479"/>
      <c r="CA6" s="479"/>
      <c r="CB6" s="479"/>
      <c r="CC6" s="479"/>
      <c r="CD6" s="479"/>
      <c r="CE6" s="479"/>
      <c r="CF6" s="479"/>
      <c r="CG6" s="479"/>
      <c r="CH6" s="479"/>
      <c r="CI6" s="479"/>
      <c r="CJ6" s="479"/>
      <c r="CK6" s="479"/>
      <c r="CL6" s="479"/>
      <c r="CM6" s="479"/>
      <c r="CN6" s="479"/>
      <c r="CO6" s="479"/>
      <c r="CP6" s="479"/>
      <c r="CQ6" s="479"/>
      <c r="CR6" s="479"/>
      <c r="CS6" s="479"/>
      <c r="CT6" s="479"/>
      <c r="CU6" s="479"/>
      <c r="CV6" s="479"/>
      <c r="CW6" s="479"/>
      <c r="CX6" s="479"/>
      <c r="CY6" s="479"/>
      <c r="CZ6" s="479"/>
      <c r="DA6" s="479"/>
      <c r="DB6" s="479"/>
      <c r="DC6" s="479"/>
      <c r="DD6" s="479"/>
      <c r="DE6" s="479"/>
      <c r="DF6" s="479"/>
      <c r="DG6" s="479"/>
      <c r="DH6" s="479"/>
      <c r="DI6" s="479"/>
      <c r="DJ6" s="479"/>
      <c r="DK6" s="479"/>
      <c r="DL6" s="479"/>
      <c r="DM6" s="479"/>
      <c r="DN6" s="479"/>
      <c r="DO6" s="479"/>
      <c r="DP6" s="479"/>
      <c r="DQ6" s="479"/>
      <c r="DR6" s="479"/>
      <c r="DS6" s="479"/>
      <c r="DT6" s="479"/>
      <c r="DU6" s="479"/>
      <c r="DV6" s="479"/>
      <c r="DW6" s="479"/>
      <c r="DX6" s="479"/>
      <c r="DY6" s="479"/>
      <c r="DZ6" s="479"/>
      <c r="EA6" s="479"/>
      <c r="EB6" s="479"/>
      <c r="EC6" s="479"/>
      <c r="ED6" s="479"/>
      <c r="EE6" s="479"/>
      <c r="EF6" s="479"/>
      <c r="EG6" s="479"/>
      <c r="EH6" s="479"/>
      <c r="EI6" s="479"/>
      <c r="EJ6" s="479"/>
      <c r="EK6" s="479"/>
      <c r="EL6" s="479"/>
      <c r="EM6" s="479"/>
      <c r="EN6" s="479"/>
      <c r="EO6" s="479"/>
      <c r="EP6" s="479"/>
      <c r="EQ6" s="479"/>
      <c r="ER6" s="479"/>
      <c r="ES6" s="479"/>
      <c r="ET6" s="479"/>
      <c r="EU6" s="479"/>
      <c r="EV6" s="479"/>
      <c r="EW6" s="479"/>
      <c r="EX6" s="479"/>
      <c r="EY6" s="479"/>
      <c r="EZ6" s="479"/>
      <c r="FA6" s="479"/>
      <c r="FB6" s="479"/>
      <c r="FC6" s="479"/>
      <c r="FD6" s="479"/>
      <c r="FE6" s="479"/>
      <c r="FF6" s="479"/>
      <c r="FG6" s="479"/>
      <c r="FH6" s="479"/>
      <c r="FI6" s="479"/>
      <c r="FJ6" s="479"/>
      <c r="FK6" s="479"/>
      <c r="FL6" s="479"/>
      <c r="FM6" s="479"/>
      <c r="FN6" s="479"/>
      <c r="FO6" s="479"/>
      <c r="FP6" s="479"/>
      <c r="FQ6" s="479"/>
      <c r="FR6" s="479"/>
      <c r="FS6" s="479"/>
      <c r="FT6" s="479"/>
      <c r="FU6" s="479"/>
      <c r="FV6" s="479"/>
      <c r="FW6" s="479"/>
      <c r="FX6" s="479"/>
      <c r="FY6" s="479"/>
      <c r="FZ6" s="479"/>
      <c r="GA6" s="479"/>
      <c r="GB6" s="479"/>
      <c r="GC6" s="479"/>
      <c r="GD6" s="479"/>
      <c r="GE6" s="479"/>
      <c r="GF6" s="479"/>
      <c r="GG6" s="479"/>
      <c r="GH6" s="479"/>
      <c r="GI6" s="479"/>
      <c r="GJ6" s="479"/>
      <c r="GK6" s="479"/>
      <c r="GL6" s="479"/>
      <c r="GM6" s="479"/>
      <c r="GN6" s="479"/>
      <c r="GO6" s="479"/>
      <c r="GP6" s="479"/>
      <c r="GQ6" s="479"/>
      <c r="GR6" s="479"/>
      <c r="GS6" s="479"/>
      <c r="GT6" s="479"/>
      <c r="GU6" s="479"/>
      <c r="GV6" s="479"/>
      <c r="GW6" s="479"/>
      <c r="GX6" s="479"/>
      <c r="GY6" s="479"/>
      <c r="GZ6" s="479"/>
      <c r="HA6" s="479"/>
      <c r="HB6" s="479"/>
      <c r="HC6" s="479"/>
      <c r="HD6" s="479"/>
      <c r="HE6" s="479"/>
      <c r="HF6" s="479"/>
      <c r="HG6" s="479"/>
      <c r="HH6" s="479"/>
      <c r="HI6" s="479"/>
      <c r="HJ6" s="479"/>
      <c r="HK6" s="479"/>
      <c r="HL6" s="479"/>
      <c r="HM6" s="479"/>
      <c r="HN6" s="479"/>
      <c r="HO6" s="479"/>
      <c r="HP6" s="479"/>
      <c r="HQ6" s="479"/>
      <c r="HR6" s="479"/>
      <c r="HS6" s="479"/>
      <c r="HT6" s="479"/>
      <c r="HU6" s="479"/>
      <c r="HV6" s="479"/>
      <c r="HW6" s="479"/>
      <c r="HX6" s="479"/>
      <c r="HY6" s="479"/>
      <c r="HZ6" s="479"/>
      <c r="IA6" s="479"/>
      <c r="IB6" s="479"/>
      <c r="IC6" s="479"/>
      <c r="ID6" s="479"/>
      <c r="IE6" s="479"/>
      <c r="IF6" s="479"/>
      <c r="IG6" s="479"/>
      <c r="IH6" s="479"/>
      <c r="II6" s="479"/>
      <c r="IJ6" s="479"/>
      <c r="IK6" s="479"/>
      <c r="IL6" s="479"/>
      <c r="IM6" s="479"/>
      <c r="IN6" s="479"/>
      <c r="IO6" s="479"/>
      <c r="IP6" s="479"/>
      <c r="IQ6" s="479"/>
      <c r="IR6" s="479"/>
      <c r="IS6" s="479"/>
      <c r="IT6" s="479"/>
      <c r="IU6" s="479"/>
      <c r="IV6" s="479"/>
      <c r="IW6" s="479"/>
      <c r="IX6" s="479"/>
      <c r="IY6" s="479"/>
      <c r="IZ6" s="479"/>
      <c r="JA6" s="479"/>
      <c r="JB6" s="479"/>
      <c r="JC6" s="479"/>
      <c r="JD6" s="479"/>
      <c r="JE6" s="479"/>
      <c r="JF6" s="479"/>
      <c r="JG6" s="479"/>
      <c r="JH6" s="479"/>
      <c r="JI6" s="479"/>
      <c r="JJ6" s="479"/>
      <c r="JK6" s="479"/>
      <c r="JL6" s="479"/>
      <c r="JM6" s="479"/>
      <c r="JN6" s="479"/>
      <c r="JO6" s="479"/>
      <c r="JP6" s="479"/>
      <c r="JQ6" s="479"/>
      <c r="JR6" s="479"/>
      <c r="JS6" s="479"/>
      <c r="JT6" s="479"/>
      <c r="JU6" s="479"/>
      <c r="JV6" s="479"/>
      <c r="JW6" s="479"/>
      <c r="JX6" s="479"/>
      <c r="JY6" s="479"/>
      <c r="JZ6" s="479"/>
      <c r="KA6" s="479"/>
      <c r="KB6" s="479"/>
      <c r="KC6" s="479"/>
      <c r="KD6" s="479"/>
      <c r="KE6" s="479"/>
      <c r="KF6" s="479"/>
      <c r="KG6" s="479"/>
      <c r="KH6" s="479"/>
      <c r="KI6" s="479"/>
      <c r="KJ6" s="479"/>
      <c r="KK6" s="479"/>
      <c r="KL6" s="479"/>
      <c r="KM6" s="479"/>
      <c r="KN6" s="479"/>
      <c r="KO6" s="479"/>
      <c r="KP6" s="479"/>
      <c r="KQ6" s="479"/>
      <c r="KR6" s="479"/>
      <c r="KS6" s="479"/>
      <c r="KT6" s="479"/>
      <c r="KU6" s="479"/>
      <c r="KV6" s="479"/>
      <c r="KW6" s="479"/>
      <c r="KX6" s="479"/>
      <c r="KY6" s="479"/>
      <c r="KZ6" s="479"/>
      <c r="LA6" s="479"/>
      <c r="LB6" s="479"/>
      <c r="LC6" s="479"/>
      <c r="LD6" s="479"/>
      <c r="LE6" s="479"/>
      <c r="LF6" s="479"/>
      <c r="LG6" s="479"/>
      <c r="LH6" s="479"/>
      <c r="LI6" s="479"/>
      <c r="LJ6" s="479"/>
      <c r="LK6" s="479"/>
      <c r="LL6" s="479"/>
      <c r="LM6" s="479"/>
      <c r="LN6" s="479"/>
      <c r="LO6" s="479"/>
      <c r="LP6" s="479"/>
      <c r="LQ6" s="479"/>
      <c r="LR6" s="479"/>
      <c r="LS6" s="479"/>
      <c r="LT6" s="479"/>
      <c r="LU6" s="479"/>
      <c r="LV6" s="479"/>
      <c r="LW6" s="479"/>
      <c r="LX6" s="479"/>
      <c r="LY6" s="479"/>
      <c r="LZ6" s="479"/>
      <c r="MA6" s="479"/>
      <c r="MB6" s="479"/>
      <c r="MC6" s="479"/>
      <c r="MD6" s="479"/>
      <c r="ME6" s="479"/>
      <c r="MF6" s="479"/>
      <c r="MG6" s="479"/>
      <c r="MH6" s="479"/>
      <c r="MI6" s="479"/>
      <c r="MJ6" s="479"/>
      <c r="MK6" s="479"/>
      <c r="ML6" s="479"/>
      <c r="MM6" s="479"/>
      <c r="MN6" s="479"/>
      <c r="MO6" s="479"/>
      <c r="MP6" s="479"/>
      <c r="MQ6" s="479"/>
      <c r="MR6" s="479"/>
      <c r="MS6" s="479"/>
      <c r="MT6" s="479"/>
      <c r="MU6" s="479"/>
      <c r="MV6" s="479"/>
      <c r="MW6" s="479"/>
      <c r="MX6" s="479"/>
      <c r="MY6" s="479"/>
      <c r="MZ6" s="479"/>
      <c r="NA6" s="479"/>
      <c r="NB6" s="479"/>
      <c r="NC6" s="479"/>
      <c r="ND6" s="479"/>
      <c r="NE6" s="479"/>
      <c r="NF6" s="479"/>
      <c r="NG6" s="479"/>
      <c r="NH6" s="479"/>
      <c r="NI6" s="479"/>
      <c r="NJ6" s="479"/>
      <c r="NK6" s="479"/>
      <c r="NL6" s="479"/>
      <c r="NM6" s="479"/>
      <c r="NN6" s="479"/>
      <c r="NO6" s="479"/>
      <c r="NP6" s="479"/>
      <c r="NQ6" s="479"/>
      <c r="NR6" s="479"/>
      <c r="NS6" s="479"/>
      <c r="NT6" s="479"/>
      <c r="NU6" s="479"/>
      <c r="NV6" s="479"/>
      <c r="NW6" s="479"/>
      <c r="NX6" s="479"/>
      <c r="NY6" s="479"/>
      <c r="NZ6" s="479"/>
      <c r="OA6" s="479"/>
      <c r="OB6" s="479"/>
      <c r="OC6" s="479"/>
      <c r="OD6" s="479"/>
      <c r="OE6" s="479"/>
      <c r="OF6" s="479"/>
      <c r="OG6" s="479"/>
      <c r="OH6" s="479"/>
      <c r="OI6" s="479"/>
      <c r="OJ6" s="479"/>
      <c r="OK6" s="479"/>
      <c r="OL6" s="479"/>
      <c r="OM6" s="479"/>
      <c r="ON6" s="479"/>
      <c r="OO6" s="479"/>
      <c r="OP6" s="479"/>
      <c r="OQ6" s="479"/>
      <c r="OR6" s="479"/>
      <c r="OS6" s="479"/>
      <c r="OT6" s="479"/>
      <c r="OU6" s="479"/>
      <c r="OV6" s="479"/>
      <c r="OW6" s="479"/>
      <c r="OX6" s="479"/>
      <c r="OY6" s="479"/>
      <c r="OZ6" s="479"/>
      <c r="PA6" s="479"/>
      <c r="PB6" s="479"/>
      <c r="PC6" s="479"/>
      <c r="PD6" s="479"/>
      <c r="PE6" s="479"/>
      <c r="PF6" s="479"/>
      <c r="PG6" s="479"/>
      <c r="PH6" s="479"/>
      <c r="PI6" s="479"/>
      <c r="PJ6" s="479"/>
      <c r="PK6" s="479"/>
      <c r="PL6" s="479"/>
      <c r="PM6" s="479"/>
      <c r="PN6" s="479"/>
      <c r="PO6" s="479"/>
      <c r="PP6" s="479"/>
      <c r="PQ6" s="479"/>
      <c r="PR6" s="479"/>
      <c r="PS6" s="479"/>
      <c r="PT6" s="479"/>
      <c r="PU6" s="479"/>
      <c r="PV6" s="479"/>
      <c r="PW6" s="479"/>
      <c r="PX6" s="479"/>
      <c r="PY6" s="479"/>
      <c r="PZ6" s="479"/>
      <c r="QA6" s="479"/>
      <c r="QB6" s="479"/>
      <c r="QC6" s="479"/>
      <c r="QD6" s="479"/>
      <c r="QE6" s="479"/>
      <c r="QF6" s="479"/>
      <c r="QG6" s="479"/>
      <c r="QH6" s="479"/>
      <c r="QI6" s="479"/>
      <c r="QJ6" s="479"/>
      <c r="QK6" s="479"/>
      <c r="QL6" s="479"/>
      <c r="QM6" s="479"/>
      <c r="QN6" s="479"/>
      <c r="QO6" s="479"/>
      <c r="QP6" s="479"/>
      <c r="QQ6" s="479"/>
      <c r="QR6" s="479"/>
      <c r="QS6" s="479"/>
      <c r="QT6" s="479"/>
      <c r="QU6" s="479"/>
      <c r="QV6" s="479"/>
      <c r="QW6" s="479"/>
      <c r="QX6" s="479"/>
      <c r="QY6" s="479"/>
      <c r="QZ6" s="479"/>
      <c r="RA6" s="479"/>
      <c r="RB6" s="479"/>
      <c r="RC6" s="479"/>
      <c r="RD6" s="479"/>
      <c r="RE6" s="479"/>
      <c r="RF6" s="479"/>
      <c r="RG6" s="479"/>
      <c r="RH6" s="479"/>
      <c r="RI6" s="479"/>
      <c r="RJ6" s="479"/>
      <c r="RK6" s="479"/>
      <c r="RL6" s="479"/>
      <c r="RM6" s="479"/>
      <c r="RN6" s="479"/>
      <c r="RO6" s="479"/>
      <c r="RP6" s="479"/>
      <c r="RQ6" s="479"/>
      <c r="RR6" s="479"/>
      <c r="RS6" s="479"/>
      <c r="RT6" s="479"/>
      <c r="RU6" s="479"/>
      <c r="RV6" s="479"/>
      <c r="RW6" s="479"/>
      <c r="RX6" s="479"/>
      <c r="RY6" s="479"/>
      <c r="RZ6" s="479"/>
      <c r="SA6" s="479"/>
      <c r="SB6" s="479"/>
      <c r="SC6" s="479"/>
      <c r="SD6" s="479"/>
      <c r="SE6" s="479"/>
      <c r="SF6" s="479"/>
      <c r="SG6" s="479"/>
      <c r="SH6" s="479"/>
      <c r="SI6" s="479"/>
      <c r="SJ6" s="479"/>
      <c r="SK6" s="479"/>
      <c r="SL6" s="479"/>
      <c r="SM6" s="479"/>
      <c r="SN6" s="479"/>
      <c r="SO6" s="479"/>
      <c r="SP6" s="479"/>
      <c r="SQ6" s="479"/>
      <c r="SR6" s="479"/>
      <c r="SS6" s="479"/>
      <c r="ST6" s="479"/>
      <c r="SU6" s="479"/>
      <c r="SV6" s="479"/>
      <c r="SW6" s="479"/>
      <c r="SX6" s="479"/>
      <c r="SY6" s="479"/>
      <c r="SZ6" s="479"/>
      <c r="TA6" s="479"/>
      <c r="TB6" s="479"/>
      <c r="TC6" s="479"/>
      <c r="TD6" s="479"/>
      <c r="TE6" s="479"/>
      <c r="TF6" s="479"/>
      <c r="TG6" s="479"/>
      <c r="TH6" s="479"/>
      <c r="TI6" s="479"/>
      <c r="TJ6" s="479"/>
      <c r="TK6" s="479"/>
      <c r="TL6" s="479"/>
      <c r="TM6" s="479"/>
      <c r="TN6" s="479"/>
      <c r="TO6" s="479"/>
      <c r="TP6" s="479"/>
      <c r="TQ6" s="479"/>
      <c r="TR6" s="479"/>
      <c r="TS6" s="479"/>
      <c r="TT6" s="479"/>
      <c r="TU6" s="479"/>
      <c r="TV6" s="479"/>
      <c r="TW6" s="479"/>
      <c r="TX6" s="479"/>
      <c r="TY6" s="479"/>
      <c r="TZ6" s="479"/>
      <c r="UA6" s="479"/>
      <c r="UB6" s="479"/>
      <c r="UC6" s="479"/>
      <c r="UD6" s="479"/>
      <c r="UE6" s="479"/>
      <c r="UF6" s="479"/>
      <c r="UG6" s="479"/>
      <c r="UH6" s="479"/>
      <c r="UI6" s="479"/>
      <c r="UJ6" s="479"/>
      <c r="UK6" s="479"/>
      <c r="UL6" s="479"/>
      <c r="UM6" s="479"/>
      <c r="UN6" s="479"/>
      <c r="UO6" s="479"/>
      <c r="UP6" s="479"/>
      <c r="UQ6" s="479"/>
      <c r="UR6" s="479"/>
      <c r="US6" s="479"/>
      <c r="UT6" s="479"/>
      <c r="UU6" s="479"/>
      <c r="UV6" s="479"/>
      <c r="UW6" s="479"/>
      <c r="UX6" s="479"/>
      <c r="UY6" s="479"/>
      <c r="UZ6" s="479"/>
      <c r="VA6" s="479"/>
      <c r="VB6" s="479"/>
      <c r="VC6" s="479"/>
      <c r="VD6" s="479"/>
      <c r="VE6" s="479"/>
      <c r="VF6" s="479"/>
      <c r="VG6" s="479"/>
      <c r="VH6" s="479"/>
      <c r="VI6" s="479"/>
      <c r="VJ6" s="479"/>
      <c r="VK6" s="479"/>
      <c r="VL6" s="479"/>
      <c r="VM6" s="479"/>
      <c r="VN6" s="479"/>
      <c r="VO6" s="479"/>
      <c r="VP6" s="479"/>
      <c r="VQ6" s="479"/>
      <c r="VR6" s="479"/>
      <c r="VS6" s="479"/>
      <c r="VT6" s="479"/>
      <c r="VU6" s="479"/>
      <c r="VV6" s="479"/>
      <c r="VW6" s="479"/>
      <c r="VX6" s="479"/>
      <c r="VY6" s="479"/>
      <c r="VZ6" s="479"/>
      <c r="WA6" s="479"/>
      <c r="WB6" s="479"/>
      <c r="WC6" s="479"/>
      <c r="WD6" s="479"/>
      <c r="WE6" s="479"/>
      <c r="WF6" s="479"/>
      <c r="WG6" s="479"/>
      <c r="WH6" s="479"/>
      <c r="WI6" s="479"/>
      <c r="WJ6" s="479"/>
      <c r="WK6" s="479"/>
      <c r="WL6" s="479"/>
      <c r="WM6" s="479"/>
      <c r="WN6" s="479"/>
      <c r="WO6" s="479"/>
      <c r="WP6" s="479"/>
      <c r="WQ6" s="479"/>
      <c r="WR6" s="479"/>
      <c r="WS6" s="479"/>
      <c r="WT6" s="479"/>
      <c r="WU6" s="479"/>
      <c r="WV6" s="479"/>
      <c r="WW6" s="479"/>
      <c r="WX6" s="479"/>
      <c r="WY6" s="479"/>
      <c r="WZ6" s="479"/>
      <c r="XA6" s="479"/>
      <c r="XB6" s="479"/>
      <c r="XC6" s="479"/>
      <c r="XD6" s="479"/>
      <c r="XE6" s="479"/>
      <c r="XF6" s="479"/>
      <c r="XG6" s="479"/>
      <c r="XH6" s="479"/>
      <c r="XI6" s="479"/>
      <c r="XJ6" s="479"/>
      <c r="XK6" s="479"/>
      <c r="XL6" s="479"/>
      <c r="XM6" s="479"/>
      <c r="XN6" s="479"/>
      <c r="XO6" s="479"/>
      <c r="XP6" s="479"/>
      <c r="XQ6" s="479"/>
      <c r="XR6" s="479"/>
      <c r="XS6" s="479"/>
      <c r="XT6" s="479"/>
      <c r="XU6" s="479"/>
      <c r="XV6" s="479"/>
      <c r="XW6" s="479"/>
      <c r="XX6" s="479"/>
      <c r="XY6" s="479"/>
      <c r="XZ6" s="479"/>
      <c r="YA6" s="479"/>
      <c r="YB6" s="479"/>
      <c r="YC6" s="479"/>
      <c r="YD6" s="479"/>
      <c r="YE6" s="479"/>
      <c r="YF6" s="479"/>
      <c r="YG6" s="479"/>
      <c r="YH6" s="479"/>
      <c r="YI6" s="479"/>
      <c r="YJ6" s="479"/>
      <c r="YK6" s="479"/>
      <c r="YL6" s="479"/>
      <c r="YM6" s="479"/>
      <c r="YN6" s="479"/>
      <c r="YO6" s="479"/>
      <c r="YP6" s="479"/>
      <c r="YQ6" s="479"/>
      <c r="YR6" s="479"/>
      <c r="YS6" s="479"/>
      <c r="YT6" s="479"/>
      <c r="YU6" s="479"/>
      <c r="YV6" s="479"/>
      <c r="YW6" s="479"/>
      <c r="YX6" s="479"/>
      <c r="YY6" s="479"/>
      <c r="YZ6" s="479"/>
      <c r="ZA6" s="479"/>
      <c r="ZB6" s="479"/>
      <c r="ZC6" s="479"/>
      <c r="ZD6" s="479"/>
      <c r="ZE6" s="479"/>
      <c r="ZF6" s="479"/>
      <c r="ZG6" s="479"/>
      <c r="ZH6" s="479"/>
      <c r="ZI6" s="479"/>
      <c r="ZJ6" s="479"/>
      <c r="ZK6" s="479"/>
      <c r="ZL6" s="479"/>
      <c r="ZM6" s="479"/>
      <c r="ZN6" s="479"/>
      <c r="ZO6" s="479"/>
      <c r="ZP6" s="479"/>
      <c r="ZQ6" s="479"/>
      <c r="ZR6" s="479"/>
      <c r="ZS6" s="479"/>
      <c r="ZT6" s="479"/>
      <c r="ZU6" s="479"/>
      <c r="ZV6" s="479"/>
      <c r="ZW6" s="479"/>
      <c r="ZX6" s="479"/>
      <c r="ZY6" s="479"/>
      <c r="ZZ6" s="479"/>
      <c r="AAA6" s="479"/>
      <c r="AAB6" s="479"/>
      <c r="AAC6" s="479"/>
      <c r="AAD6" s="479"/>
      <c r="AAE6" s="479"/>
      <c r="AAF6" s="479"/>
      <c r="AAG6" s="479"/>
      <c r="AAH6" s="479"/>
      <c r="AAI6" s="479"/>
      <c r="AAJ6" s="479"/>
      <c r="AAK6" s="479"/>
      <c r="AAL6" s="479"/>
      <c r="AAM6" s="479"/>
      <c r="AAN6" s="479"/>
      <c r="AAO6" s="479"/>
      <c r="AAP6" s="479"/>
      <c r="AAQ6" s="479"/>
      <c r="AAR6" s="479"/>
      <c r="AAS6" s="479"/>
      <c r="AAT6" s="479"/>
      <c r="AAU6" s="479"/>
      <c r="AAV6" s="479"/>
      <c r="AAW6" s="479"/>
      <c r="AAX6" s="479"/>
      <c r="AAY6" s="479"/>
      <c r="AAZ6" s="479"/>
      <c r="ABA6" s="479"/>
      <c r="ABB6" s="479"/>
      <c r="ABC6" s="479"/>
      <c r="ABD6" s="479"/>
      <c r="ABE6" s="479"/>
      <c r="ABF6" s="479"/>
      <c r="ABG6" s="479"/>
      <c r="ABH6" s="479"/>
      <c r="ABI6" s="479"/>
      <c r="ABJ6" s="479"/>
      <c r="ABK6" s="479"/>
      <c r="ABL6" s="479"/>
      <c r="ABM6" s="479"/>
      <c r="ABN6" s="479"/>
      <c r="ABO6" s="479"/>
      <c r="ABP6" s="479"/>
      <c r="ABQ6" s="479"/>
      <c r="ABR6" s="479"/>
      <c r="ABS6" s="479"/>
      <c r="ABT6" s="479"/>
      <c r="ABU6" s="479"/>
      <c r="ABV6" s="479"/>
      <c r="ABW6" s="479"/>
      <c r="ABX6" s="479"/>
      <c r="ABY6" s="479"/>
      <c r="ABZ6" s="479"/>
      <c r="ACA6" s="479"/>
      <c r="ACB6" s="479"/>
      <c r="ACC6" s="479"/>
      <c r="ACD6" s="479"/>
      <c r="ACE6" s="479"/>
      <c r="ACF6" s="479"/>
      <c r="ACG6" s="479"/>
      <c r="ACH6" s="479"/>
      <c r="ACI6" s="479"/>
      <c r="ACJ6" s="479"/>
      <c r="ACK6" s="479"/>
      <c r="ACL6" s="479"/>
      <c r="ACM6" s="479"/>
      <c r="ACN6" s="479"/>
      <c r="ACO6" s="479"/>
      <c r="ACP6" s="479"/>
      <c r="ACQ6" s="479"/>
      <c r="ACR6" s="479"/>
      <c r="ACS6" s="479"/>
      <c r="ACT6" s="479"/>
      <c r="ACU6" s="479"/>
      <c r="ACV6" s="479"/>
      <c r="ACW6" s="479"/>
      <c r="ACX6" s="479"/>
      <c r="ACY6" s="479"/>
      <c r="ACZ6" s="479"/>
      <c r="ADA6" s="479"/>
      <c r="ADB6" s="479"/>
      <c r="ADC6" s="479"/>
      <c r="ADD6" s="479"/>
      <c r="ADE6" s="479"/>
      <c r="ADF6" s="479"/>
      <c r="ADG6" s="479"/>
      <c r="ADH6" s="479"/>
      <c r="ADI6" s="479"/>
      <c r="ADJ6" s="479"/>
      <c r="ADK6" s="479"/>
      <c r="ADL6" s="479"/>
      <c r="ADM6" s="479"/>
      <c r="ADN6" s="479"/>
      <c r="ADO6" s="479"/>
      <c r="ADP6" s="479"/>
      <c r="ADQ6" s="479"/>
      <c r="ADR6" s="479"/>
      <c r="ADS6" s="479"/>
      <c r="ADT6" s="479"/>
      <c r="ADU6" s="479"/>
      <c r="ADV6" s="479"/>
      <c r="ADW6" s="479"/>
      <c r="ADX6" s="479"/>
      <c r="ADY6" s="479"/>
      <c r="ADZ6" s="479"/>
      <c r="AEA6" s="479"/>
      <c r="AEB6" s="479"/>
      <c r="AEC6" s="479"/>
      <c r="AED6" s="479"/>
      <c r="AEE6" s="479"/>
      <c r="AEF6" s="479"/>
      <c r="AEG6" s="479"/>
      <c r="AEH6" s="479"/>
      <c r="AEI6" s="479"/>
      <c r="AEJ6" s="479"/>
      <c r="AEK6" s="479"/>
      <c r="AEL6" s="479"/>
      <c r="AEM6" s="479"/>
      <c r="AEN6" s="479"/>
      <c r="AEO6" s="479"/>
      <c r="AEP6" s="479"/>
      <c r="AEQ6" s="479"/>
      <c r="AER6" s="479"/>
      <c r="AES6" s="479"/>
      <c r="AET6" s="479"/>
      <c r="AEU6" s="479"/>
      <c r="AEV6" s="479"/>
      <c r="AEW6" s="479"/>
      <c r="AEX6" s="479"/>
      <c r="AEY6" s="479"/>
      <c r="AEZ6" s="479"/>
      <c r="AFA6" s="479"/>
      <c r="AFB6" s="479"/>
      <c r="AFC6" s="479"/>
      <c r="AFD6" s="479"/>
      <c r="AFE6" s="479"/>
      <c r="AFF6" s="479"/>
      <c r="AFG6" s="479"/>
      <c r="AFH6" s="479"/>
      <c r="AFI6" s="479"/>
      <c r="AFJ6" s="479"/>
      <c r="AFK6" s="479"/>
      <c r="AFL6" s="479"/>
      <c r="AFM6" s="479"/>
      <c r="AFN6" s="479"/>
      <c r="AFO6" s="479"/>
      <c r="AFP6" s="479"/>
      <c r="AFQ6" s="479"/>
      <c r="AFR6" s="479"/>
      <c r="AFS6" s="479"/>
      <c r="AFT6" s="479"/>
      <c r="AFU6" s="479"/>
      <c r="AFV6" s="479"/>
      <c r="AFW6" s="479"/>
      <c r="AFX6" s="479"/>
      <c r="AFY6" s="479"/>
      <c r="AFZ6" s="479"/>
      <c r="AGA6" s="479"/>
      <c r="AGB6" s="479"/>
      <c r="AGC6" s="479"/>
      <c r="AGD6" s="479"/>
      <c r="AGE6" s="479"/>
      <c r="AGF6" s="479"/>
      <c r="AGG6" s="479"/>
      <c r="AGH6" s="479"/>
      <c r="AGI6" s="479"/>
      <c r="AGJ6" s="479"/>
      <c r="AGK6" s="479"/>
      <c r="AGL6" s="479"/>
      <c r="AGM6" s="479"/>
      <c r="AGN6" s="479"/>
      <c r="AGO6" s="479"/>
      <c r="AGP6" s="479"/>
      <c r="AGQ6" s="479"/>
      <c r="AGR6" s="479"/>
      <c r="AGS6" s="479"/>
      <c r="AGT6" s="479"/>
      <c r="AGU6" s="479"/>
      <c r="AGV6" s="479"/>
      <c r="AGW6" s="479"/>
      <c r="AGX6" s="479"/>
      <c r="AGY6" s="479"/>
      <c r="AGZ6" s="479"/>
      <c r="AHA6" s="479"/>
      <c r="AHB6" s="479"/>
      <c r="AHC6" s="479"/>
      <c r="AHD6" s="479"/>
      <c r="AHE6" s="479"/>
      <c r="AHF6" s="479"/>
      <c r="AHG6" s="479"/>
      <c r="AHH6" s="479"/>
      <c r="AHI6" s="479"/>
      <c r="AHJ6" s="479"/>
      <c r="AHK6" s="479"/>
      <c r="AHL6" s="479"/>
      <c r="AHM6" s="479"/>
      <c r="AHN6" s="479"/>
      <c r="AHO6" s="479"/>
      <c r="AHP6" s="479"/>
      <c r="AHQ6" s="479"/>
      <c r="AHR6" s="479"/>
      <c r="AHS6" s="479"/>
      <c r="AHT6" s="479"/>
      <c r="AHU6" s="479"/>
      <c r="AHV6" s="479"/>
      <c r="AHW6" s="479"/>
      <c r="AHX6" s="479"/>
      <c r="AHY6" s="479"/>
      <c r="AHZ6" s="479"/>
      <c r="AIA6" s="479"/>
      <c r="AIB6" s="479"/>
      <c r="AIC6" s="479"/>
      <c r="AID6" s="479"/>
      <c r="AIE6" s="479"/>
      <c r="AIF6" s="479"/>
      <c r="AIG6" s="479"/>
      <c r="AIH6" s="479"/>
      <c r="AII6" s="479"/>
      <c r="AIJ6" s="479"/>
      <c r="AIK6" s="479"/>
      <c r="AIL6" s="479"/>
      <c r="AIM6" s="479"/>
      <c r="AIN6" s="479"/>
      <c r="AIO6" s="479"/>
      <c r="AIP6" s="479"/>
      <c r="AIQ6" s="479"/>
      <c r="AIR6" s="479"/>
      <c r="AIS6" s="479"/>
      <c r="AIT6" s="479"/>
      <c r="AIU6" s="479"/>
      <c r="AIV6" s="479"/>
      <c r="AIW6" s="479"/>
      <c r="AIX6" s="479"/>
      <c r="AIY6" s="479"/>
      <c r="AIZ6" s="479"/>
      <c r="AJA6" s="479"/>
      <c r="AJB6" s="479"/>
      <c r="AJC6" s="479"/>
      <c r="AJD6" s="479"/>
      <c r="AJE6" s="479"/>
      <c r="AJF6" s="479"/>
      <c r="AJG6" s="479"/>
      <c r="AJH6" s="479"/>
      <c r="AJI6" s="479"/>
      <c r="AJJ6" s="479"/>
      <c r="AJK6" s="479"/>
      <c r="AJL6" s="479"/>
      <c r="AJM6" s="479"/>
      <c r="AJN6" s="479"/>
      <c r="AJO6" s="479"/>
      <c r="AJP6" s="479"/>
      <c r="AJQ6" s="479"/>
      <c r="AJR6" s="479"/>
      <c r="AJS6" s="479"/>
      <c r="AJT6" s="479"/>
      <c r="AJU6" s="479"/>
      <c r="AJV6" s="479"/>
      <c r="AJW6" s="479"/>
      <c r="AJX6" s="479"/>
      <c r="AJY6" s="479"/>
      <c r="AJZ6" s="479"/>
      <c r="AKA6" s="479"/>
      <c r="AKB6" s="479"/>
      <c r="AKC6" s="479"/>
      <c r="AKD6" s="479"/>
      <c r="AKE6" s="479"/>
      <c r="AKF6" s="479"/>
      <c r="AKG6" s="479"/>
      <c r="AKH6" s="479"/>
      <c r="AKI6" s="479"/>
      <c r="AKJ6" s="479"/>
      <c r="AKK6" s="479"/>
      <c r="AKL6" s="479"/>
      <c r="AKM6" s="479"/>
      <c r="AKN6" s="479"/>
      <c r="AKO6" s="479"/>
      <c r="AKP6" s="479"/>
      <c r="AKQ6" s="479"/>
      <c r="AKR6" s="479"/>
      <c r="AKS6" s="479"/>
      <c r="AKT6" s="479"/>
      <c r="AKU6" s="479"/>
      <c r="AKV6" s="479"/>
      <c r="AKW6" s="479"/>
      <c r="AKX6" s="479"/>
      <c r="AKY6" s="479"/>
      <c r="AKZ6" s="479"/>
      <c r="ALA6" s="479"/>
      <c r="ALB6" s="479"/>
      <c r="ALC6" s="479"/>
      <c r="ALD6" s="479"/>
      <c r="ALE6" s="479"/>
      <c r="ALF6" s="479"/>
      <c r="ALG6" s="479"/>
      <c r="ALH6" s="479"/>
      <c r="ALI6" s="479"/>
      <c r="ALJ6" s="479"/>
      <c r="ALK6" s="479"/>
      <c r="ALL6" s="479"/>
      <c r="ALM6" s="483"/>
      <c r="ALN6" s="479"/>
      <c r="ALO6" s="479"/>
      <c r="ALP6" s="479"/>
      <c r="ALQ6" s="479"/>
      <c r="ALR6" s="479"/>
      <c r="ALS6" s="479"/>
      <c r="ALT6" s="479"/>
      <c r="ALU6" s="479"/>
      <c r="ALV6" s="479"/>
      <c r="ALW6" s="479"/>
      <c r="ALX6" s="479"/>
      <c r="ALY6" s="479"/>
      <c r="ALZ6" s="483"/>
    </row>
    <row r="7" spans="1:1014" ht="14.25" customHeight="1">
      <c r="A7" s="483"/>
      <c r="B7" s="483"/>
      <c r="C7" s="500" t="s">
        <v>1596</v>
      </c>
      <c r="D7" s="501" t="s">
        <v>1596</v>
      </c>
      <c r="E7" s="502" t="s">
        <v>1596</v>
      </c>
      <c r="F7" s="502" t="s">
        <v>1596</v>
      </c>
      <c r="G7" s="482"/>
      <c r="H7" s="482"/>
      <c r="I7" s="488"/>
      <c r="J7" s="482"/>
      <c r="K7" s="482"/>
      <c r="L7" s="482"/>
      <c r="M7" s="482"/>
      <c r="N7" s="482"/>
      <c r="O7" s="482"/>
      <c r="P7" s="503" t="s">
        <v>829</v>
      </c>
      <c r="Q7" s="503"/>
      <c r="R7" s="483"/>
      <c r="S7" s="479"/>
      <c r="T7" s="479"/>
      <c r="U7" s="479"/>
      <c r="V7" s="479"/>
      <c r="W7" s="479"/>
      <c r="X7" s="479"/>
      <c r="Y7" s="479"/>
      <c r="Z7" s="479"/>
      <c r="AA7" s="479"/>
      <c r="AB7" s="479"/>
      <c r="AC7" s="479"/>
      <c r="AD7" s="479"/>
      <c r="AE7" s="479"/>
      <c r="AF7" s="479"/>
      <c r="AG7" s="479"/>
      <c r="AH7" s="479"/>
      <c r="AI7" s="479"/>
      <c r="AJ7" s="479"/>
      <c r="AK7" s="479"/>
      <c r="AL7" s="479"/>
      <c r="AM7" s="479"/>
      <c r="AN7" s="479"/>
      <c r="AO7" s="479"/>
      <c r="AP7" s="479"/>
      <c r="AQ7" s="479"/>
      <c r="AR7" s="479"/>
      <c r="AS7" s="479"/>
      <c r="AT7" s="479"/>
      <c r="AU7" s="479"/>
      <c r="AV7" s="479"/>
      <c r="AW7" s="479"/>
      <c r="AX7" s="479"/>
      <c r="AY7" s="479"/>
      <c r="AZ7" s="479"/>
      <c r="BA7" s="479"/>
      <c r="BB7" s="479"/>
      <c r="BC7" s="479"/>
      <c r="BD7" s="479"/>
      <c r="BE7" s="479"/>
      <c r="BF7" s="479"/>
      <c r="BG7" s="479"/>
      <c r="BH7" s="479"/>
      <c r="BI7" s="479"/>
      <c r="BJ7" s="479"/>
      <c r="BK7" s="479"/>
      <c r="BL7" s="479"/>
      <c r="BM7" s="479"/>
      <c r="BN7" s="479"/>
      <c r="BO7" s="479"/>
      <c r="BP7" s="479"/>
      <c r="BQ7" s="479"/>
      <c r="BR7" s="479"/>
      <c r="BS7" s="479"/>
      <c r="BT7" s="479"/>
      <c r="BU7" s="479"/>
      <c r="BV7" s="479"/>
      <c r="BW7" s="479"/>
      <c r="BX7" s="479"/>
      <c r="BY7" s="479"/>
      <c r="BZ7" s="479"/>
      <c r="CA7" s="479"/>
      <c r="CB7" s="479"/>
      <c r="CC7" s="479"/>
      <c r="CD7" s="479"/>
      <c r="CE7" s="479"/>
      <c r="CF7" s="479"/>
      <c r="CG7" s="479"/>
      <c r="CH7" s="479"/>
      <c r="CI7" s="479"/>
      <c r="CJ7" s="479"/>
      <c r="CK7" s="479"/>
      <c r="CL7" s="479"/>
      <c r="CM7" s="479"/>
      <c r="CN7" s="479"/>
      <c r="CO7" s="479"/>
      <c r="CP7" s="479"/>
      <c r="CQ7" s="479"/>
      <c r="CR7" s="479"/>
      <c r="CS7" s="479"/>
      <c r="CT7" s="479"/>
      <c r="CU7" s="479"/>
      <c r="CV7" s="479"/>
      <c r="CW7" s="479"/>
      <c r="CX7" s="479"/>
      <c r="CY7" s="479"/>
      <c r="CZ7" s="479"/>
      <c r="DA7" s="479"/>
      <c r="DB7" s="479"/>
      <c r="DC7" s="479"/>
      <c r="DD7" s="479"/>
      <c r="DE7" s="479"/>
      <c r="DF7" s="479"/>
      <c r="DG7" s="479"/>
      <c r="DH7" s="479"/>
      <c r="DI7" s="479"/>
      <c r="DJ7" s="479"/>
      <c r="DK7" s="479"/>
      <c r="DL7" s="479"/>
      <c r="DM7" s="479"/>
      <c r="DN7" s="479"/>
      <c r="DO7" s="479"/>
      <c r="DP7" s="479"/>
      <c r="DQ7" s="479"/>
      <c r="DR7" s="479"/>
      <c r="DS7" s="479"/>
      <c r="DT7" s="479"/>
      <c r="DU7" s="479"/>
      <c r="DV7" s="479"/>
      <c r="DW7" s="479"/>
      <c r="DX7" s="479"/>
      <c r="DY7" s="479"/>
      <c r="DZ7" s="479"/>
      <c r="EA7" s="479"/>
      <c r="EB7" s="479"/>
      <c r="EC7" s="479"/>
      <c r="ED7" s="479"/>
      <c r="EE7" s="479"/>
      <c r="EF7" s="479"/>
      <c r="EG7" s="479"/>
      <c r="EH7" s="479"/>
      <c r="EI7" s="479"/>
      <c r="EJ7" s="479"/>
      <c r="EK7" s="479"/>
      <c r="EL7" s="479"/>
      <c r="EM7" s="479"/>
      <c r="EN7" s="479"/>
      <c r="EO7" s="479"/>
      <c r="EP7" s="479"/>
      <c r="EQ7" s="479"/>
      <c r="ER7" s="479"/>
      <c r="ES7" s="479"/>
      <c r="ET7" s="479"/>
      <c r="EU7" s="479"/>
      <c r="EV7" s="479"/>
      <c r="EW7" s="479"/>
      <c r="EX7" s="479"/>
      <c r="EY7" s="479"/>
      <c r="EZ7" s="479"/>
      <c r="FA7" s="479"/>
      <c r="FB7" s="479"/>
      <c r="FC7" s="479"/>
      <c r="FD7" s="479"/>
      <c r="FE7" s="479"/>
      <c r="FF7" s="479"/>
      <c r="FG7" s="479"/>
      <c r="FH7" s="479"/>
      <c r="FI7" s="479"/>
      <c r="FJ7" s="479"/>
      <c r="FK7" s="479"/>
      <c r="FL7" s="479"/>
      <c r="FM7" s="479"/>
      <c r="FN7" s="479"/>
      <c r="FO7" s="479"/>
      <c r="FP7" s="479"/>
      <c r="FQ7" s="479"/>
      <c r="FR7" s="479"/>
      <c r="FS7" s="479"/>
      <c r="FT7" s="479"/>
      <c r="FU7" s="479"/>
      <c r="FV7" s="479"/>
      <c r="FW7" s="479"/>
      <c r="FX7" s="479"/>
      <c r="FY7" s="479"/>
      <c r="FZ7" s="479"/>
      <c r="GA7" s="479"/>
      <c r="GB7" s="479"/>
      <c r="GC7" s="479"/>
      <c r="GD7" s="479"/>
      <c r="GE7" s="479"/>
      <c r="GF7" s="479"/>
      <c r="GG7" s="479"/>
      <c r="GH7" s="479"/>
      <c r="GI7" s="479"/>
      <c r="GJ7" s="479"/>
      <c r="GK7" s="479"/>
      <c r="GL7" s="479"/>
      <c r="GM7" s="479"/>
      <c r="GN7" s="479"/>
      <c r="GO7" s="479"/>
      <c r="GP7" s="479"/>
      <c r="GQ7" s="479"/>
      <c r="GR7" s="479"/>
      <c r="GS7" s="479"/>
      <c r="GT7" s="479"/>
      <c r="GU7" s="479"/>
      <c r="GV7" s="479"/>
      <c r="GW7" s="479"/>
      <c r="GX7" s="479"/>
      <c r="GY7" s="479"/>
      <c r="GZ7" s="479"/>
      <c r="HA7" s="479"/>
      <c r="HB7" s="479"/>
      <c r="HC7" s="479"/>
      <c r="HD7" s="479"/>
      <c r="HE7" s="479"/>
      <c r="HF7" s="479"/>
      <c r="HG7" s="479"/>
      <c r="HH7" s="479"/>
      <c r="HI7" s="479"/>
      <c r="HJ7" s="479"/>
      <c r="HK7" s="479"/>
      <c r="HL7" s="479"/>
      <c r="HM7" s="479"/>
      <c r="HN7" s="479"/>
      <c r="HO7" s="479"/>
      <c r="HP7" s="479"/>
      <c r="HQ7" s="479"/>
      <c r="HR7" s="479"/>
      <c r="HS7" s="479"/>
      <c r="HT7" s="479"/>
      <c r="HU7" s="479"/>
      <c r="HV7" s="479"/>
      <c r="HW7" s="479"/>
      <c r="HX7" s="479"/>
      <c r="HY7" s="479"/>
      <c r="HZ7" s="479"/>
      <c r="IA7" s="479"/>
      <c r="IB7" s="479"/>
      <c r="IC7" s="479"/>
      <c r="ID7" s="479"/>
      <c r="IE7" s="479"/>
      <c r="IF7" s="479"/>
      <c r="IG7" s="479"/>
      <c r="IH7" s="479"/>
      <c r="II7" s="479"/>
      <c r="IJ7" s="479"/>
      <c r="IK7" s="479"/>
      <c r="IL7" s="479"/>
      <c r="IM7" s="479"/>
      <c r="IN7" s="479"/>
      <c r="IO7" s="479"/>
      <c r="IP7" s="479"/>
      <c r="IQ7" s="479"/>
      <c r="IR7" s="479"/>
      <c r="IS7" s="479"/>
      <c r="IT7" s="479"/>
      <c r="IU7" s="479"/>
      <c r="IV7" s="479"/>
      <c r="IW7" s="479"/>
      <c r="IX7" s="479"/>
      <c r="IY7" s="479"/>
      <c r="IZ7" s="479"/>
      <c r="JA7" s="479"/>
      <c r="JB7" s="479"/>
      <c r="JC7" s="479"/>
      <c r="JD7" s="479"/>
      <c r="JE7" s="479"/>
      <c r="JF7" s="479"/>
      <c r="JG7" s="479"/>
      <c r="JH7" s="479"/>
      <c r="JI7" s="479"/>
      <c r="JJ7" s="479"/>
      <c r="JK7" s="479"/>
      <c r="JL7" s="479"/>
      <c r="JM7" s="479"/>
      <c r="JN7" s="479"/>
      <c r="JO7" s="479"/>
      <c r="JP7" s="479"/>
      <c r="JQ7" s="479"/>
      <c r="JR7" s="479"/>
      <c r="JS7" s="479"/>
      <c r="JT7" s="479"/>
      <c r="JU7" s="479"/>
      <c r="JV7" s="479"/>
      <c r="JW7" s="479"/>
      <c r="JX7" s="479"/>
      <c r="JY7" s="479"/>
      <c r="JZ7" s="479"/>
      <c r="KA7" s="479"/>
      <c r="KB7" s="479"/>
      <c r="KC7" s="479"/>
      <c r="KD7" s="479"/>
      <c r="KE7" s="479"/>
      <c r="KF7" s="479"/>
      <c r="KG7" s="479"/>
      <c r="KH7" s="479"/>
      <c r="KI7" s="479"/>
      <c r="KJ7" s="479"/>
      <c r="KK7" s="479"/>
      <c r="KL7" s="479"/>
      <c r="KM7" s="479"/>
      <c r="KN7" s="479"/>
      <c r="KO7" s="479"/>
      <c r="KP7" s="479"/>
      <c r="KQ7" s="479"/>
      <c r="KR7" s="479"/>
      <c r="KS7" s="479"/>
      <c r="KT7" s="479"/>
      <c r="KU7" s="479"/>
      <c r="KV7" s="479"/>
      <c r="KW7" s="479"/>
      <c r="KX7" s="479"/>
      <c r="KY7" s="479"/>
      <c r="KZ7" s="479"/>
      <c r="LA7" s="479"/>
      <c r="LB7" s="479"/>
      <c r="LC7" s="479"/>
      <c r="LD7" s="479"/>
      <c r="LE7" s="479"/>
      <c r="LF7" s="479"/>
      <c r="LG7" s="479"/>
      <c r="LH7" s="479"/>
      <c r="LI7" s="479"/>
      <c r="LJ7" s="479"/>
      <c r="LK7" s="479"/>
      <c r="LL7" s="479"/>
      <c r="LM7" s="479"/>
      <c r="LN7" s="479"/>
      <c r="LO7" s="479"/>
      <c r="LP7" s="479"/>
      <c r="LQ7" s="479"/>
      <c r="LR7" s="479"/>
      <c r="LS7" s="479"/>
      <c r="LT7" s="479"/>
      <c r="LU7" s="479"/>
      <c r="LV7" s="479"/>
      <c r="LW7" s="479"/>
      <c r="LX7" s="479"/>
      <c r="LY7" s="479"/>
      <c r="LZ7" s="479"/>
      <c r="MA7" s="479"/>
      <c r="MB7" s="479"/>
      <c r="MC7" s="479"/>
      <c r="MD7" s="479"/>
      <c r="ME7" s="479"/>
      <c r="MF7" s="479"/>
      <c r="MG7" s="479"/>
      <c r="MH7" s="479"/>
      <c r="MI7" s="479"/>
      <c r="MJ7" s="479"/>
      <c r="MK7" s="479"/>
      <c r="ML7" s="479"/>
      <c r="MM7" s="479"/>
      <c r="MN7" s="479"/>
      <c r="MO7" s="479"/>
      <c r="MP7" s="479"/>
      <c r="MQ7" s="479"/>
      <c r="MR7" s="479"/>
      <c r="MS7" s="479"/>
      <c r="MT7" s="479"/>
      <c r="MU7" s="479"/>
      <c r="MV7" s="479"/>
      <c r="MW7" s="479"/>
      <c r="MX7" s="479"/>
      <c r="MY7" s="479"/>
      <c r="MZ7" s="479"/>
      <c r="NA7" s="479"/>
      <c r="NB7" s="479"/>
      <c r="NC7" s="479"/>
      <c r="ND7" s="479"/>
      <c r="NE7" s="479"/>
      <c r="NF7" s="479"/>
      <c r="NG7" s="479"/>
      <c r="NH7" s="479"/>
      <c r="NI7" s="479"/>
      <c r="NJ7" s="479"/>
      <c r="NK7" s="479"/>
      <c r="NL7" s="479"/>
      <c r="NM7" s="479"/>
      <c r="NN7" s="479"/>
      <c r="NO7" s="479"/>
      <c r="NP7" s="479"/>
      <c r="NQ7" s="479"/>
      <c r="NR7" s="479"/>
      <c r="NS7" s="479"/>
      <c r="NT7" s="479"/>
      <c r="NU7" s="479"/>
      <c r="NV7" s="479"/>
      <c r="NW7" s="479"/>
      <c r="NX7" s="479"/>
      <c r="NY7" s="479"/>
      <c r="NZ7" s="479"/>
      <c r="OA7" s="479"/>
      <c r="OB7" s="479"/>
      <c r="OC7" s="479"/>
      <c r="OD7" s="479"/>
      <c r="OE7" s="479"/>
      <c r="OF7" s="479"/>
      <c r="OG7" s="479"/>
      <c r="OH7" s="479"/>
      <c r="OI7" s="479"/>
      <c r="OJ7" s="479"/>
      <c r="OK7" s="479"/>
      <c r="OL7" s="479"/>
      <c r="OM7" s="479"/>
      <c r="ON7" s="479"/>
      <c r="OO7" s="479"/>
      <c r="OP7" s="479"/>
      <c r="OQ7" s="479"/>
      <c r="OR7" s="479"/>
      <c r="OS7" s="479"/>
      <c r="OT7" s="479"/>
      <c r="OU7" s="479"/>
      <c r="OV7" s="479"/>
      <c r="OW7" s="479"/>
      <c r="OX7" s="479"/>
      <c r="OY7" s="479"/>
      <c r="OZ7" s="479"/>
      <c r="PA7" s="479"/>
      <c r="PB7" s="479"/>
      <c r="PC7" s="479"/>
      <c r="PD7" s="479"/>
      <c r="PE7" s="479"/>
      <c r="PF7" s="479"/>
      <c r="PG7" s="479"/>
      <c r="PH7" s="479"/>
      <c r="PI7" s="479"/>
      <c r="PJ7" s="479"/>
      <c r="PK7" s="479"/>
      <c r="PL7" s="479"/>
      <c r="PM7" s="479"/>
      <c r="PN7" s="479"/>
      <c r="PO7" s="479"/>
      <c r="PP7" s="479"/>
      <c r="PQ7" s="479"/>
      <c r="PR7" s="479"/>
      <c r="PS7" s="479"/>
      <c r="PT7" s="479"/>
      <c r="PU7" s="479"/>
      <c r="PV7" s="479"/>
      <c r="PW7" s="479"/>
      <c r="PX7" s="479"/>
      <c r="PY7" s="479"/>
      <c r="PZ7" s="479"/>
      <c r="QA7" s="479"/>
      <c r="QB7" s="479"/>
      <c r="QC7" s="479"/>
      <c r="QD7" s="479"/>
      <c r="QE7" s="479"/>
      <c r="QF7" s="479"/>
      <c r="QG7" s="479"/>
      <c r="QH7" s="479"/>
      <c r="QI7" s="479"/>
      <c r="QJ7" s="479"/>
      <c r="QK7" s="479"/>
      <c r="QL7" s="479"/>
      <c r="QM7" s="479"/>
      <c r="QN7" s="479"/>
      <c r="QO7" s="479"/>
      <c r="QP7" s="479"/>
      <c r="QQ7" s="479"/>
      <c r="QR7" s="479"/>
      <c r="QS7" s="479"/>
      <c r="QT7" s="479"/>
      <c r="QU7" s="479"/>
      <c r="QV7" s="479"/>
      <c r="QW7" s="479"/>
      <c r="QX7" s="479"/>
      <c r="QY7" s="479"/>
      <c r="QZ7" s="479"/>
      <c r="RA7" s="479"/>
      <c r="RB7" s="479"/>
      <c r="RC7" s="479"/>
      <c r="RD7" s="479"/>
      <c r="RE7" s="479"/>
      <c r="RF7" s="479"/>
      <c r="RG7" s="479"/>
      <c r="RH7" s="479"/>
      <c r="RI7" s="479"/>
      <c r="RJ7" s="479"/>
      <c r="RK7" s="479"/>
      <c r="RL7" s="479"/>
      <c r="RM7" s="479"/>
      <c r="RN7" s="479"/>
      <c r="RO7" s="479"/>
      <c r="RP7" s="479"/>
      <c r="RQ7" s="479"/>
      <c r="RR7" s="479"/>
      <c r="RS7" s="479"/>
      <c r="RT7" s="479"/>
      <c r="RU7" s="479"/>
      <c r="RV7" s="479"/>
      <c r="RW7" s="479"/>
      <c r="RX7" s="479"/>
      <c r="RY7" s="479"/>
      <c r="RZ7" s="479"/>
      <c r="SA7" s="479"/>
      <c r="SB7" s="479"/>
      <c r="SC7" s="479"/>
      <c r="SD7" s="479"/>
      <c r="SE7" s="479"/>
      <c r="SF7" s="479"/>
      <c r="SG7" s="479"/>
      <c r="SH7" s="479"/>
      <c r="SI7" s="479"/>
      <c r="SJ7" s="479"/>
      <c r="SK7" s="479"/>
      <c r="SL7" s="479"/>
      <c r="SM7" s="479"/>
      <c r="SN7" s="479"/>
      <c r="SO7" s="479"/>
      <c r="SP7" s="479"/>
      <c r="SQ7" s="479"/>
      <c r="SR7" s="479"/>
      <c r="SS7" s="479"/>
      <c r="ST7" s="479"/>
      <c r="SU7" s="479"/>
      <c r="SV7" s="479"/>
      <c r="SW7" s="479"/>
      <c r="SX7" s="479"/>
      <c r="SY7" s="479"/>
      <c r="SZ7" s="479"/>
      <c r="TA7" s="479"/>
      <c r="TB7" s="479"/>
      <c r="TC7" s="479"/>
      <c r="TD7" s="479"/>
      <c r="TE7" s="479"/>
      <c r="TF7" s="479"/>
      <c r="TG7" s="479"/>
      <c r="TH7" s="479"/>
      <c r="TI7" s="479"/>
      <c r="TJ7" s="479"/>
      <c r="TK7" s="479"/>
      <c r="TL7" s="479"/>
      <c r="TM7" s="479"/>
      <c r="TN7" s="479"/>
      <c r="TO7" s="479"/>
      <c r="TP7" s="479"/>
      <c r="TQ7" s="479"/>
      <c r="TR7" s="479"/>
      <c r="TS7" s="479"/>
      <c r="TT7" s="479"/>
      <c r="TU7" s="479"/>
      <c r="TV7" s="479"/>
      <c r="TW7" s="479"/>
      <c r="TX7" s="479"/>
      <c r="TY7" s="479"/>
      <c r="TZ7" s="479"/>
      <c r="UA7" s="479"/>
      <c r="UB7" s="479"/>
      <c r="UC7" s="479"/>
      <c r="UD7" s="479"/>
      <c r="UE7" s="479"/>
      <c r="UF7" s="479"/>
      <c r="UG7" s="479"/>
      <c r="UH7" s="479"/>
      <c r="UI7" s="479"/>
      <c r="UJ7" s="479"/>
      <c r="UK7" s="479"/>
      <c r="UL7" s="479"/>
      <c r="UM7" s="479"/>
      <c r="UN7" s="479"/>
      <c r="UO7" s="479"/>
      <c r="UP7" s="479"/>
      <c r="UQ7" s="479"/>
      <c r="UR7" s="479"/>
      <c r="US7" s="479"/>
      <c r="UT7" s="479"/>
      <c r="UU7" s="479"/>
      <c r="UV7" s="479"/>
      <c r="UW7" s="479"/>
      <c r="UX7" s="479"/>
      <c r="UY7" s="479"/>
      <c r="UZ7" s="479"/>
      <c r="VA7" s="479"/>
      <c r="VB7" s="479"/>
      <c r="VC7" s="479"/>
      <c r="VD7" s="479"/>
      <c r="VE7" s="479"/>
      <c r="VF7" s="479"/>
      <c r="VG7" s="479"/>
      <c r="VH7" s="479"/>
      <c r="VI7" s="479"/>
      <c r="VJ7" s="479"/>
      <c r="VK7" s="479"/>
      <c r="VL7" s="479"/>
      <c r="VM7" s="479"/>
      <c r="VN7" s="479"/>
      <c r="VO7" s="479"/>
      <c r="VP7" s="479"/>
      <c r="VQ7" s="479"/>
      <c r="VR7" s="479"/>
      <c r="VS7" s="479"/>
      <c r="VT7" s="479"/>
      <c r="VU7" s="479"/>
      <c r="VV7" s="479"/>
      <c r="VW7" s="479"/>
      <c r="VX7" s="479"/>
      <c r="VY7" s="479"/>
      <c r="VZ7" s="479"/>
      <c r="WA7" s="479"/>
      <c r="WB7" s="479"/>
      <c r="WC7" s="479"/>
      <c r="WD7" s="479"/>
      <c r="WE7" s="479"/>
      <c r="WF7" s="479"/>
      <c r="WG7" s="479"/>
      <c r="WH7" s="479"/>
      <c r="WI7" s="479"/>
      <c r="WJ7" s="479"/>
      <c r="WK7" s="479"/>
      <c r="WL7" s="479"/>
      <c r="WM7" s="479"/>
      <c r="WN7" s="479"/>
      <c r="WO7" s="479"/>
      <c r="WP7" s="479"/>
      <c r="WQ7" s="479"/>
      <c r="WR7" s="479"/>
      <c r="WS7" s="479"/>
      <c r="WT7" s="479"/>
      <c r="WU7" s="479"/>
      <c r="WV7" s="479"/>
      <c r="WW7" s="479"/>
      <c r="WX7" s="479"/>
      <c r="WY7" s="479"/>
      <c r="WZ7" s="479"/>
      <c r="XA7" s="479"/>
      <c r="XB7" s="479"/>
      <c r="XC7" s="479"/>
      <c r="XD7" s="479"/>
      <c r="XE7" s="479"/>
      <c r="XF7" s="479"/>
      <c r="XG7" s="479"/>
      <c r="XH7" s="479"/>
      <c r="XI7" s="479"/>
      <c r="XJ7" s="479"/>
      <c r="XK7" s="479"/>
      <c r="XL7" s="479"/>
      <c r="XM7" s="479"/>
      <c r="XN7" s="479"/>
      <c r="XO7" s="479"/>
      <c r="XP7" s="479"/>
      <c r="XQ7" s="479"/>
      <c r="XR7" s="479"/>
      <c r="XS7" s="479"/>
      <c r="XT7" s="479"/>
      <c r="XU7" s="479"/>
      <c r="XV7" s="479"/>
      <c r="XW7" s="479"/>
      <c r="XX7" s="479"/>
      <c r="XY7" s="479"/>
      <c r="XZ7" s="479"/>
      <c r="YA7" s="479"/>
      <c r="YB7" s="479"/>
      <c r="YC7" s="479"/>
      <c r="YD7" s="479"/>
      <c r="YE7" s="479"/>
      <c r="YF7" s="479"/>
      <c r="YG7" s="479"/>
      <c r="YH7" s="479"/>
      <c r="YI7" s="479"/>
      <c r="YJ7" s="479"/>
      <c r="YK7" s="479"/>
      <c r="YL7" s="479"/>
      <c r="YM7" s="479"/>
      <c r="YN7" s="479"/>
      <c r="YO7" s="479"/>
      <c r="YP7" s="479"/>
      <c r="YQ7" s="479"/>
      <c r="YR7" s="479"/>
      <c r="YS7" s="479"/>
      <c r="YT7" s="479"/>
      <c r="YU7" s="479"/>
      <c r="YV7" s="479"/>
      <c r="YW7" s="479"/>
      <c r="YX7" s="479"/>
      <c r="YY7" s="479"/>
      <c r="YZ7" s="479"/>
      <c r="ZA7" s="479"/>
      <c r="ZB7" s="479"/>
      <c r="ZC7" s="479"/>
      <c r="ZD7" s="479"/>
      <c r="ZE7" s="479"/>
      <c r="ZF7" s="479"/>
      <c r="ZG7" s="479"/>
      <c r="ZH7" s="479"/>
      <c r="ZI7" s="479"/>
      <c r="ZJ7" s="479"/>
      <c r="ZK7" s="479"/>
      <c r="ZL7" s="479"/>
      <c r="ZM7" s="479"/>
      <c r="ZN7" s="479"/>
      <c r="ZO7" s="479"/>
      <c r="ZP7" s="479"/>
      <c r="ZQ7" s="479"/>
      <c r="ZR7" s="479"/>
      <c r="ZS7" s="479"/>
      <c r="ZT7" s="479"/>
      <c r="ZU7" s="479"/>
      <c r="ZV7" s="479"/>
      <c r="ZW7" s="479"/>
      <c r="ZX7" s="479"/>
      <c r="ZY7" s="479"/>
      <c r="ZZ7" s="479"/>
      <c r="AAA7" s="479"/>
      <c r="AAB7" s="479"/>
      <c r="AAC7" s="479"/>
      <c r="AAD7" s="479"/>
      <c r="AAE7" s="479"/>
      <c r="AAF7" s="479"/>
      <c r="AAG7" s="479"/>
      <c r="AAH7" s="479"/>
      <c r="AAI7" s="479"/>
      <c r="AAJ7" s="479"/>
      <c r="AAK7" s="479"/>
      <c r="AAL7" s="479"/>
      <c r="AAM7" s="479"/>
      <c r="AAN7" s="479"/>
      <c r="AAO7" s="479"/>
      <c r="AAP7" s="479"/>
      <c r="AAQ7" s="479"/>
      <c r="AAR7" s="479"/>
      <c r="AAS7" s="479"/>
      <c r="AAT7" s="479"/>
      <c r="AAU7" s="479"/>
      <c r="AAV7" s="479"/>
      <c r="AAW7" s="479"/>
      <c r="AAX7" s="479"/>
      <c r="AAY7" s="479"/>
      <c r="AAZ7" s="479"/>
      <c r="ABA7" s="479"/>
      <c r="ABB7" s="479"/>
      <c r="ABC7" s="479"/>
      <c r="ABD7" s="479"/>
      <c r="ABE7" s="479"/>
      <c r="ABF7" s="479"/>
      <c r="ABG7" s="479"/>
      <c r="ABH7" s="479"/>
      <c r="ABI7" s="479"/>
      <c r="ABJ7" s="479"/>
      <c r="ABK7" s="479"/>
      <c r="ABL7" s="479"/>
      <c r="ABM7" s="479"/>
      <c r="ABN7" s="479"/>
      <c r="ABO7" s="479"/>
      <c r="ABP7" s="479"/>
      <c r="ABQ7" s="479"/>
      <c r="ABR7" s="479"/>
      <c r="ABS7" s="479"/>
      <c r="ABT7" s="479"/>
      <c r="ABU7" s="479"/>
      <c r="ABV7" s="479"/>
      <c r="ABW7" s="479"/>
      <c r="ABX7" s="479"/>
      <c r="ABY7" s="479"/>
      <c r="ABZ7" s="479"/>
      <c r="ACA7" s="479"/>
      <c r="ACB7" s="479"/>
      <c r="ACC7" s="479"/>
      <c r="ACD7" s="479"/>
      <c r="ACE7" s="479"/>
      <c r="ACF7" s="479"/>
      <c r="ACG7" s="479"/>
      <c r="ACH7" s="479"/>
      <c r="ACI7" s="479"/>
      <c r="ACJ7" s="479"/>
      <c r="ACK7" s="479"/>
      <c r="ACL7" s="479"/>
      <c r="ACM7" s="479"/>
      <c r="ACN7" s="479"/>
      <c r="ACO7" s="479"/>
      <c r="ACP7" s="479"/>
      <c r="ACQ7" s="479"/>
      <c r="ACR7" s="479"/>
      <c r="ACS7" s="479"/>
      <c r="ACT7" s="479"/>
      <c r="ACU7" s="479"/>
      <c r="ACV7" s="479"/>
      <c r="ACW7" s="479"/>
      <c r="ACX7" s="479"/>
      <c r="ACY7" s="479"/>
      <c r="ACZ7" s="479"/>
      <c r="ADA7" s="479"/>
      <c r="ADB7" s="479"/>
      <c r="ADC7" s="479"/>
      <c r="ADD7" s="479"/>
      <c r="ADE7" s="479"/>
      <c r="ADF7" s="479"/>
      <c r="ADG7" s="479"/>
      <c r="ADH7" s="479"/>
      <c r="ADI7" s="479"/>
      <c r="ADJ7" s="479"/>
      <c r="ADK7" s="479"/>
      <c r="ADL7" s="479"/>
      <c r="ADM7" s="479"/>
      <c r="ADN7" s="479"/>
      <c r="ADO7" s="479"/>
      <c r="ADP7" s="479"/>
      <c r="ADQ7" s="479"/>
      <c r="ADR7" s="479"/>
      <c r="ADS7" s="479"/>
      <c r="ADT7" s="479"/>
      <c r="ADU7" s="479"/>
      <c r="ADV7" s="479"/>
      <c r="ADW7" s="479"/>
      <c r="ADX7" s="479"/>
      <c r="ADY7" s="479"/>
      <c r="ADZ7" s="479"/>
      <c r="AEA7" s="479"/>
      <c r="AEB7" s="479"/>
      <c r="AEC7" s="479"/>
      <c r="AED7" s="479"/>
      <c r="AEE7" s="479"/>
      <c r="AEF7" s="479"/>
      <c r="AEG7" s="479"/>
      <c r="AEH7" s="479"/>
      <c r="AEI7" s="479"/>
      <c r="AEJ7" s="479"/>
      <c r="AEK7" s="479"/>
      <c r="AEL7" s="479"/>
      <c r="AEM7" s="479"/>
      <c r="AEN7" s="479"/>
      <c r="AEO7" s="479"/>
      <c r="AEP7" s="479"/>
      <c r="AEQ7" s="479"/>
      <c r="AER7" s="479"/>
      <c r="AES7" s="479"/>
      <c r="AET7" s="479"/>
      <c r="AEU7" s="479"/>
      <c r="AEV7" s="479"/>
      <c r="AEW7" s="479"/>
      <c r="AEX7" s="479"/>
      <c r="AEY7" s="479"/>
      <c r="AEZ7" s="479"/>
      <c r="AFA7" s="479"/>
      <c r="AFB7" s="479"/>
      <c r="AFC7" s="479"/>
      <c r="AFD7" s="479"/>
      <c r="AFE7" s="479"/>
      <c r="AFF7" s="479"/>
      <c r="AFG7" s="479"/>
      <c r="AFH7" s="479"/>
      <c r="AFI7" s="479"/>
      <c r="AFJ7" s="479"/>
      <c r="AFK7" s="479"/>
      <c r="AFL7" s="479"/>
      <c r="AFM7" s="479"/>
      <c r="AFN7" s="479"/>
      <c r="AFO7" s="479"/>
      <c r="AFP7" s="479"/>
      <c r="AFQ7" s="479"/>
      <c r="AFR7" s="479"/>
      <c r="AFS7" s="479"/>
      <c r="AFT7" s="479"/>
      <c r="AFU7" s="479"/>
      <c r="AFV7" s="479"/>
      <c r="AFW7" s="479"/>
      <c r="AFX7" s="479"/>
      <c r="AFY7" s="479"/>
      <c r="AFZ7" s="479"/>
      <c r="AGA7" s="479"/>
      <c r="AGB7" s="479"/>
      <c r="AGC7" s="479"/>
      <c r="AGD7" s="479"/>
      <c r="AGE7" s="479"/>
      <c r="AGF7" s="479"/>
      <c r="AGG7" s="479"/>
      <c r="AGH7" s="479"/>
      <c r="AGI7" s="479"/>
      <c r="AGJ7" s="479"/>
      <c r="AGK7" s="479"/>
      <c r="AGL7" s="479"/>
      <c r="AGM7" s="479"/>
      <c r="AGN7" s="479"/>
      <c r="AGO7" s="479"/>
      <c r="AGP7" s="479"/>
      <c r="AGQ7" s="479"/>
      <c r="AGR7" s="479"/>
      <c r="AGS7" s="479"/>
      <c r="AGT7" s="479"/>
      <c r="AGU7" s="479"/>
      <c r="AGV7" s="479"/>
      <c r="AGW7" s="479"/>
      <c r="AGX7" s="479"/>
      <c r="AGY7" s="479"/>
      <c r="AGZ7" s="479"/>
      <c r="AHA7" s="479"/>
      <c r="AHB7" s="479"/>
      <c r="AHC7" s="479"/>
      <c r="AHD7" s="479"/>
      <c r="AHE7" s="479"/>
      <c r="AHF7" s="479"/>
      <c r="AHG7" s="479"/>
      <c r="AHH7" s="479"/>
      <c r="AHI7" s="479"/>
      <c r="AHJ7" s="479"/>
      <c r="AHK7" s="479"/>
      <c r="AHL7" s="479"/>
      <c r="AHM7" s="479"/>
      <c r="AHN7" s="479"/>
      <c r="AHO7" s="479"/>
      <c r="AHP7" s="479"/>
      <c r="AHQ7" s="479"/>
      <c r="AHR7" s="479"/>
      <c r="AHS7" s="479"/>
      <c r="AHT7" s="479"/>
      <c r="AHU7" s="479"/>
      <c r="AHV7" s="479"/>
      <c r="AHW7" s="479"/>
      <c r="AHX7" s="479"/>
      <c r="AHY7" s="479"/>
      <c r="AHZ7" s="479"/>
      <c r="AIA7" s="479"/>
      <c r="AIB7" s="479"/>
      <c r="AIC7" s="479"/>
      <c r="AID7" s="479"/>
      <c r="AIE7" s="479"/>
      <c r="AIF7" s="479"/>
      <c r="AIG7" s="479"/>
      <c r="AIH7" s="479"/>
      <c r="AII7" s="479"/>
      <c r="AIJ7" s="479"/>
      <c r="AIK7" s="479"/>
      <c r="AIL7" s="479"/>
      <c r="AIM7" s="479"/>
      <c r="AIN7" s="479"/>
      <c r="AIO7" s="479"/>
      <c r="AIP7" s="479"/>
      <c r="AIQ7" s="479"/>
      <c r="AIR7" s="479"/>
      <c r="AIS7" s="479"/>
      <c r="AIT7" s="479"/>
      <c r="AIU7" s="479"/>
      <c r="AIV7" s="479"/>
      <c r="AIW7" s="479"/>
      <c r="AIX7" s="479"/>
      <c r="AIY7" s="479"/>
      <c r="AIZ7" s="479"/>
      <c r="AJA7" s="479"/>
      <c r="AJB7" s="479"/>
      <c r="AJC7" s="479"/>
      <c r="AJD7" s="479"/>
      <c r="AJE7" s="479"/>
      <c r="AJF7" s="479"/>
      <c r="AJG7" s="479"/>
      <c r="AJH7" s="479"/>
      <c r="AJI7" s="479"/>
      <c r="AJJ7" s="479"/>
      <c r="AJK7" s="479"/>
      <c r="AJL7" s="479"/>
      <c r="AJM7" s="479"/>
      <c r="AJN7" s="479"/>
      <c r="AJO7" s="479"/>
      <c r="AJP7" s="479"/>
      <c r="AJQ7" s="479"/>
      <c r="AJR7" s="479"/>
      <c r="AJS7" s="479"/>
      <c r="AJT7" s="479"/>
      <c r="AJU7" s="479"/>
      <c r="AJV7" s="479"/>
      <c r="AJW7" s="479"/>
      <c r="AJX7" s="479"/>
      <c r="AJY7" s="479"/>
      <c r="AJZ7" s="479"/>
      <c r="AKA7" s="479"/>
      <c r="AKB7" s="479"/>
      <c r="AKC7" s="479"/>
      <c r="AKD7" s="479"/>
      <c r="AKE7" s="479"/>
      <c r="AKF7" s="479"/>
      <c r="AKG7" s="479"/>
      <c r="AKH7" s="479"/>
      <c r="AKI7" s="479"/>
      <c r="AKJ7" s="479"/>
      <c r="AKK7" s="479"/>
      <c r="AKL7" s="479"/>
      <c r="AKM7" s="479"/>
      <c r="AKN7" s="479"/>
      <c r="AKO7" s="479"/>
      <c r="AKP7" s="479"/>
      <c r="AKQ7" s="479"/>
      <c r="AKR7" s="479"/>
      <c r="AKS7" s="479"/>
      <c r="AKT7" s="479"/>
      <c r="AKU7" s="479"/>
      <c r="AKV7" s="479"/>
      <c r="AKW7" s="479"/>
      <c r="AKX7" s="479"/>
      <c r="AKY7" s="479"/>
      <c r="AKZ7" s="479"/>
      <c r="ALA7" s="479"/>
      <c r="ALB7" s="479"/>
      <c r="ALC7" s="479"/>
      <c r="ALD7" s="479"/>
      <c r="ALE7" s="479"/>
      <c r="ALF7" s="479"/>
      <c r="ALG7" s="479"/>
      <c r="ALH7" s="479"/>
      <c r="ALI7" s="479"/>
      <c r="ALJ7" s="479"/>
      <c r="ALK7" s="479"/>
      <c r="ALL7" s="479"/>
      <c r="ALM7" s="483"/>
      <c r="ALN7" s="479"/>
      <c r="ALO7" s="479"/>
      <c r="ALP7" s="479"/>
      <c r="ALQ7" s="479"/>
      <c r="ALR7" s="479"/>
      <c r="ALS7" s="479"/>
      <c r="ALT7" s="479"/>
      <c r="ALU7" s="479"/>
      <c r="ALV7" s="479"/>
      <c r="ALW7" s="479"/>
      <c r="ALX7" s="479"/>
      <c r="ALY7" s="479"/>
      <c r="ALZ7" s="483"/>
    </row>
    <row r="8" spans="1:1014" s="547" customFormat="1" ht="27.75" customHeight="1">
      <c r="A8" s="504" t="s">
        <v>831</v>
      </c>
      <c r="B8" s="505" t="s">
        <v>832</v>
      </c>
      <c r="C8" s="505" t="s">
        <v>833</v>
      </c>
      <c r="D8" s="505" t="s">
        <v>834</v>
      </c>
      <c r="E8" s="505" t="s">
        <v>835</v>
      </c>
      <c r="F8" s="505" t="s">
        <v>836</v>
      </c>
      <c r="G8" s="505" t="s">
        <v>837</v>
      </c>
      <c r="H8" s="313" t="s">
        <v>9</v>
      </c>
      <c r="I8" s="313" t="s">
        <v>838</v>
      </c>
      <c r="J8" s="313" t="s">
        <v>842</v>
      </c>
      <c r="K8" s="313" t="s">
        <v>677</v>
      </c>
      <c r="L8" s="313" t="s">
        <v>3</v>
      </c>
      <c r="M8" s="313" t="s">
        <v>2192</v>
      </c>
      <c r="N8" s="313" t="s">
        <v>914</v>
      </c>
      <c r="O8" s="313" t="s">
        <v>849</v>
      </c>
      <c r="P8" s="314" t="s">
        <v>850</v>
      </c>
      <c r="Q8" s="506" t="s">
        <v>851</v>
      </c>
      <c r="R8" s="507" t="s">
        <v>2212</v>
      </c>
      <c r="S8" s="507" t="s">
        <v>2213</v>
      </c>
      <c r="T8" s="507" t="s">
        <v>2214</v>
      </c>
      <c r="U8" s="507" t="s">
        <v>2215</v>
      </c>
      <c r="V8" s="507" t="s">
        <v>2216</v>
      </c>
      <c r="W8" s="507" t="s">
        <v>2217</v>
      </c>
      <c r="X8" s="507"/>
      <c r="Y8" s="507"/>
      <c r="Z8" s="507"/>
      <c r="AA8" s="507"/>
      <c r="AB8" s="507"/>
      <c r="AC8" s="507"/>
      <c r="AD8" s="507"/>
      <c r="AE8" s="507"/>
      <c r="AF8" s="507"/>
      <c r="AG8" s="507"/>
      <c r="AH8" s="507"/>
      <c r="AI8" s="507"/>
      <c r="AJ8" s="507"/>
      <c r="AK8" s="507"/>
      <c r="AL8" s="507"/>
      <c r="AM8" s="507"/>
      <c r="AN8" s="507"/>
      <c r="AO8" s="507"/>
      <c r="AP8" s="507"/>
      <c r="AQ8" s="507"/>
      <c r="AR8" s="507"/>
      <c r="AS8" s="507"/>
      <c r="AT8" s="507"/>
      <c r="AU8" s="507"/>
      <c r="AV8" s="507"/>
      <c r="AW8" s="507"/>
      <c r="AX8" s="507"/>
      <c r="AY8" s="507"/>
      <c r="AZ8" s="507"/>
      <c r="BA8" s="507"/>
      <c r="BB8" s="507"/>
      <c r="BC8" s="507"/>
      <c r="BD8" s="507"/>
      <c r="BE8" s="507"/>
      <c r="BF8" s="507"/>
      <c r="BG8" s="507"/>
      <c r="BH8" s="507"/>
      <c r="BI8" s="507"/>
      <c r="BJ8" s="507"/>
      <c r="BK8" s="507"/>
      <c r="BL8" s="507"/>
      <c r="BM8" s="507"/>
      <c r="BN8" s="507"/>
      <c r="BO8" s="507"/>
      <c r="BP8" s="507"/>
      <c r="BQ8" s="507"/>
      <c r="BR8" s="507"/>
      <c r="BS8" s="507"/>
      <c r="BT8" s="507"/>
      <c r="BU8" s="507"/>
      <c r="BV8" s="507"/>
      <c r="BW8" s="507"/>
      <c r="BX8" s="507"/>
      <c r="BY8" s="507"/>
      <c r="BZ8" s="507"/>
      <c r="CA8" s="507"/>
      <c r="CB8" s="507"/>
      <c r="CC8" s="507"/>
      <c r="CD8" s="507"/>
      <c r="CE8" s="507"/>
      <c r="CF8" s="507"/>
      <c r="CG8" s="507"/>
      <c r="CH8" s="507"/>
      <c r="CI8" s="507"/>
      <c r="CJ8" s="507"/>
      <c r="CK8" s="507"/>
      <c r="CL8" s="507"/>
      <c r="CM8" s="507"/>
      <c r="CN8" s="507"/>
      <c r="CO8" s="507"/>
      <c r="CP8" s="507"/>
      <c r="CQ8" s="507"/>
      <c r="CR8" s="507"/>
      <c r="CS8" s="507"/>
      <c r="CT8" s="507"/>
      <c r="CU8" s="507"/>
      <c r="CV8" s="507"/>
      <c r="CW8" s="507"/>
      <c r="CX8" s="507"/>
      <c r="CY8" s="507"/>
      <c r="CZ8" s="507"/>
      <c r="DA8" s="507"/>
      <c r="DB8" s="507"/>
      <c r="DC8" s="507"/>
      <c r="DD8" s="507"/>
      <c r="DE8" s="507"/>
      <c r="DF8" s="507"/>
      <c r="DG8" s="507"/>
      <c r="DH8" s="507"/>
      <c r="DI8" s="507"/>
      <c r="DJ8" s="507"/>
      <c r="DK8" s="507"/>
      <c r="DL8" s="507"/>
      <c r="DM8" s="507"/>
      <c r="DN8" s="507"/>
      <c r="DO8" s="507"/>
      <c r="DP8" s="507"/>
      <c r="DQ8" s="507"/>
      <c r="DR8" s="507"/>
      <c r="DS8" s="507"/>
      <c r="DT8" s="507"/>
      <c r="DU8" s="507"/>
      <c r="DV8" s="507"/>
      <c r="DW8" s="507"/>
      <c r="DX8" s="507"/>
      <c r="DY8" s="507"/>
      <c r="DZ8" s="507"/>
      <c r="EA8" s="507"/>
      <c r="EB8" s="507"/>
      <c r="EC8" s="507"/>
      <c r="ED8" s="507"/>
      <c r="EE8" s="507"/>
      <c r="EF8" s="507"/>
      <c r="EG8" s="507"/>
      <c r="EH8" s="507"/>
      <c r="EI8" s="507"/>
      <c r="EJ8" s="507"/>
      <c r="EK8" s="507"/>
      <c r="EL8" s="507"/>
      <c r="EM8" s="507"/>
      <c r="EN8" s="507"/>
      <c r="EO8" s="507"/>
      <c r="EP8" s="507"/>
      <c r="EQ8" s="507"/>
      <c r="ER8" s="507"/>
      <c r="ES8" s="507"/>
      <c r="ET8" s="507"/>
      <c r="EU8" s="507"/>
      <c r="EV8" s="507"/>
      <c r="EW8" s="507"/>
      <c r="EX8" s="507"/>
      <c r="EY8" s="507"/>
      <c r="EZ8" s="507"/>
      <c r="FA8" s="507"/>
      <c r="FB8" s="507"/>
      <c r="FC8" s="507"/>
      <c r="FD8" s="507"/>
      <c r="FE8" s="507"/>
      <c r="FF8" s="507"/>
      <c r="FG8" s="507"/>
      <c r="FH8" s="507"/>
      <c r="FI8" s="507"/>
      <c r="FJ8" s="507"/>
      <c r="FK8" s="507"/>
      <c r="FL8" s="507"/>
      <c r="FM8" s="507"/>
      <c r="FN8" s="507"/>
      <c r="FO8" s="507"/>
      <c r="FP8" s="507"/>
      <c r="FQ8" s="507"/>
      <c r="FR8" s="507"/>
      <c r="FS8" s="507"/>
      <c r="FT8" s="507"/>
      <c r="FU8" s="507"/>
      <c r="FV8" s="507"/>
      <c r="FW8" s="507"/>
      <c r="FX8" s="507"/>
      <c r="FY8" s="507"/>
      <c r="FZ8" s="507"/>
      <c r="GA8" s="507"/>
      <c r="GB8" s="507"/>
      <c r="GC8" s="507"/>
      <c r="GD8" s="507"/>
      <c r="GE8" s="507"/>
      <c r="GF8" s="507"/>
      <c r="GG8" s="507"/>
      <c r="GH8" s="507"/>
      <c r="GI8" s="507"/>
      <c r="GJ8" s="507"/>
      <c r="GK8" s="507"/>
      <c r="GL8" s="507"/>
      <c r="GM8" s="507"/>
      <c r="GN8" s="507"/>
      <c r="GO8" s="507"/>
      <c r="GP8" s="507"/>
      <c r="GQ8" s="507"/>
      <c r="GR8" s="507"/>
      <c r="GS8" s="507"/>
      <c r="GT8" s="507"/>
      <c r="GU8" s="507"/>
      <c r="GV8" s="507"/>
      <c r="GW8" s="507"/>
      <c r="GX8" s="507"/>
      <c r="GY8" s="507"/>
      <c r="GZ8" s="507"/>
      <c r="HA8" s="507"/>
      <c r="HB8" s="507"/>
      <c r="HC8" s="507"/>
      <c r="HD8" s="507"/>
      <c r="HE8" s="507"/>
      <c r="HF8" s="507"/>
      <c r="HG8" s="507"/>
      <c r="HH8" s="507"/>
      <c r="HI8" s="507"/>
      <c r="HJ8" s="507"/>
      <c r="HK8" s="507"/>
      <c r="HL8" s="507"/>
      <c r="HM8" s="507"/>
      <c r="HN8" s="507"/>
      <c r="HO8" s="507"/>
      <c r="HP8" s="507"/>
      <c r="HQ8" s="507"/>
      <c r="HR8" s="507"/>
      <c r="HS8" s="507"/>
      <c r="HT8" s="507"/>
      <c r="HU8" s="507"/>
      <c r="HV8" s="507"/>
      <c r="HW8" s="507"/>
      <c r="HX8" s="507"/>
      <c r="HY8" s="507"/>
      <c r="HZ8" s="507"/>
      <c r="IA8" s="507"/>
      <c r="IB8" s="507"/>
      <c r="IC8" s="507"/>
      <c r="ID8" s="507"/>
      <c r="IE8" s="507"/>
      <c r="IF8" s="507"/>
      <c r="IG8" s="507"/>
      <c r="IH8" s="507"/>
      <c r="II8" s="507"/>
      <c r="IJ8" s="507"/>
      <c r="IK8" s="507"/>
      <c r="IL8" s="507"/>
      <c r="IM8" s="507"/>
      <c r="IN8" s="507"/>
      <c r="IO8" s="507"/>
      <c r="IP8" s="507"/>
      <c r="IQ8" s="507"/>
      <c r="IR8" s="507"/>
      <c r="IS8" s="507"/>
      <c r="IT8" s="507"/>
      <c r="IU8" s="507"/>
      <c r="IV8" s="507"/>
      <c r="IW8" s="507"/>
      <c r="IX8" s="507"/>
      <c r="IY8" s="507"/>
      <c r="IZ8" s="507"/>
      <c r="JA8" s="507"/>
      <c r="JB8" s="507"/>
      <c r="JC8" s="507"/>
      <c r="JD8" s="507"/>
      <c r="JE8" s="507"/>
      <c r="JF8" s="507"/>
      <c r="JG8" s="507"/>
      <c r="JH8" s="507"/>
      <c r="JI8" s="507"/>
      <c r="JJ8" s="507"/>
      <c r="JK8" s="507"/>
      <c r="JL8" s="507"/>
      <c r="JM8" s="507"/>
      <c r="JN8" s="507"/>
      <c r="JO8" s="507"/>
      <c r="JP8" s="507"/>
      <c r="JQ8" s="507"/>
      <c r="JR8" s="507"/>
      <c r="JS8" s="507"/>
      <c r="JT8" s="507"/>
      <c r="JU8" s="507"/>
      <c r="JV8" s="507"/>
      <c r="JW8" s="507"/>
      <c r="JX8" s="507"/>
      <c r="JY8" s="507"/>
      <c r="JZ8" s="507"/>
      <c r="KA8" s="507"/>
      <c r="KB8" s="507"/>
      <c r="KC8" s="507"/>
      <c r="KD8" s="507"/>
      <c r="KE8" s="507"/>
      <c r="KF8" s="507"/>
      <c r="KG8" s="507"/>
      <c r="KH8" s="507"/>
      <c r="KI8" s="507"/>
      <c r="KJ8" s="507"/>
      <c r="KK8" s="507"/>
      <c r="KL8" s="507"/>
      <c r="KM8" s="507"/>
      <c r="KN8" s="507"/>
      <c r="KO8" s="507"/>
      <c r="KP8" s="507"/>
      <c r="KQ8" s="507"/>
      <c r="KR8" s="507"/>
      <c r="KS8" s="507"/>
      <c r="KT8" s="507"/>
      <c r="KU8" s="507"/>
      <c r="KV8" s="507"/>
      <c r="KW8" s="507"/>
      <c r="KX8" s="507"/>
      <c r="KY8" s="507"/>
      <c r="KZ8" s="507"/>
      <c r="LA8" s="507"/>
      <c r="LB8" s="507"/>
      <c r="LC8" s="507"/>
      <c r="LD8" s="507"/>
      <c r="LE8" s="507"/>
      <c r="LF8" s="507"/>
      <c r="LG8" s="507"/>
      <c r="LH8" s="507"/>
      <c r="LI8" s="507"/>
      <c r="LJ8" s="507"/>
      <c r="LK8" s="507"/>
      <c r="LL8" s="507"/>
      <c r="LM8" s="507"/>
      <c r="LN8" s="507"/>
      <c r="LO8" s="507"/>
      <c r="LP8" s="507"/>
      <c r="LQ8" s="507"/>
      <c r="LR8" s="507"/>
      <c r="LS8" s="507"/>
      <c r="LT8" s="507"/>
      <c r="LU8" s="507"/>
      <c r="LV8" s="507"/>
      <c r="LW8" s="507"/>
      <c r="LX8" s="507"/>
      <c r="LY8" s="507"/>
      <c r="LZ8" s="507"/>
      <c r="MA8" s="507"/>
      <c r="MB8" s="507"/>
      <c r="MC8" s="507"/>
      <c r="MD8" s="507"/>
      <c r="ME8" s="507"/>
      <c r="MF8" s="507"/>
      <c r="MG8" s="507"/>
      <c r="MH8" s="507"/>
      <c r="MI8" s="507"/>
      <c r="MJ8" s="507"/>
      <c r="MK8" s="507"/>
      <c r="ML8" s="507"/>
      <c r="MM8" s="507"/>
      <c r="MN8" s="507"/>
      <c r="MO8" s="507"/>
      <c r="MP8" s="507"/>
      <c r="MQ8" s="507"/>
      <c r="MR8" s="507"/>
      <c r="MS8" s="507"/>
      <c r="MT8" s="507"/>
      <c r="MU8" s="507"/>
      <c r="MV8" s="507"/>
      <c r="MW8" s="507"/>
      <c r="MX8" s="507"/>
      <c r="MY8" s="507"/>
      <c r="MZ8" s="507"/>
      <c r="NA8" s="507"/>
      <c r="NB8" s="507"/>
      <c r="NC8" s="507"/>
      <c r="ND8" s="507"/>
      <c r="NE8" s="507"/>
      <c r="NF8" s="507"/>
      <c r="NG8" s="507"/>
      <c r="NH8" s="507"/>
      <c r="NI8" s="507"/>
      <c r="NJ8" s="507"/>
      <c r="NK8" s="507"/>
      <c r="NL8" s="507"/>
      <c r="NM8" s="507"/>
      <c r="NN8" s="507"/>
      <c r="NO8" s="507"/>
      <c r="NP8" s="507"/>
      <c r="NQ8" s="507"/>
      <c r="NR8" s="507"/>
      <c r="NS8" s="507"/>
      <c r="NT8" s="507"/>
      <c r="NU8" s="507"/>
      <c r="NV8" s="507"/>
      <c r="NW8" s="507"/>
      <c r="NX8" s="507"/>
      <c r="NY8" s="507"/>
      <c r="NZ8" s="507"/>
      <c r="OA8" s="507"/>
      <c r="OB8" s="507"/>
      <c r="OC8" s="507"/>
      <c r="OD8" s="507"/>
      <c r="OE8" s="507"/>
      <c r="OF8" s="507"/>
      <c r="OG8" s="507"/>
      <c r="OH8" s="507"/>
      <c r="OI8" s="507"/>
      <c r="OJ8" s="507"/>
      <c r="OK8" s="507"/>
      <c r="OL8" s="507"/>
      <c r="OM8" s="507"/>
      <c r="ON8" s="507"/>
      <c r="OO8" s="507"/>
      <c r="OP8" s="507"/>
      <c r="OQ8" s="507"/>
      <c r="OR8" s="507"/>
      <c r="OS8" s="507"/>
      <c r="OT8" s="507"/>
      <c r="OU8" s="507"/>
      <c r="OV8" s="507"/>
      <c r="OW8" s="507"/>
      <c r="OX8" s="507"/>
      <c r="OY8" s="507"/>
      <c r="OZ8" s="507"/>
      <c r="PA8" s="507"/>
      <c r="PB8" s="507"/>
      <c r="PC8" s="507"/>
      <c r="PD8" s="507"/>
      <c r="PE8" s="507"/>
      <c r="PF8" s="507"/>
      <c r="PG8" s="507"/>
      <c r="PH8" s="507"/>
      <c r="PI8" s="507"/>
      <c r="PJ8" s="507"/>
      <c r="PK8" s="507"/>
      <c r="PL8" s="507"/>
      <c r="PM8" s="507"/>
      <c r="PN8" s="507"/>
      <c r="PO8" s="507"/>
      <c r="PP8" s="507"/>
      <c r="PQ8" s="507"/>
      <c r="PR8" s="507"/>
      <c r="PS8" s="507"/>
      <c r="PT8" s="507"/>
      <c r="PU8" s="507"/>
      <c r="PV8" s="507"/>
      <c r="PW8" s="507"/>
      <c r="PX8" s="507"/>
      <c r="PY8" s="507"/>
      <c r="PZ8" s="507"/>
      <c r="QA8" s="507"/>
      <c r="QB8" s="507"/>
      <c r="QC8" s="507"/>
      <c r="QD8" s="507"/>
      <c r="QE8" s="507"/>
      <c r="QF8" s="507"/>
      <c r="QG8" s="507"/>
      <c r="QH8" s="507"/>
      <c r="QI8" s="507"/>
      <c r="QJ8" s="507"/>
      <c r="QK8" s="507"/>
      <c r="QL8" s="507"/>
      <c r="QM8" s="507"/>
      <c r="QN8" s="507"/>
      <c r="QO8" s="507"/>
      <c r="QP8" s="507"/>
      <c r="QQ8" s="507"/>
      <c r="QR8" s="507"/>
      <c r="QS8" s="507"/>
      <c r="QT8" s="507"/>
      <c r="QU8" s="507"/>
      <c r="QV8" s="507"/>
      <c r="QW8" s="507"/>
      <c r="QX8" s="507"/>
      <c r="QY8" s="507"/>
      <c r="QZ8" s="507"/>
      <c r="RA8" s="507"/>
      <c r="RB8" s="507"/>
      <c r="RC8" s="507"/>
      <c r="RD8" s="507"/>
      <c r="RE8" s="507"/>
      <c r="RF8" s="507"/>
      <c r="RG8" s="507"/>
      <c r="RH8" s="507"/>
      <c r="RI8" s="507"/>
      <c r="RJ8" s="507"/>
      <c r="RK8" s="507"/>
      <c r="RL8" s="507"/>
      <c r="RM8" s="507"/>
      <c r="RN8" s="507"/>
      <c r="RO8" s="507"/>
      <c r="RP8" s="507"/>
      <c r="RQ8" s="507"/>
      <c r="RR8" s="507"/>
      <c r="RS8" s="507"/>
      <c r="RT8" s="507"/>
      <c r="RU8" s="507"/>
      <c r="RV8" s="507"/>
      <c r="RW8" s="507"/>
      <c r="RX8" s="507"/>
      <c r="RY8" s="507"/>
      <c r="RZ8" s="507"/>
      <c r="SA8" s="507"/>
      <c r="SB8" s="507"/>
      <c r="SC8" s="507"/>
      <c r="SD8" s="507"/>
      <c r="SE8" s="507"/>
      <c r="SF8" s="507"/>
      <c r="SG8" s="507"/>
      <c r="SH8" s="507"/>
      <c r="SI8" s="507"/>
      <c r="SJ8" s="507"/>
      <c r="SK8" s="507"/>
      <c r="SL8" s="507"/>
      <c r="SM8" s="507"/>
      <c r="SN8" s="507"/>
      <c r="SO8" s="507"/>
      <c r="SP8" s="507"/>
      <c r="SQ8" s="507"/>
      <c r="SR8" s="507"/>
      <c r="SS8" s="507"/>
      <c r="ST8" s="507"/>
      <c r="SU8" s="507"/>
      <c r="SV8" s="507"/>
      <c r="SW8" s="507"/>
      <c r="SX8" s="507"/>
      <c r="SY8" s="507"/>
      <c r="SZ8" s="507"/>
      <c r="TA8" s="507"/>
      <c r="TB8" s="507"/>
      <c r="TC8" s="507"/>
      <c r="TD8" s="507"/>
      <c r="TE8" s="507"/>
      <c r="TF8" s="507"/>
      <c r="TG8" s="507"/>
      <c r="TH8" s="507"/>
      <c r="TI8" s="507"/>
      <c r="TJ8" s="507"/>
      <c r="TK8" s="507"/>
      <c r="TL8" s="507"/>
      <c r="TM8" s="507"/>
      <c r="TN8" s="507"/>
      <c r="TO8" s="507"/>
      <c r="TP8" s="507"/>
      <c r="TQ8" s="507"/>
      <c r="TR8" s="507"/>
      <c r="TS8" s="507"/>
      <c r="TT8" s="507"/>
      <c r="TU8" s="507"/>
      <c r="TV8" s="507"/>
      <c r="TW8" s="507"/>
      <c r="TX8" s="507"/>
      <c r="TY8" s="507"/>
      <c r="TZ8" s="507"/>
      <c r="UA8" s="507"/>
      <c r="UB8" s="507"/>
      <c r="UC8" s="507"/>
      <c r="UD8" s="507"/>
      <c r="UE8" s="507"/>
      <c r="UF8" s="507"/>
      <c r="UG8" s="507"/>
      <c r="UH8" s="507"/>
      <c r="UI8" s="507"/>
      <c r="UJ8" s="507"/>
      <c r="UK8" s="507"/>
      <c r="UL8" s="507"/>
      <c r="UM8" s="507"/>
      <c r="UN8" s="507"/>
      <c r="UO8" s="507"/>
      <c r="UP8" s="507"/>
      <c r="UQ8" s="507"/>
      <c r="UR8" s="507"/>
      <c r="US8" s="507"/>
      <c r="UT8" s="507"/>
      <c r="UU8" s="507"/>
      <c r="UV8" s="507"/>
      <c r="UW8" s="507"/>
      <c r="UX8" s="507"/>
      <c r="UY8" s="507"/>
      <c r="UZ8" s="507"/>
      <c r="VA8" s="507"/>
      <c r="VB8" s="507"/>
      <c r="VC8" s="507"/>
      <c r="VD8" s="507"/>
      <c r="VE8" s="507"/>
      <c r="VF8" s="507"/>
      <c r="VG8" s="507"/>
      <c r="VH8" s="507"/>
      <c r="VI8" s="507"/>
      <c r="VJ8" s="507"/>
      <c r="VK8" s="507"/>
      <c r="VL8" s="507"/>
      <c r="VM8" s="507"/>
      <c r="VN8" s="507"/>
      <c r="VO8" s="507"/>
      <c r="VP8" s="507"/>
      <c r="VQ8" s="507"/>
      <c r="VR8" s="507"/>
      <c r="VS8" s="507"/>
      <c r="VT8" s="507"/>
      <c r="VU8" s="507"/>
      <c r="VV8" s="507"/>
      <c r="VW8" s="507"/>
      <c r="VX8" s="507"/>
      <c r="VY8" s="507"/>
      <c r="VZ8" s="507"/>
      <c r="WA8" s="507"/>
      <c r="WB8" s="507"/>
      <c r="WC8" s="507"/>
      <c r="WD8" s="507"/>
      <c r="WE8" s="507"/>
      <c r="WF8" s="507"/>
      <c r="WG8" s="507"/>
      <c r="WH8" s="507"/>
      <c r="WI8" s="507"/>
      <c r="WJ8" s="507"/>
      <c r="WK8" s="507"/>
      <c r="WL8" s="507"/>
      <c r="WM8" s="507"/>
      <c r="WN8" s="507"/>
      <c r="WO8" s="507"/>
      <c r="WP8" s="507"/>
      <c r="WQ8" s="507"/>
      <c r="WR8" s="507"/>
      <c r="WS8" s="507"/>
      <c r="WT8" s="507"/>
      <c r="WU8" s="507"/>
      <c r="WV8" s="507"/>
      <c r="WW8" s="507"/>
      <c r="WX8" s="507"/>
      <c r="WY8" s="507"/>
      <c r="WZ8" s="507"/>
      <c r="XA8" s="507"/>
      <c r="XB8" s="507"/>
      <c r="XC8" s="507"/>
      <c r="XD8" s="507"/>
      <c r="XE8" s="507"/>
      <c r="XF8" s="507"/>
      <c r="XG8" s="507"/>
      <c r="XH8" s="507"/>
      <c r="XI8" s="507"/>
      <c r="XJ8" s="507"/>
      <c r="XK8" s="507"/>
      <c r="XL8" s="507"/>
      <c r="XM8" s="507"/>
      <c r="XN8" s="507"/>
      <c r="XO8" s="507"/>
      <c r="XP8" s="507"/>
      <c r="XQ8" s="507"/>
      <c r="XR8" s="507"/>
      <c r="XS8" s="507"/>
      <c r="XT8" s="507"/>
      <c r="XU8" s="507"/>
      <c r="XV8" s="507"/>
      <c r="XW8" s="507"/>
      <c r="XX8" s="507"/>
      <c r="XY8" s="507"/>
      <c r="XZ8" s="507"/>
      <c r="YA8" s="507"/>
      <c r="YB8" s="507"/>
      <c r="YC8" s="507"/>
      <c r="YD8" s="507"/>
      <c r="YE8" s="507"/>
      <c r="YF8" s="507"/>
      <c r="YG8" s="507"/>
      <c r="YH8" s="507"/>
      <c r="YI8" s="507"/>
      <c r="YJ8" s="507"/>
      <c r="YK8" s="507"/>
      <c r="YL8" s="507"/>
      <c r="YM8" s="507"/>
      <c r="YN8" s="507"/>
      <c r="YO8" s="507"/>
      <c r="YP8" s="507"/>
      <c r="YQ8" s="507"/>
      <c r="YR8" s="507"/>
      <c r="YS8" s="507"/>
      <c r="YT8" s="507"/>
      <c r="YU8" s="507"/>
      <c r="YV8" s="507"/>
      <c r="YW8" s="507"/>
      <c r="YX8" s="507"/>
      <c r="YY8" s="507"/>
      <c r="YZ8" s="507"/>
      <c r="ZA8" s="507"/>
      <c r="ZB8" s="507"/>
      <c r="ZC8" s="507"/>
      <c r="ZD8" s="507"/>
      <c r="ZE8" s="507"/>
      <c r="ZF8" s="507"/>
      <c r="ZG8" s="507"/>
      <c r="ZH8" s="507"/>
      <c r="ZI8" s="507"/>
      <c r="ZJ8" s="507"/>
      <c r="ZK8" s="507"/>
      <c r="ZL8" s="507"/>
      <c r="ZM8" s="507"/>
      <c r="ZN8" s="507"/>
      <c r="ZO8" s="507"/>
      <c r="ZP8" s="507"/>
      <c r="ZQ8" s="507"/>
      <c r="ZR8" s="507"/>
      <c r="ZS8" s="507"/>
      <c r="ZT8" s="507"/>
      <c r="ZU8" s="507"/>
      <c r="ZV8" s="507"/>
      <c r="ZW8" s="507"/>
      <c r="ZX8" s="507"/>
      <c r="ZY8" s="507"/>
      <c r="ZZ8" s="507"/>
      <c r="AAA8" s="507"/>
      <c r="AAB8" s="507"/>
      <c r="AAC8" s="507"/>
      <c r="AAD8" s="507"/>
      <c r="AAE8" s="507"/>
      <c r="AAF8" s="507"/>
      <c r="AAG8" s="507"/>
      <c r="AAH8" s="507"/>
      <c r="AAI8" s="507"/>
      <c r="AAJ8" s="507"/>
      <c r="AAK8" s="507"/>
      <c r="AAL8" s="507"/>
      <c r="AAM8" s="507"/>
      <c r="AAN8" s="507"/>
      <c r="AAO8" s="507"/>
      <c r="AAP8" s="507"/>
      <c r="AAQ8" s="507"/>
      <c r="AAR8" s="507"/>
      <c r="AAS8" s="507"/>
      <c r="AAT8" s="507"/>
      <c r="AAU8" s="507"/>
      <c r="AAV8" s="507"/>
      <c r="AAW8" s="507"/>
      <c r="AAX8" s="507"/>
      <c r="AAY8" s="507"/>
      <c r="AAZ8" s="507"/>
      <c r="ABA8" s="507"/>
      <c r="ABB8" s="507"/>
      <c r="ABC8" s="507"/>
      <c r="ABD8" s="507"/>
      <c r="ABE8" s="507"/>
      <c r="ABF8" s="507"/>
      <c r="ABG8" s="507"/>
      <c r="ABH8" s="507"/>
      <c r="ABI8" s="507"/>
      <c r="ABJ8" s="507"/>
      <c r="ABK8" s="507"/>
      <c r="ABL8" s="507"/>
      <c r="ABM8" s="507"/>
      <c r="ABN8" s="507"/>
      <c r="ABO8" s="507"/>
      <c r="ABP8" s="507"/>
      <c r="ABQ8" s="507"/>
      <c r="ABR8" s="507"/>
      <c r="ABS8" s="507"/>
      <c r="ABT8" s="507"/>
      <c r="ABU8" s="507"/>
      <c r="ABV8" s="507"/>
      <c r="ABW8" s="507"/>
      <c r="ABX8" s="507"/>
      <c r="ABY8" s="507"/>
      <c r="ABZ8" s="507"/>
      <c r="ACA8" s="507"/>
      <c r="ACB8" s="507"/>
      <c r="ACC8" s="507"/>
      <c r="ACD8" s="507"/>
      <c r="ACE8" s="507"/>
      <c r="ACF8" s="507"/>
      <c r="ACG8" s="507"/>
      <c r="ACH8" s="507"/>
      <c r="ACI8" s="507"/>
      <c r="ACJ8" s="507"/>
      <c r="ACK8" s="507"/>
      <c r="ACL8" s="507"/>
      <c r="ACM8" s="507"/>
      <c r="ACN8" s="507"/>
      <c r="ACO8" s="507"/>
      <c r="ACP8" s="507"/>
      <c r="ACQ8" s="507"/>
      <c r="ACR8" s="507"/>
      <c r="ACS8" s="507"/>
      <c r="ACT8" s="507"/>
      <c r="ACU8" s="507"/>
      <c r="ACV8" s="507"/>
      <c r="ACW8" s="507"/>
      <c r="ACX8" s="507"/>
      <c r="ACY8" s="507"/>
      <c r="ACZ8" s="507"/>
      <c r="ADA8" s="507"/>
      <c r="ADB8" s="507"/>
      <c r="ADC8" s="507"/>
      <c r="ADD8" s="507"/>
      <c r="ADE8" s="507"/>
      <c r="ADF8" s="507"/>
      <c r="ADG8" s="507"/>
      <c r="ADH8" s="507"/>
      <c r="ADI8" s="507"/>
      <c r="ADJ8" s="507"/>
      <c r="ADK8" s="507"/>
      <c r="ADL8" s="507"/>
      <c r="ADM8" s="507"/>
      <c r="ADN8" s="507"/>
      <c r="ADO8" s="507"/>
      <c r="ADP8" s="507"/>
      <c r="ADQ8" s="507"/>
      <c r="ADR8" s="507"/>
      <c r="ADS8" s="507"/>
      <c r="ADT8" s="507"/>
      <c r="ADU8" s="507"/>
      <c r="ADV8" s="507"/>
      <c r="ADW8" s="507"/>
      <c r="ADX8" s="507"/>
      <c r="ADY8" s="507"/>
      <c r="ADZ8" s="507"/>
      <c r="AEA8" s="507"/>
      <c r="AEB8" s="507"/>
      <c r="AEC8" s="507"/>
      <c r="AED8" s="507"/>
      <c r="AEE8" s="507"/>
      <c r="AEF8" s="507"/>
      <c r="AEG8" s="507"/>
      <c r="AEH8" s="507"/>
      <c r="AEI8" s="507"/>
      <c r="AEJ8" s="507"/>
      <c r="AEK8" s="507"/>
      <c r="AEL8" s="507"/>
      <c r="AEM8" s="507"/>
      <c r="AEN8" s="507"/>
      <c r="AEO8" s="507"/>
      <c r="AEP8" s="507"/>
      <c r="AEQ8" s="507"/>
      <c r="AER8" s="507"/>
      <c r="AES8" s="507"/>
      <c r="AET8" s="507"/>
      <c r="AEU8" s="507"/>
      <c r="AEV8" s="507"/>
      <c r="AEW8" s="507"/>
      <c r="AEX8" s="507"/>
      <c r="AEY8" s="507"/>
      <c r="AEZ8" s="507"/>
      <c r="AFA8" s="507"/>
      <c r="AFB8" s="507"/>
      <c r="AFC8" s="507"/>
      <c r="AFD8" s="507"/>
      <c r="AFE8" s="507"/>
      <c r="AFF8" s="507"/>
      <c r="AFG8" s="507"/>
      <c r="AFH8" s="507"/>
      <c r="AFI8" s="507"/>
      <c r="AFJ8" s="507"/>
      <c r="AFK8" s="507"/>
      <c r="AFL8" s="507"/>
      <c r="AFM8" s="507"/>
      <c r="AFN8" s="507"/>
      <c r="AFO8" s="507"/>
      <c r="AFP8" s="507"/>
      <c r="AFQ8" s="507"/>
      <c r="AFR8" s="507"/>
      <c r="AFS8" s="507"/>
      <c r="AFT8" s="507"/>
      <c r="AFU8" s="507"/>
      <c r="AFV8" s="507"/>
      <c r="AFW8" s="507"/>
      <c r="AFX8" s="507"/>
      <c r="AFY8" s="507"/>
      <c r="AFZ8" s="507"/>
      <c r="AGA8" s="507"/>
      <c r="AGB8" s="507"/>
      <c r="AGC8" s="507"/>
      <c r="AGD8" s="507"/>
      <c r="AGE8" s="507"/>
      <c r="AGF8" s="507"/>
      <c r="AGG8" s="507"/>
      <c r="AGH8" s="507"/>
      <c r="AGI8" s="507"/>
      <c r="AGJ8" s="507"/>
      <c r="AGK8" s="507"/>
      <c r="AGL8" s="507"/>
      <c r="AGM8" s="507"/>
      <c r="AGN8" s="507"/>
      <c r="AGO8" s="507"/>
      <c r="AGP8" s="507"/>
      <c r="AGQ8" s="507"/>
      <c r="AGR8" s="507"/>
      <c r="AGS8" s="507"/>
      <c r="AGT8" s="507"/>
      <c r="AGU8" s="507"/>
      <c r="AGV8" s="507"/>
      <c r="AGW8" s="507"/>
      <c r="AGX8" s="507"/>
      <c r="AGY8" s="507"/>
      <c r="AGZ8" s="507"/>
      <c r="AHA8" s="507"/>
      <c r="AHB8" s="507"/>
      <c r="AHC8" s="507"/>
      <c r="AHD8" s="507"/>
      <c r="AHE8" s="507"/>
      <c r="AHF8" s="507"/>
      <c r="AHG8" s="507"/>
      <c r="AHH8" s="507"/>
      <c r="AHI8" s="507"/>
      <c r="AHJ8" s="507"/>
      <c r="AHK8" s="507"/>
      <c r="AHL8" s="507"/>
      <c r="AHM8" s="507"/>
      <c r="AHN8" s="507"/>
      <c r="AHO8" s="507"/>
      <c r="AHP8" s="507"/>
      <c r="AHQ8" s="507"/>
      <c r="AHR8" s="507"/>
      <c r="AHS8" s="507"/>
      <c r="AHT8" s="507"/>
      <c r="AHU8" s="507"/>
      <c r="AHV8" s="507"/>
      <c r="AHW8" s="507"/>
      <c r="AHX8" s="507"/>
      <c r="AHY8" s="507"/>
      <c r="AHZ8" s="507"/>
      <c r="AIA8" s="507"/>
      <c r="AIB8" s="507"/>
      <c r="AIC8" s="507"/>
      <c r="AID8" s="507"/>
      <c r="AIE8" s="507"/>
      <c r="AIF8" s="507"/>
      <c r="AIG8" s="507"/>
      <c r="AIH8" s="507"/>
      <c r="AII8" s="507"/>
      <c r="AIJ8" s="507"/>
      <c r="AIK8" s="507"/>
      <c r="AIL8" s="507"/>
      <c r="AIM8" s="507"/>
      <c r="AIN8" s="507"/>
      <c r="AIO8" s="507"/>
      <c r="AIP8" s="507"/>
      <c r="AIQ8" s="507"/>
      <c r="AIR8" s="507"/>
      <c r="AIS8" s="507"/>
      <c r="AIT8" s="507"/>
      <c r="AIU8" s="507"/>
      <c r="AIV8" s="507"/>
      <c r="AIW8" s="507"/>
      <c r="AIX8" s="507"/>
      <c r="AIY8" s="507"/>
      <c r="AIZ8" s="507"/>
      <c r="AJA8" s="507"/>
      <c r="AJB8" s="507"/>
      <c r="AJC8" s="507"/>
      <c r="AJD8" s="507"/>
      <c r="AJE8" s="507"/>
      <c r="AJF8" s="507"/>
      <c r="AJG8" s="507"/>
      <c r="AJH8" s="507"/>
      <c r="AJI8" s="507"/>
      <c r="AJJ8" s="507"/>
      <c r="AJK8" s="507"/>
      <c r="AJL8" s="507"/>
      <c r="AJM8" s="507"/>
      <c r="AJN8" s="507"/>
      <c r="AJO8" s="507"/>
      <c r="AJP8" s="507"/>
      <c r="AJQ8" s="507"/>
      <c r="AJR8" s="507"/>
      <c r="AJS8" s="507"/>
      <c r="AJT8" s="507"/>
      <c r="AJU8" s="507"/>
      <c r="AJV8" s="507"/>
      <c r="AJW8" s="507"/>
      <c r="AJX8" s="507"/>
      <c r="AJY8" s="507"/>
      <c r="AJZ8" s="507"/>
      <c r="AKA8" s="507"/>
      <c r="AKB8" s="507"/>
      <c r="AKC8" s="507"/>
      <c r="AKD8" s="507"/>
      <c r="AKE8" s="507"/>
      <c r="AKF8" s="507"/>
      <c r="AKG8" s="507"/>
      <c r="AKH8" s="507"/>
      <c r="AKI8" s="507"/>
      <c r="AKJ8" s="507"/>
      <c r="AKK8" s="507"/>
      <c r="AKL8" s="507"/>
      <c r="AKM8" s="507"/>
      <c r="AKN8" s="507"/>
      <c r="AKO8" s="507"/>
      <c r="AKP8" s="507"/>
      <c r="AKQ8" s="507"/>
      <c r="AKR8" s="507"/>
      <c r="AKS8" s="507"/>
      <c r="AKT8" s="507"/>
      <c r="AKU8" s="507"/>
      <c r="AKV8" s="507"/>
      <c r="AKW8" s="507"/>
      <c r="AKX8" s="507"/>
      <c r="AKY8" s="507"/>
      <c r="AKZ8" s="507"/>
      <c r="ALA8" s="507"/>
      <c r="ALB8" s="507"/>
      <c r="ALC8" s="507"/>
      <c r="ALD8" s="507"/>
      <c r="ALE8" s="507"/>
      <c r="ALF8" s="507"/>
      <c r="ALG8" s="507"/>
      <c r="ALH8" s="507"/>
      <c r="ALI8" s="507"/>
      <c r="ALJ8" s="507"/>
      <c r="ALK8" s="507"/>
      <c r="ALL8" s="507"/>
      <c r="ALM8" s="507"/>
      <c r="ALN8" s="546"/>
      <c r="ALO8" s="546"/>
      <c r="ALP8" s="546"/>
      <c r="ALQ8" s="546"/>
      <c r="ALR8" s="546"/>
      <c r="ALS8" s="546"/>
      <c r="ALT8" s="546"/>
      <c r="ALU8" s="546"/>
      <c r="ALV8" s="546"/>
      <c r="ALW8" s="546"/>
      <c r="ALX8" s="546"/>
      <c r="ALY8" s="546"/>
      <c r="ALZ8" s="546"/>
    </row>
    <row r="9" spans="1:1014" ht="15" customHeight="1">
      <c r="A9" s="508">
        <v>1</v>
      </c>
      <c r="B9" s="509" t="s">
        <v>2211</v>
      </c>
      <c r="C9" s="509" t="s">
        <v>1596</v>
      </c>
      <c r="D9" s="509" t="s">
        <v>1596</v>
      </c>
      <c r="E9" s="510" t="s">
        <v>1596</v>
      </c>
      <c r="F9" s="510" t="s">
        <v>1596</v>
      </c>
      <c r="G9" s="510" t="s">
        <v>1596</v>
      </c>
      <c r="H9" s="320" t="s">
        <v>1596</v>
      </c>
      <c r="I9" s="512" t="s">
        <v>1596</v>
      </c>
      <c r="J9" s="320" t="s">
        <v>2211</v>
      </c>
      <c r="K9" s="512" t="s">
        <v>820</v>
      </c>
      <c r="L9" s="513" t="s">
        <v>864</v>
      </c>
      <c r="M9" s="551" t="s">
        <v>863</v>
      </c>
      <c r="N9" s="514"/>
      <c r="O9" s="514"/>
      <c r="P9" s="514" t="s">
        <v>864</v>
      </c>
      <c r="Q9" s="515" t="s">
        <v>864</v>
      </c>
      <c r="R9" s="483"/>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row>
    <row r="10" spans="1:1014" ht="15" customHeight="1">
      <c r="A10" s="521">
        <v>1</v>
      </c>
      <c r="B10" s="522">
        <v>1</v>
      </c>
      <c r="C10" s="522">
        <v>0</v>
      </c>
      <c r="D10" s="522">
        <v>0</v>
      </c>
      <c r="E10" s="522">
        <v>0</v>
      </c>
      <c r="F10" s="522">
        <v>0</v>
      </c>
      <c r="G10" s="522">
        <v>0</v>
      </c>
      <c r="H10" s="522">
        <v>0</v>
      </c>
      <c r="I10" s="522">
        <v>0</v>
      </c>
      <c r="J10" s="522">
        <v>1</v>
      </c>
      <c r="K10" s="522">
        <v>1</v>
      </c>
      <c r="L10" s="522">
        <v>1</v>
      </c>
      <c r="M10" s="522">
        <v>1</v>
      </c>
      <c r="N10" s="522">
        <v>0</v>
      </c>
      <c r="O10" s="522">
        <v>0</v>
      </c>
      <c r="P10" s="522">
        <v>1</v>
      </c>
      <c r="Q10" s="523">
        <v>1</v>
      </c>
      <c r="R10" s="483"/>
      <c r="S10" s="483"/>
      <c r="T10" s="483"/>
      <c r="U10" s="483"/>
      <c r="V10" s="483"/>
      <c r="W10" s="483"/>
      <c r="X10" s="483"/>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c r="AY10" s="483"/>
      <c r="AZ10" s="483"/>
      <c r="BA10" s="483"/>
      <c r="BB10" s="483"/>
      <c r="BC10" s="483"/>
      <c r="BD10" s="483"/>
      <c r="BE10" s="483"/>
      <c r="BF10" s="483"/>
      <c r="BG10" s="483"/>
      <c r="BH10" s="483"/>
      <c r="BI10" s="483"/>
      <c r="BJ10" s="483"/>
      <c r="BK10" s="483"/>
      <c r="BL10" s="483"/>
      <c r="BM10" s="483"/>
      <c r="BN10" s="483"/>
      <c r="BO10" s="483"/>
      <c r="BP10" s="483"/>
      <c r="BQ10" s="483"/>
      <c r="BR10" s="483"/>
      <c r="BS10" s="483"/>
      <c r="BT10" s="483"/>
      <c r="BU10" s="483"/>
      <c r="BV10" s="483"/>
      <c r="BW10" s="483"/>
      <c r="BX10" s="483"/>
      <c r="BY10" s="483"/>
      <c r="BZ10" s="483"/>
      <c r="CA10" s="483"/>
      <c r="CB10" s="483"/>
      <c r="CC10" s="483"/>
      <c r="CD10" s="483"/>
      <c r="CE10" s="483"/>
      <c r="CF10" s="483"/>
      <c r="CG10" s="483"/>
      <c r="CH10" s="483"/>
      <c r="CI10" s="483"/>
      <c r="CJ10" s="483"/>
      <c r="CK10" s="483"/>
      <c r="CL10" s="483"/>
      <c r="CM10" s="483"/>
      <c r="CN10" s="483"/>
      <c r="CO10" s="483"/>
      <c r="CP10" s="483"/>
      <c r="CQ10" s="483"/>
      <c r="CR10" s="483"/>
      <c r="CS10" s="483"/>
      <c r="CT10" s="483"/>
      <c r="CU10" s="483"/>
      <c r="CV10" s="483"/>
      <c r="CW10" s="483"/>
      <c r="CX10" s="483"/>
      <c r="CY10" s="483"/>
      <c r="CZ10" s="483"/>
      <c r="DA10" s="483"/>
      <c r="DB10" s="483"/>
      <c r="DC10" s="483"/>
      <c r="DD10" s="483"/>
      <c r="DE10" s="483"/>
      <c r="DF10" s="483"/>
      <c r="DG10" s="483"/>
      <c r="DH10" s="483"/>
      <c r="DI10" s="483"/>
      <c r="DJ10" s="483"/>
      <c r="DK10" s="483"/>
      <c r="DL10" s="483"/>
      <c r="DM10" s="483"/>
      <c r="DN10" s="483"/>
      <c r="DO10" s="483"/>
      <c r="DP10" s="483"/>
      <c r="DQ10" s="483"/>
      <c r="DR10" s="483"/>
      <c r="DS10" s="483"/>
      <c r="DT10" s="483"/>
      <c r="DU10" s="483"/>
      <c r="DV10" s="483"/>
      <c r="DW10" s="483"/>
      <c r="DX10" s="483"/>
      <c r="DY10" s="483"/>
      <c r="DZ10" s="483"/>
      <c r="EA10" s="483"/>
      <c r="EB10" s="483"/>
      <c r="EC10" s="483"/>
      <c r="ED10" s="483"/>
      <c r="EE10" s="483"/>
      <c r="EF10" s="483"/>
      <c r="EG10" s="483"/>
      <c r="EH10" s="483"/>
      <c r="EI10" s="483"/>
      <c r="EJ10" s="483"/>
      <c r="EK10" s="483"/>
      <c r="EL10" s="483"/>
      <c r="EM10" s="483"/>
      <c r="EN10" s="483"/>
      <c r="EO10" s="483"/>
      <c r="EP10" s="483"/>
      <c r="EQ10" s="483"/>
      <c r="ER10" s="483"/>
      <c r="ES10" s="483"/>
      <c r="ET10" s="483"/>
      <c r="EU10" s="483"/>
      <c r="EV10" s="483"/>
      <c r="EW10" s="483"/>
      <c r="EX10" s="483"/>
      <c r="EY10" s="483"/>
      <c r="EZ10" s="483"/>
      <c r="FA10" s="483"/>
      <c r="FB10" s="483"/>
      <c r="FC10" s="483"/>
      <c r="FD10" s="483"/>
      <c r="FE10" s="483"/>
      <c r="FF10" s="483"/>
      <c r="FG10" s="483"/>
      <c r="FH10" s="483"/>
      <c r="FI10" s="483"/>
      <c r="FJ10" s="483"/>
      <c r="FK10" s="483"/>
      <c r="FL10" s="483"/>
      <c r="FM10" s="483"/>
      <c r="FN10" s="483"/>
      <c r="FO10" s="483"/>
      <c r="FP10" s="483"/>
      <c r="FQ10" s="483"/>
      <c r="FR10" s="483"/>
      <c r="FS10" s="483"/>
      <c r="FT10" s="483"/>
      <c r="FU10" s="483"/>
      <c r="FV10" s="483"/>
      <c r="FW10" s="483"/>
      <c r="FX10" s="483"/>
      <c r="FY10" s="483"/>
      <c r="FZ10" s="483"/>
      <c r="GA10" s="483"/>
      <c r="GB10" s="483"/>
      <c r="GC10" s="483"/>
      <c r="GD10" s="483"/>
      <c r="GE10" s="483"/>
      <c r="GF10" s="483"/>
      <c r="GG10" s="483"/>
      <c r="GH10" s="483"/>
      <c r="GI10" s="483"/>
      <c r="GJ10" s="483"/>
      <c r="GK10" s="483"/>
      <c r="GL10" s="483"/>
      <c r="GM10" s="483"/>
      <c r="GN10" s="483"/>
      <c r="GO10" s="483"/>
      <c r="GP10" s="483"/>
      <c r="GQ10" s="483"/>
      <c r="GR10" s="483"/>
      <c r="GS10" s="483"/>
      <c r="GT10" s="483"/>
      <c r="GU10" s="483"/>
      <c r="GV10" s="483"/>
      <c r="GW10" s="483"/>
      <c r="GX10" s="483"/>
      <c r="GY10" s="483"/>
      <c r="GZ10" s="483"/>
      <c r="HA10" s="483"/>
      <c r="HB10" s="483"/>
      <c r="HC10" s="483"/>
      <c r="HD10" s="483"/>
      <c r="HE10" s="483"/>
      <c r="HF10" s="483"/>
      <c r="HG10" s="483"/>
      <c r="HH10" s="483"/>
      <c r="HI10" s="483"/>
      <c r="HJ10" s="483"/>
      <c r="HK10" s="483"/>
      <c r="HL10" s="483"/>
      <c r="HM10" s="483"/>
      <c r="HN10" s="483"/>
      <c r="HO10" s="483"/>
      <c r="HP10" s="483"/>
      <c r="HQ10" s="483"/>
      <c r="HR10" s="483"/>
      <c r="HS10" s="483"/>
      <c r="HT10" s="483"/>
      <c r="HU10" s="483"/>
      <c r="HV10" s="483"/>
      <c r="HW10" s="483"/>
      <c r="HX10" s="483"/>
      <c r="HY10" s="483"/>
      <c r="HZ10" s="483"/>
      <c r="IA10" s="483"/>
      <c r="IB10" s="483"/>
      <c r="IC10" s="483"/>
      <c r="ID10" s="483"/>
      <c r="IE10" s="483"/>
      <c r="IF10" s="483"/>
      <c r="IG10" s="483"/>
      <c r="IH10" s="483"/>
      <c r="II10" s="483"/>
      <c r="IJ10" s="483"/>
      <c r="IK10" s="483"/>
      <c r="IL10" s="483"/>
      <c r="IM10" s="483"/>
      <c r="IN10" s="483"/>
      <c r="IO10" s="483"/>
      <c r="IP10" s="483"/>
      <c r="IQ10" s="483"/>
      <c r="IR10" s="483"/>
      <c r="IS10" s="483"/>
      <c r="IT10" s="483"/>
      <c r="IU10" s="483"/>
      <c r="IV10" s="483"/>
      <c r="IW10" s="483"/>
      <c r="IX10" s="483"/>
      <c r="IY10" s="483"/>
      <c r="IZ10" s="483"/>
      <c r="JA10" s="483"/>
      <c r="JB10" s="483"/>
      <c r="JC10" s="483"/>
      <c r="JD10" s="483"/>
      <c r="JE10" s="483"/>
      <c r="JF10" s="483"/>
      <c r="JG10" s="483"/>
      <c r="JH10" s="483"/>
      <c r="JI10" s="483"/>
      <c r="JJ10" s="483"/>
      <c r="JK10" s="483"/>
      <c r="JL10" s="483"/>
      <c r="JM10" s="483"/>
      <c r="JN10" s="483"/>
      <c r="JO10" s="483"/>
      <c r="JP10" s="483"/>
      <c r="JQ10" s="483"/>
      <c r="JR10" s="483"/>
      <c r="JS10" s="483"/>
      <c r="JT10" s="483"/>
      <c r="JU10" s="483"/>
      <c r="JV10" s="483"/>
      <c r="JW10" s="483"/>
      <c r="JX10" s="483"/>
      <c r="JY10" s="483"/>
      <c r="JZ10" s="483"/>
      <c r="KA10" s="483"/>
      <c r="KB10" s="483"/>
      <c r="KC10" s="483"/>
      <c r="KD10" s="483"/>
      <c r="KE10" s="483"/>
      <c r="KF10" s="483"/>
      <c r="KG10" s="483"/>
      <c r="KH10" s="483"/>
      <c r="KI10" s="483"/>
      <c r="KJ10" s="483"/>
      <c r="KK10" s="483"/>
      <c r="KL10" s="483"/>
      <c r="KM10" s="483"/>
      <c r="KN10" s="483"/>
      <c r="KO10" s="483"/>
      <c r="KP10" s="483"/>
      <c r="KQ10" s="483"/>
      <c r="KR10" s="483"/>
      <c r="KS10" s="483"/>
      <c r="KT10" s="483"/>
      <c r="KU10" s="483"/>
      <c r="KV10" s="483"/>
      <c r="KW10" s="483"/>
      <c r="KX10" s="483"/>
      <c r="KY10" s="483"/>
      <c r="KZ10" s="483"/>
      <c r="LA10" s="483"/>
      <c r="LB10" s="483"/>
      <c r="LC10" s="483"/>
      <c r="LD10" s="483"/>
      <c r="LE10" s="483"/>
      <c r="LF10" s="483"/>
      <c r="LG10" s="483"/>
      <c r="LH10" s="483"/>
      <c r="LI10" s="483"/>
      <c r="LJ10" s="483"/>
      <c r="LK10" s="483"/>
      <c r="LL10" s="483"/>
      <c r="LM10" s="483"/>
      <c r="LN10" s="483"/>
      <c r="LO10" s="483"/>
      <c r="LP10" s="483"/>
      <c r="LQ10" s="483"/>
      <c r="LR10" s="483"/>
      <c r="LS10" s="483"/>
      <c r="LT10" s="483"/>
      <c r="LU10" s="483"/>
      <c r="LV10" s="483"/>
      <c r="LW10" s="483"/>
      <c r="LX10" s="483"/>
      <c r="LY10" s="483"/>
      <c r="LZ10" s="483"/>
      <c r="MA10" s="483"/>
      <c r="MB10" s="483"/>
      <c r="MC10" s="483"/>
      <c r="MD10" s="483"/>
      <c r="ME10" s="483"/>
      <c r="MF10" s="483"/>
      <c r="MG10" s="483"/>
      <c r="MH10" s="483"/>
      <c r="MI10" s="483"/>
      <c r="MJ10" s="483"/>
      <c r="MK10" s="483"/>
      <c r="ML10" s="483"/>
      <c r="MM10" s="483"/>
      <c r="MN10" s="483"/>
      <c r="MO10" s="483"/>
      <c r="MP10" s="483"/>
      <c r="MQ10" s="483"/>
      <c r="MR10" s="483"/>
      <c r="MS10" s="483"/>
      <c r="MT10" s="483"/>
      <c r="MU10" s="483"/>
      <c r="MV10" s="483"/>
      <c r="MW10" s="483"/>
      <c r="MX10" s="483"/>
      <c r="MY10" s="483"/>
      <c r="MZ10" s="483"/>
      <c r="NA10" s="483"/>
      <c r="NB10" s="483"/>
      <c r="NC10" s="483"/>
      <c r="ND10" s="483"/>
      <c r="NE10" s="483"/>
      <c r="NF10" s="483"/>
      <c r="NG10" s="483"/>
      <c r="NH10" s="483"/>
      <c r="NI10" s="483"/>
      <c r="NJ10" s="483"/>
      <c r="NK10" s="483"/>
      <c r="NL10" s="483"/>
      <c r="NM10" s="483"/>
      <c r="NN10" s="483"/>
      <c r="NO10" s="483"/>
      <c r="NP10" s="483"/>
      <c r="NQ10" s="483"/>
      <c r="NR10" s="483"/>
      <c r="NS10" s="483"/>
      <c r="NT10" s="483"/>
      <c r="NU10" s="483"/>
      <c r="NV10" s="483"/>
      <c r="NW10" s="483"/>
      <c r="NX10" s="483"/>
      <c r="NY10" s="483"/>
      <c r="NZ10" s="483"/>
      <c r="OA10" s="483"/>
      <c r="OB10" s="483"/>
      <c r="OC10" s="483"/>
      <c r="OD10" s="483"/>
      <c r="OE10" s="483"/>
      <c r="OF10" s="483"/>
      <c r="OG10" s="483"/>
      <c r="OH10" s="483"/>
      <c r="OI10" s="483"/>
      <c r="OJ10" s="483"/>
      <c r="OK10" s="483"/>
      <c r="OL10" s="483"/>
      <c r="OM10" s="483"/>
      <c r="ON10" s="483"/>
      <c r="OO10" s="483"/>
      <c r="OP10" s="483"/>
      <c r="OQ10" s="483"/>
      <c r="OR10" s="483"/>
      <c r="OS10" s="483"/>
      <c r="OT10" s="483"/>
      <c r="OU10" s="483"/>
      <c r="OV10" s="483"/>
      <c r="OW10" s="483"/>
      <c r="OX10" s="483"/>
      <c r="OY10" s="483"/>
      <c r="OZ10" s="483"/>
      <c r="PA10" s="483"/>
      <c r="PB10" s="483"/>
      <c r="PC10" s="483"/>
      <c r="PD10" s="483"/>
      <c r="PE10" s="483"/>
      <c r="PF10" s="483"/>
      <c r="PG10" s="483"/>
      <c r="PH10" s="483"/>
      <c r="PI10" s="483"/>
      <c r="PJ10" s="483"/>
      <c r="PK10" s="483"/>
      <c r="PL10" s="483"/>
      <c r="PM10" s="483"/>
      <c r="PN10" s="483"/>
      <c r="PO10" s="483"/>
      <c r="PP10" s="483"/>
      <c r="PQ10" s="483"/>
      <c r="PR10" s="483"/>
      <c r="PS10" s="483"/>
      <c r="PT10" s="483"/>
      <c r="PU10" s="483"/>
      <c r="PV10" s="483"/>
      <c r="PW10" s="483"/>
      <c r="PX10" s="483"/>
      <c r="PY10" s="483"/>
      <c r="PZ10" s="483"/>
      <c r="QA10" s="483"/>
      <c r="QB10" s="483"/>
      <c r="QC10" s="483"/>
      <c r="QD10" s="483"/>
      <c r="QE10" s="483"/>
      <c r="QF10" s="483"/>
      <c r="QG10" s="483"/>
      <c r="QH10" s="483"/>
      <c r="QI10" s="483"/>
      <c r="QJ10" s="483"/>
      <c r="QK10" s="483"/>
      <c r="QL10" s="483"/>
      <c r="QM10" s="483"/>
      <c r="QN10" s="483"/>
      <c r="QO10" s="483"/>
      <c r="QP10" s="483"/>
      <c r="QQ10" s="483"/>
      <c r="QR10" s="483"/>
      <c r="QS10" s="483"/>
      <c r="QT10" s="483"/>
      <c r="QU10" s="483"/>
      <c r="QV10" s="483"/>
      <c r="QW10" s="483"/>
      <c r="QX10" s="483"/>
      <c r="QY10" s="483"/>
      <c r="QZ10" s="483"/>
      <c r="RA10" s="483"/>
      <c r="RB10" s="483"/>
      <c r="RC10" s="483"/>
      <c r="RD10" s="483"/>
      <c r="RE10" s="483"/>
      <c r="RF10" s="483"/>
      <c r="RG10" s="483"/>
      <c r="RH10" s="483"/>
      <c r="RI10" s="483"/>
      <c r="RJ10" s="483"/>
      <c r="RK10" s="483"/>
      <c r="RL10" s="483"/>
      <c r="RM10" s="483"/>
      <c r="RN10" s="483"/>
      <c r="RO10" s="483"/>
      <c r="RP10" s="483"/>
      <c r="RQ10" s="483"/>
      <c r="RR10" s="483"/>
      <c r="RS10" s="483"/>
      <c r="RT10" s="483"/>
      <c r="RU10" s="483"/>
      <c r="RV10" s="483"/>
      <c r="RW10" s="483"/>
      <c r="RX10" s="483"/>
      <c r="RY10" s="483"/>
      <c r="RZ10" s="483"/>
      <c r="SA10" s="483"/>
      <c r="SB10" s="483"/>
      <c r="SC10" s="483"/>
      <c r="SD10" s="483"/>
      <c r="SE10" s="483"/>
      <c r="SF10" s="483"/>
      <c r="SG10" s="483"/>
      <c r="SH10" s="483"/>
      <c r="SI10" s="483"/>
      <c r="SJ10" s="483"/>
      <c r="SK10" s="483"/>
      <c r="SL10" s="483"/>
      <c r="SM10" s="483"/>
      <c r="SN10" s="483"/>
      <c r="SO10" s="483"/>
      <c r="SP10" s="483"/>
      <c r="SQ10" s="483"/>
      <c r="SR10" s="483"/>
      <c r="SS10" s="483"/>
      <c r="ST10" s="483"/>
      <c r="SU10" s="483"/>
      <c r="SV10" s="483"/>
      <c r="SW10" s="483"/>
      <c r="SX10" s="483"/>
      <c r="SY10" s="483"/>
      <c r="SZ10" s="483"/>
      <c r="TA10" s="483"/>
      <c r="TB10" s="483"/>
      <c r="TC10" s="483"/>
      <c r="TD10" s="483"/>
      <c r="TE10" s="483"/>
      <c r="TF10" s="483"/>
      <c r="TG10" s="483"/>
      <c r="TH10" s="483"/>
      <c r="TI10" s="483"/>
      <c r="TJ10" s="483"/>
      <c r="TK10" s="483"/>
      <c r="TL10" s="483"/>
      <c r="TM10" s="483"/>
      <c r="TN10" s="483"/>
      <c r="TO10" s="483"/>
      <c r="TP10" s="483"/>
      <c r="TQ10" s="483"/>
      <c r="TR10" s="483"/>
      <c r="TS10" s="483"/>
      <c r="TT10" s="483"/>
      <c r="TU10" s="483"/>
      <c r="TV10" s="483"/>
      <c r="TW10" s="483"/>
      <c r="TX10" s="483"/>
      <c r="TY10" s="483"/>
      <c r="TZ10" s="483"/>
      <c r="UA10" s="483"/>
      <c r="UB10" s="483"/>
      <c r="UC10" s="483"/>
      <c r="UD10" s="483"/>
      <c r="UE10" s="483"/>
      <c r="UF10" s="483"/>
      <c r="UG10" s="483"/>
      <c r="UH10" s="483"/>
      <c r="UI10" s="483"/>
      <c r="UJ10" s="483"/>
      <c r="UK10" s="483"/>
      <c r="UL10" s="483"/>
      <c r="UM10" s="483"/>
      <c r="UN10" s="483"/>
      <c r="UO10" s="483"/>
      <c r="UP10" s="483"/>
      <c r="UQ10" s="483"/>
      <c r="UR10" s="483"/>
      <c r="US10" s="483"/>
      <c r="UT10" s="483"/>
      <c r="UU10" s="483"/>
      <c r="UV10" s="483"/>
      <c r="UW10" s="483"/>
      <c r="UX10" s="483"/>
      <c r="UY10" s="483"/>
      <c r="UZ10" s="483"/>
      <c r="VA10" s="483"/>
      <c r="VB10" s="483"/>
      <c r="VC10" s="483"/>
      <c r="VD10" s="483"/>
      <c r="VE10" s="483"/>
      <c r="VF10" s="483"/>
      <c r="VG10" s="483"/>
      <c r="VH10" s="483"/>
      <c r="VI10" s="483"/>
      <c r="VJ10" s="483"/>
      <c r="VK10" s="483"/>
      <c r="VL10" s="483"/>
      <c r="VM10" s="483"/>
      <c r="VN10" s="483"/>
      <c r="VO10" s="483"/>
      <c r="VP10" s="483"/>
      <c r="VQ10" s="483"/>
      <c r="VR10" s="483"/>
      <c r="VS10" s="483"/>
      <c r="VT10" s="483"/>
      <c r="VU10" s="483"/>
      <c r="VV10" s="483"/>
      <c r="VW10" s="483"/>
      <c r="VX10" s="483"/>
      <c r="VY10" s="483"/>
      <c r="VZ10" s="483"/>
      <c r="WA10" s="483"/>
      <c r="WB10" s="483"/>
      <c r="WC10" s="483"/>
      <c r="WD10" s="483"/>
      <c r="WE10" s="483"/>
      <c r="WF10" s="483"/>
      <c r="WG10" s="483"/>
      <c r="WH10" s="483"/>
      <c r="WI10" s="483"/>
      <c r="WJ10" s="483"/>
      <c r="WK10" s="483"/>
      <c r="WL10" s="483"/>
      <c r="WM10" s="483"/>
      <c r="WN10" s="483"/>
      <c r="WO10" s="483"/>
      <c r="WP10" s="483"/>
      <c r="WQ10" s="483"/>
      <c r="WR10" s="483"/>
      <c r="WS10" s="483"/>
      <c r="WT10" s="483"/>
      <c r="WU10" s="483"/>
      <c r="WV10" s="483"/>
      <c r="WW10" s="483"/>
      <c r="WX10" s="483"/>
      <c r="WY10" s="483"/>
      <c r="WZ10" s="483"/>
      <c r="XA10" s="483"/>
      <c r="XB10" s="483"/>
      <c r="XC10" s="483"/>
      <c r="XD10" s="483"/>
      <c r="XE10" s="483"/>
      <c r="XF10" s="483"/>
      <c r="XG10" s="483"/>
      <c r="XH10" s="483"/>
      <c r="XI10" s="483"/>
      <c r="XJ10" s="483"/>
      <c r="XK10" s="483"/>
      <c r="XL10" s="483"/>
      <c r="XM10" s="483"/>
      <c r="XN10" s="483"/>
      <c r="XO10" s="483"/>
      <c r="XP10" s="483"/>
      <c r="XQ10" s="483"/>
      <c r="XR10" s="483"/>
      <c r="XS10" s="483"/>
      <c r="XT10" s="483"/>
      <c r="XU10" s="483"/>
      <c r="XV10" s="483"/>
      <c r="XW10" s="483"/>
      <c r="XX10" s="483"/>
      <c r="XY10" s="483"/>
      <c r="XZ10" s="483"/>
      <c r="YA10" s="483"/>
      <c r="YB10" s="483"/>
      <c r="YC10" s="483"/>
      <c r="YD10" s="483"/>
      <c r="YE10" s="483"/>
      <c r="YF10" s="483"/>
      <c r="YG10" s="483"/>
      <c r="YH10" s="483"/>
      <c r="YI10" s="483"/>
      <c r="YJ10" s="483"/>
      <c r="YK10" s="483"/>
      <c r="YL10" s="483"/>
      <c r="YM10" s="483"/>
      <c r="YN10" s="483"/>
      <c r="YO10" s="483"/>
      <c r="YP10" s="483"/>
      <c r="YQ10" s="483"/>
      <c r="YR10" s="483"/>
      <c r="YS10" s="483"/>
      <c r="YT10" s="483"/>
      <c r="YU10" s="483"/>
      <c r="YV10" s="483"/>
      <c r="YW10" s="483"/>
      <c r="YX10" s="483"/>
      <c r="YY10" s="483"/>
      <c r="YZ10" s="483"/>
      <c r="ZA10" s="483"/>
      <c r="ZB10" s="483"/>
      <c r="ZC10" s="483"/>
      <c r="ZD10" s="483"/>
      <c r="ZE10" s="483"/>
      <c r="ZF10" s="483"/>
      <c r="ZG10" s="483"/>
      <c r="ZH10" s="483"/>
      <c r="ZI10" s="483"/>
      <c r="ZJ10" s="483"/>
      <c r="ZK10" s="483"/>
      <c r="ZL10" s="483"/>
      <c r="ZM10" s="483"/>
      <c r="ZN10" s="483"/>
      <c r="ZO10" s="483"/>
      <c r="ZP10" s="483"/>
      <c r="ZQ10" s="483"/>
      <c r="ZR10" s="483"/>
      <c r="ZS10" s="483"/>
      <c r="ZT10" s="483"/>
      <c r="ZU10" s="483"/>
      <c r="ZV10" s="483"/>
      <c r="ZW10" s="483"/>
      <c r="ZX10" s="483"/>
      <c r="ZY10" s="483"/>
      <c r="ZZ10" s="483"/>
      <c r="AAA10" s="483"/>
      <c r="AAB10" s="483"/>
      <c r="AAC10" s="483"/>
      <c r="AAD10" s="483"/>
      <c r="AAE10" s="483"/>
      <c r="AAF10" s="483"/>
      <c r="AAG10" s="483"/>
      <c r="AAH10" s="483"/>
      <c r="AAI10" s="483"/>
      <c r="AAJ10" s="483"/>
      <c r="AAK10" s="483"/>
      <c r="AAL10" s="483"/>
      <c r="AAM10" s="483"/>
      <c r="AAN10" s="483"/>
      <c r="AAO10" s="483"/>
      <c r="AAP10" s="483"/>
      <c r="AAQ10" s="483"/>
      <c r="AAR10" s="483"/>
      <c r="AAS10" s="483"/>
      <c r="AAT10" s="483"/>
      <c r="AAU10" s="483"/>
      <c r="AAV10" s="483"/>
      <c r="AAW10" s="483"/>
      <c r="AAX10" s="483"/>
      <c r="AAY10" s="483"/>
      <c r="AAZ10" s="483"/>
      <c r="ABA10" s="483"/>
      <c r="ABB10" s="483"/>
      <c r="ABC10" s="483"/>
      <c r="ABD10" s="483"/>
      <c r="ABE10" s="483"/>
      <c r="ABF10" s="483"/>
      <c r="ABG10" s="483"/>
      <c r="ABH10" s="483"/>
      <c r="ABI10" s="483"/>
      <c r="ABJ10" s="483"/>
      <c r="ABK10" s="483"/>
      <c r="ABL10" s="483"/>
      <c r="ABM10" s="483"/>
      <c r="ABN10" s="483"/>
      <c r="ABO10" s="483"/>
      <c r="ABP10" s="483"/>
      <c r="ABQ10" s="483"/>
      <c r="ABR10" s="483"/>
      <c r="ABS10" s="483"/>
      <c r="ABT10" s="483"/>
      <c r="ABU10" s="483"/>
      <c r="ABV10" s="483"/>
      <c r="ABW10" s="483"/>
      <c r="ABX10" s="483"/>
      <c r="ABY10" s="483"/>
      <c r="ABZ10" s="483"/>
      <c r="ACA10" s="483"/>
      <c r="ACB10" s="483"/>
      <c r="ACC10" s="483"/>
      <c r="ACD10" s="483"/>
      <c r="ACE10" s="483"/>
      <c r="ACF10" s="483"/>
      <c r="ACG10" s="483"/>
      <c r="ACH10" s="483"/>
      <c r="ACI10" s="483"/>
      <c r="ACJ10" s="483"/>
      <c r="ACK10" s="483"/>
      <c r="ACL10" s="483"/>
      <c r="ACM10" s="483"/>
      <c r="ACN10" s="483"/>
      <c r="ACO10" s="483"/>
      <c r="ACP10" s="483"/>
      <c r="ACQ10" s="483"/>
      <c r="ACR10" s="483"/>
      <c r="ACS10" s="483"/>
      <c r="ACT10" s="483"/>
      <c r="ACU10" s="483"/>
      <c r="ACV10" s="483"/>
      <c r="ACW10" s="483"/>
      <c r="ACX10" s="483"/>
      <c r="ACY10" s="483"/>
      <c r="ACZ10" s="483"/>
      <c r="ADA10" s="483"/>
      <c r="ADB10" s="483"/>
      <c r="ADC10" s="483"/>
      <c r="ADD10" s="483"/>
      <c r="ADE10" s="483"/>
      <c r="ADF10" s="483"/>
      <c r="ADG10" s="483"/>
      <c r="ADH10" s="483"/>
      <c r="ADI10" s="483"/>
      <c r="ADJ10" s="483"/>
      <c r="ADK10" s="483"/>
      <c r="ADL10" s="483"/>
      <c r="ADM10" s="483"/>
      <c r="ADN10" s="483"/>
      <c r="ADO10" s="483"/>
      <c r="ADP10" s="483"/>
      <c r="ADQ10" s="483"/>
      <c r="ADR10" s="483"/>
      <c r="ADS10" s="483"/>
      <c r="ADT10" s="483"/>
      <c r="ADU10" s="483"/>
      <c r="ADV10" s="483"/>
      <c r="ADW10" s="483"/>
      <c r="ADX10" s="483"/>
      <c r="ADY10" s="483"/>
      <c r="ADZ10" s="483"/>
      <c r="AEA10" s="483"/>
      <c r="AEB10" s="483"/>
      <c r="AEC10" s="483"/>
      <c r="AED10" s="483"/>
      <c r="AEE10" s="483"/>
      <c r="AEF10" s="483"/>
      <c r="AEG10" s="483"/>
      <c r="AEH10" s="483"/>
      <c r="AEI10" s="483"/>
      <c r="AEJ10" s="483"/>
      <c r="AEK10" s="483"/>
      <c r="AEL10" s="483"/>
      <c r="AEM10" s="483"/>
      <c r="AEN10" s="483"/>
      <c r="AEO10" s="483"/>
      <c r="AEP10" s="483"/>
      <c r="AEQ10" s="483"/>
      <c r="AER10" s="483"/>
      <c r="AES10" s="483"/>
      <c r="AET10" s="483"/>
      <c r="AEU10" s="483"/>
      <c r="AEV10" s="483"/>
      <c r="AEW10" s="483"/>
      <c r="AEX10" s="483"/>
      <c r="AEY10" s="483"/>
      <c r="AEZ10" s="483"/>
      <c r="AFA10" s="483"/>
      <c r="AFB10" s="483"/>
      <c r="AFC10" s="483"/>
      <c r="AFD10" s="483"/>
      <c r="AFE10" s="483"/>
      <c r="AFF10" s="483"/>
      <c r="AFG10" s="483"/>
      <c r="AFH10" s="483"/>
      <c r="AFI10" s="483"/>
      <c r="AFJ10" s="483"/>
      <c r="AFK10" s="483"/>
      <c r="AFL10" s="483"/>
      <c r="AFM10" s="483"/>
      <c r="AFN10" s="483"/>
      <c r="AFO10" s="483"/>
      <c r="AFP10" s="483"/>
      <c r="AFQ10" s="483"/>
      <c r="AFR10" s="483"/>
      <c r="AFS10" s="483"/>
      <c r="AFT10" s="483"/>
      <c r="AFU10" s="483"/>
      <c r="AFV10" s="483"/>
      <c r="AFW10" s="483"/>
      <c r="AFX10" s="483"/>
      <c r="AFY10" s="483"/>
      <c r="AFZ10" s="483"/>
      <c r="AGA10" s="483"/>
      <c r="AGB10" s="483"/>
      <c r="AGC10" s="483"/>
      <c r="AGD10" s="483"/>
      <c r="AGE10" s="483"/>
      <c r="AGF10" s="483"/>
      <c r="AGG10" s="483"/>
      <c r="AGH10" s="483"/>
      <c r="AGI10" s="483"/>
      <c r="AGJ10" s="483"/>
      <c r="AGK10" s="483"/>
      <c r="AGL10" s="483"/>
      <c r="AGM10" s="483"/>
      <c r="AGN10" s="483"/>
      <c r="AGO10" s="483"/>
      <c r="AGP10" s="483"/>
      <c r="AGQ10" s="483"/>
      <c r="AGR10" s="483"/>
      <c r="AGS10" s="483"/>
      <c r="AGT10" s="483"/>
      <c r="AGU10" s="483"/>
      <c r="AGV10" s="483"/>
      <c r="AGW10" s="483"/>
      <c r="AGX10" s="483"/>
      <c r="AGY10" s="483"/>
      <c r="AGZ10" s="483"/>
      <c r="AHA10" s="483"/>
      <c r="AHB10" s="483"/>
      <c r="AHC10" s="483"/>
      <c r="AHD10" s="483"/>
      <c r="AHE10" s="483"/>
      <c r="AHF10" s="483"/>
      <c r="AHG10" s="483"/>
      <c r="AHH10" s="483"/>
      <c r="AHI10" s="483"/>
      <c r="AHJ10" s="483"/>
      <c r="AHK10" s="483"/>
      <c r="AHL10" s="483"/>
      <c r="AHM10" s="483"/>
      <c r="AHN10" s="483"/>
      <c r="AHO10" s="483"/>
      <c r="AHP10" s="483"/>
      <c r="AHQ10" s="483"/>
      <c r="AHR10" s="483"/>
      <c r="AHS10" s="483"/>
      <c r="AHT10" s="483"/>
      <c r="AHU10" s="483"/>
      <c r="AHV10" s="483"/>
      <c r="AHW10" s="483"/>
      <c r="AHX10" s="483"/>
      <c r="AHY10" s="483"/>
      <c r="AHZ10" s="483"/>
      <c r="AIA10" s="483"/>
      <c r="AIB10" s="483"/>
      <c r="AIC10" s="483"/>
      <c r="AID10" s="483"/>
      <c r="AIE10" s="483"/>
      <c r="AIF10" s="483"/>
      <c r="AIG10" s="483"/>
      <c r="AIH10" s="483"/>
      <c r="AII10" s="483"/>
      <c r="AIJ10" s="483"/>
      <c r="AIK10" s="483"/>
      <c r="AIL10" s="483"/>
      <c r="AIM10" s="483"/>
      <c r="AIN10" s="483"/>
      <c r="AIO10" s="483"/>
      <c r="AIP10" s="483"/>
      <c r="AIQ10" s="483"/>
      <c r="AIR10" s="483"/>
      <c r="AIS10" s="483"/>
      <c r="AIT10" s="483"/>
      <c r="AIU10" s="483"/>
      <c r="AIV10" s="483"/>
      <c r="AIW10" s="483"/>
      <c r="AIX10" s="483"/>
      <c r="AIY10" s="483"/>
      <c r="AIZ10" s="483"/>
      <c r="AJA10" s="483"/>
      <c r="AJB10" s="483"/>
      <c r="AJC10" s="483"/>
      <c r="AJD10" s="483"/>
      <c r="AJE10" s="483"/>
      <c r="AJF10" s="483"/>
      <c r="AJG10" s="483"/>
      <c r="AJH10" s="483"/>
      <c r="AJI10" s="483"/>
      <c r="AJJ10" s="483"/>
      <c r="AJK10" s="483"/>
      <c r="AJL10" s="483"/>
      <c r="AJM10" s="483"/>
      <c r="AJN10" s="483"/>
      <c r="AJO10" s="483"/>
      <c r="AJP10" s="483"/>
      <c r="AJQ10" s="483"/>
      <c r="AJR10" s="483"/>
      <c r="AJS10" s="483"/>
      <c r="AJT10" s="483"/>
      <c r="AJU10" s="483"/>
      <c r="AJV10" s="483"/>
      <c r="AJW10" s="483"/>
      <c r="AJX10" s="483"/>
      <c r="AJY10" s="483"/>
      <c r="AJZ10" s="483"/>
      <c r="AKA10" s="483"/>
      <c r="AKB10" s="483"/>
      <c r="AKC10" s="483"/>
      <c r="AKD10" s="483"/>
      <c r="AKE10" s="483"/>
      <c r="AKF10" s="483"/>
      <c r="AKG10" s="483"/>
      <c r="AKH10" s="483"/>
      <c r="AKI10" s="483"/>
      <c r="AKJ10" s="483"/>
      <c r="AKK10" s="483"/>
      <c r="AKL10" s="483"/>
      <c r="AKM10" s="483"/>
      <c r="AKN10" s="483"/>
      <c r="AKO10" s="483"/>
      <c r="AKP10" s="483"/>
      <c r="AKQ10" s="483"/>
      <c r="AKR10" s="483"/>
      <c r="AKS10" s="483"/>
      <c r="AKT10" s="483"/>
      <c r="AKU10" s="483"/>
      <c r="AKV10" s="483"/>
      <c r="AKW10" s="483"/>
      <c r="AKX10" s="483"/>
      <c r="AKY10" s="483"/>
      <c r="AKZ10" s="483"/>
      <c r="ALA10" s="483"/>
      <c r="ALB10" s="483"/>
      <c r="ALC10" s="483"/>
      <c r="ALD10" s="483"/>
      <c r="ALE10" s="483"/>
      <c r="ALF10" s="483"/>
      <c r="ALG10" s="483"/>
      <c r="ALH10" s="483"/>
      <c r="ALI10" s="483"/>
      <c r="ALJ10" s="483"/>
      <c r="ALK10" s="483"/>
      <c r="ALL10" s="483"/>
      <c r="ALM10" s="483"/>
      <c r="ALN10" s="483"/>
      <c r="ALO10" s="483"/>
      <c r="ALP10" s="483"/>
      <c r="ALQ10" s="483"/>
      <c r="ALR10" s="483"/>
      <c r="ALS10" s="483"/>
      <c r="ALT10" s="483"/>
      <c r="ALU10" s="483"/>
      <c r="ALV10" s="483"/>
      <c r="ALW10" s="483"/>
      <c r="ALX10" s="483"/>
      <c r="ALY10" s="483"/>
      <c r="ALZ10" s="483"/>
    </row>
    <row r="11" spans="1:1014" ht="15" customHeight="1">
      <c r="A11" s="528">
        <v>3</v>
      </c>
      <c r="B11" s="509" t="s">
        <v>1596</v>
      </c>
      <c r="C11" s="509" t="s">
        <v>2199</v>
      </c>
      <c r="D11" s="509" t="s">
        <v>1596</v>
      </c>
      <c r="E11" s="510" t="s">
        <v>1596</v>
      </c>
      <c r="F11" s="510" t="s">
        <v>1596</v>
      </c>
      <c r="G11" s="510" t="s">
        <v>1596</v>
      </c>
      <c r="H11" s="548" t="s">
        <v>2200</v>
      </c>
      <c r="I11" s="520" t="s">
        <v>2201</v>
      </c>
      <c r="J11" s="514"/>
      <c r="K11" s="320" t="s">
        <v>2202</v>
      </c>
      <c r="L11" s="514"/>
      <c r="M11" s="514"/>
      <c r="N11" s="514"/>
      <c r="O11" s="514"/>
      <c r="P11" s="514"/>
      <c r="Q11" s="512" t="s">
        <v>820</v>
      </c>
      <c r="R11" s="513"/>
      <c r="S11" s="513" t="s">
        <v>863</v>
      </c>
      <c r="T11" s="514"/>
      <c r="U11" s="514"/>
      <c r="V11" s="514" t="s">
        <v>864</v>
      </c>
      <c r="W11" s="514" t="s">
        <v>864</v>
      </c>
      <c r="X11" s="483"/>
      <c r="Y11" s="483"/>
      <c r="Z11" s="483"/>
      <c r="AA11" s="483"/>
      <c r="AB11" s="483"/>
      <c r="AC11" s="483"/>
      <c r="AD11" s="483"/>
      <c r="AE11" s="483"/>
      <c r="AF11" s="483"/>
      <c r="AG11" s="483"/>
      <c r="AH11" s="483"/>
      <c r="AI11" s="483"/>
      <c r="AJ11" s="483"/>
      <c r="AK11" s="483"/>
      <c r="AL11" s="483"/>
      <c r="AM11" s="483"/>
      <c r="AN11" s="483"/>
      <c r="AO11" s="483"/>
      <c r="AP11" s="483"/>
      <c r="AQ11" s="483"/>
      <c r="AR11" s="483"/>
      <c r="AS11" s="483"/>
      <c r="AT11" s="483"/>
      <c r="AU11" s="483"/>
      <c r="AV11" s="483"/>
      <c r="AW11" s="483"/>
      <c r="AX11" s="483"/>
      <c r="AY11" s="483"/>
      <c r="AZ11" s="483"/>
      <c r="BA11" s="483"/>
      <c r="BB11" s="483"/>
      <c r="BC11" s="483"/>
      <c r="BD11" s="483"/>
      <c r="BE11" s="483"/>
      <c r="BF11" s="483"/>
      <c r="BG11" s="483"/>
      <c r="BH11" s="483"/>
      <c r="BI11" s="483"/>
      <c r="BJ11" s="483"/>
      <c r="BK11" s="483"/>
      <c r="BL11" s="483"/>
      <c r="BM11" s="483"/>
      <c r="BN11" s="483"/>
      <c r="BO11" s="483"/>
      <c r="BP11" s="483"/>
      <c r="BQ11" s="483"/>
      <c r="BR11" s="483"/>
      <c r="BS11" s="483"/>
      <c r="BT11" s="483"/>
      <c r="BU11" s="483"/>
      <c r="BV11" s="483"/>
      <c r="BW11" s="483"/>
      <c r="BX11" s="483"/>
      <c r="BY11" s="483"/>
      <c r="BZ11" s="483"/>
      <c r="CA11" s="483"/>
      <c r="CB11" s="483"/>
      <c r="CC11" s="483"/>
      <c r="CD11" s="483"/>
      <c r="CE11" s="483"/>
      <c r="CF11" s="483"/>
      <c r="CG11" s="483"/>
      <c r="CH11" s="483"/>
      <c r="CI11" s="483"/>
      <c r="CJ11" s="483"/>
      <c r="CK11" s="483"/>
      <c r="CL11" s="483"/>
      <c r="CM11" s="483"/>
      <c r="CN11" s="483"/>
      <c r="CO11" s="483"/>
      <c r="CP11" s="483"/>
      <c r="CQ11" s="483"/>
      <c r="CR11" s="483"/>
      <c r="CS11" s="483"/>
      <c r="CT11" s="483"/>
      <c r="CU11" s="483"/>
      <c r="CV11" s="483"/>
      <c r="CW11" s="483"/>
      <c r="CX11" s="483"/>
      <c r="CY11" s="483"/>
      <c r="CZ11" s="483"/>
      <c r="DA11" s="483"/>
      <c r="DB11" s="483"/>
      <c r="DC11" s="483"/>
      <c r="DD11" s="483"/>
      <c r="DE11" s="483"/>
      <c r="DF11" s="483"/>
      <c r="DG11" s="483"/>
      <c r="DH11" s="483"/>
      <c r="DI11" s="483"/>
      <c r="DJ11" s="483"/>
      <c r="DK11" s="483"/>
      <c r="DL11" s="483"/>
      <c r="DM11" s="483"/>
      <c r="DN11" s="483"/>
      <c r="DO11" s="483"/>
      <c r="DP11" s="483"/>
      <c r="DQ11" s="483"/>
      <c r="DR11" s="483"/>
      <c r="DS11" s="483"/>
      <c r="DT11" s="483"/>
      <c r="DU11" s="483"/>
      <c r="DV11" s="483"/>
      <c r="DW11" s="483"/>
      <c r="DX11" s="483"/>
      <c r="DY11" s="483"/>
      <c r="DZ11" s="483"/>
      <c r="EA11" s="483"/>
      <c r="EB11" s="483"/>
      <c r="EC11" s="483"/>
      <c r="ED11" s="483"/>
      <c r="EE11" s="483"/>
      <c r="EF11" s="483"/>
      <c r="EG11" s="483"/>
      <c r="EH11" s="483"/>
      <c r="EI11" s="483"/>
      <c r="EJ11" s="483"/>
      <c r="EK11" s="483"/>
      <c r="EL11" s="483"/>
      <c r="EM11" s="483"/>
      <c r="EN11" s="483"/>
      <c r="EO11" s="483"/>
      <c r="EP11" s="483"/>
      <c r="EQ11" s="483"/>
      <c r="ER11" s="483"/>
      <c r="ES11" s="483"/>
      <c r="ET11" s="483"/>
      <c r="EU11" s="483"/>
      <c r="EV11" s="483"/>
      <c r="EW11" s="483"/>
      <c r="EX11" s="483"/>
      <c r="EY11" s="483"/>
      <c r="EZ11" s="483"/>
      <c r="FA11" s="483"/>
      <c r="FB11" s="483"/>
      <c r="FC11" s="483"/>
      <c r="FD11" s="483"/>
      <c r="FE11" s="483"/>
      <c r="FF11" s="483"/>
      <c r="FG11" s="483"/>
      <c r="FH11" s="483"/>
      <c r="FI11" s="483"/>
      <c r="FJ11" s="483"/>
      <c r="FK11" s="483"/>
      <c r="FL11" s="483"/>
      <c r="FM11" s="483"/>
      <c r="FN11" s="483"/>
      <c r="FO11" s="483"/>
      <c r="FP11" s="483"/>
      <c r="FQ11" s="483"/>
      <c r="FR11" s="483"/>
      <c r="FS11" s="483"/>
      <c r="FT11" s="483"/>
      <c r="FU11" s="483"/>
      <c r="FV11" s="483"/>
      <c r="FW11" s="483"/>
      <c r="FX11" s="483"/>
      <c r="FY11" s="483"/>
      <c r="FZ11" s="483"/>
      <c r="GA11" s="483"/>
      <c r="GB11" s="483"/>
      <c r="GC11" s="483"/>
      <c r="GD11" s="483"/>
      <c r="GE11" s="483"/>
      <c r="GF11" s="483"/>
      <c r="GG11" s="483"/>
      <c r="GH11" s="483"/>
      <c r="GI11" s="483"/>
      <c r="GJ11" s="483"/>
      <c r="GK11" s="483"/>
      <c r="GL11" s="483"/>
      <c r="GM11" s="483"/>
      <c r="GN11" s="483"/>
      <c r="GO11" s="483"/>
      <c r="GP11" s="483"/>
      <c r="GQ11" s="483"/>
      <c r="GR11" s="483"/>
      <c r="GS11" s="483"/>
      <c r="GT11" s="483"/>
      <c r="GU11" s="483"/>
      <c r="GV11" s="483"/>
      <c r="GW11" s="483"/>
      <c r="GX11" s="483"/>
      <c r="GY11" s="483"/>
      <c r="GZ11" s="483"/>
      <c r="HA11" s="483"/>
      <c r="HB11" s="483"/>
      <c r="HC11" s="483"/>
      <c r="HD11" s="483"/>
      <c r="HE11" s="483"/>
      <c r="HF11" s="483"/>
      <c r="HG11" s="483"/>
      <c r="HH11" s="483"/>
      <c r="HI11" s="483"/>
      <c r="HJ11" s="483"/>
      <c r="HK11" s="483"/>
      <c r="HL11" s="483"/>
      <c r="HM11" s="483"/>
      <c r="HN11" s="483"/>
      <c r="HO11" s="483"/>
      <c r="HP11" s="483"/>
      <c r="HQ11" s="483"/>
      <c r="HR11" s="483"/>
      <c r="HS11" s="483"/>
      <c r="HT11" s="483"/>
      <c r="HU11" s="483"/>
      <c r="HV11" s="483"/>
      <c r="HW11" s="483"/>
      <c r="HX11" s="483"/>
      <c r="HY11" s="483"/>
      <c r="HZ11" s="483"/>
      <c r="IA11" s="483"/>
      <c r="IB11" s="483"/>
      <c r="IC11" s="483"/>
      <c r="ID11" s="483"/>
      <c r="IE11" s="483"/>
      <c r="IF11" s="483"/>
      <c r="IG11" s="483"/>
      <c r="IH11" s="483"/>
      <c r="II11" s="483"/>
      <c r="IJ11" s="483"/>
      <c r="IK11" s="483"/>
      <c r="IL11" s="483"/>
      <c r="IM11" s="483"/>
      <c r="IN11" s="483"/>
      <c r="IO11" s="483"/>
      <c r="IP11" s="483"/>
      <c r="IQ11" s="483"/>
      <c r="IR11" s="483"/>
      <c r="IS11" s="483"/>
      <c r="IT11" s="483"/>
      <c r="IU11" s="483"/>
      <c r="IV11" s="483"/>
      <c r="IW11" s="483"/>
      <c r="IX11" s="483"/>
      <c r="IY11" s="483"/>
      <c r="IZ11" s="483"/>
      <c r="JA11" s="483"/>
      <c r="JB11" s="483"/>
      <c r="JC11" s="483"/>
      <c r="JD11" s="483"/>
      <c r="JE11" s="483"/>
      <c r="JF11" s="483"/>
      <c r="JG11" s="483"/>
      <c r="JH11" s="483"/>
      <c r="JI11" s="483"/>
      <c r="JJ11" s="483"/>
      <c r="JK11" s="483"/>
      <c r="JL11" s="483"/>
      <c r="JM11" s="483"/>
      <c r="JN11" s="483"/>
      <c r="JO11" s="483"/>
      <c r="JP11" s="483"/>
      <c r="JQ11" s="483"/>
      <c r="JR11" s="483"/>
      <c r="JS11" s="483"/>
      <c r="JT11" s="483"/>
      <c r="JU11" s="483"/>
      <c r="JV11" s="483"/>
      <c r="JW11" s="483"/>
      <c r="JX11" s="483"/>
      <c r="JY11" s="483"/>
      <c r="JZ11" s="483"/>
      <c r="KA11" s="483"/>
      <c r="KB11" s="483"/>
      <c r="KC11" s="483"/>
      <c r="KD11" s="483"/>
      <c r="KE11" s="483"/>
      <c r="KF11" s="483"/>
      <c r="KG11" s="483"/>
      <c r="KH11" s="483"/>
      <c r="KI11" s="483"/>
      <c r="KJ11" s="483"/>
      <c r="KK11" s="483"/>
      <c r="KL11" s="483"/>
      <c r="KM11" s="483"/>
      <c r="KN11" s="483"/>
      <c r="KO11" s="483"/>
      <c r="KP11" s="483"/>
      <c r="KQ11" s="483"/>
      <c r="KR11" s="483"/>
      <c r="KS11" s="483"/>
      <c r="KT11" s="483"/>
      <c r="KU11" s="483"/>
      <c r="KV11" s="483"/>
      <c r="KW11" s="483"/>
      <c r="KX11" s="483"/>
      <c r="KY11" s="483"/>
      <c r="KZ11" s="483"/>
      <c r="LA11" s="483"/>
      <c r="LB11" s="483"/>
      <c r="LC11" s="483"/>
      <c r="LD11" s="483"/>
      <c r="LE11" s="483"/>
      <c r="LF11" s="483"/>
      <c r="LG11" s="483"/>
      <c r="LH11" s="483"/>
      <c r="LI11" s="483"/>
      <c r="LJ11" s="483"/>
      <c r="LK11" s="483"/>
      <c r="LL11" s="483"/>
      <c r="LM11" s="483"/>
      <c r="LN11" s="483"/>
      <c r="LO11" s="483"/>
      <c r="LP11" s="483"/>
      <c r="LQ11" s="483"/>
      <c r="LR11" s="483"/>
      <c r="LS11" s="483"/>
      <c r="LT11" s="483"/>
      <c r="LU11" s="483"/>
      <c r="LV11" s="483"/>
      <c r="LW11" s="483"/>
      <c r="LX11" s="483"/>
      <c r="LY11" s="483"/>
      <c r="LZ11" s="483"/>
      <c r="MA11" s="483"/>
      <c r="MB11" s="483"/>
      <c r="MC11" s="483"/>
      <c r="MD11" s="483"/>
      <c r="ME11" s="483"/>
      <c r="MF11" s="483"/>
      <c r="MG11" s="483"/>
      <c r="MH11" s="483"/>
      <c r="MI11" s="483"/>
      <c r="MJ11" s="483"/>
      <c r="MK11" s="483"/>
      <c r="ML11" s="483"/>
      <c r="MM11" s="483"/>
      <c r="MN11" s="483"/>
      <c r="MO11" s="483"/>
      <c r="MP11" s="483"/>
      <c r="MQ11" s="483"/>
      <c r="MR11" s="483"/>
      <c r="MS11" s="483"/>
      <c r="MT11" s="483"/>
      <c r="MU11" s="483"/>
      <c r="MV11" s="483"/>
      <c r="MW11" s="483"/>
      <c r="MX11" s="483"/>
      <c r="MY11" s="483"/>
      <c r="MZ11" s="483"/>
      <c r="NA11" s="483"/>
      <c r="NB11" s="483"/>
      <c r="NC11" s="483"/>
      <c r="ND11" s="483"/>
      <c r="NE11" s="483"/>
      <c r="NF11" s="483"/>
      <c r="NG11" s="483"/>
      <c r="NH11" s="483"/>
      <c r="NI11" s="483"/>
      <c r="NJ11" s="483"/>
      <c r="NK11" s="483"/>
      <c r="NL11" s="483"/>
      <c r="NM11" s="483"/>
      <c r="NN11" s="483"/>
      <c r="NO11" s="483"/>
      <c r="NP11" s="483"/>
      <c r="NQ11" s="483"/>
      <c r="NR11" s="483"/>
      <c r="NS11" s="483"/>
      <c r="NT11" s="483"/>
      <c r="NU11" s="483"/>
      <c r="NV11" s="483"/>
      <c r="NW11" s="483"/>
      <c r="NX11" s="483"/>
      <c r="NY11" s="483"/>
      <c r="NZ11" s="483"/>
      <c r="OA11" s="483"/>
      <c r="OB11" s="483"/>
      <c r="OC11" s="483"/>
      <c r="OD11" s="483"/>
      <c r="OE11" s="483"/>
      <c r="OF11" s="483"/>
      <c r="OG11" s="483"/>
      <c r="OH11" s="483"/>
      <c r="OI11" s="483"/>
      <c r="OJ11" s="483"/>
      <c r="OK11" s="483"/>
      <c r="OL11" s="483"/>
      <c r="OM11" s="483"/>
      <c r="ON11" s="483"/>
      <c r="OO11" s="483"/>
      <c r="OP11" s="483"/>
      <c r="OQ11" s="483"/>
      <c r="OR11" s="483"/>
      <c r="OS11" s="483"/>
      <c r="OT11" s="483"/>
      <c r="OU11" s="483"/>
      <c r="OV11" s="483"/>
      <c r="OW11" s="483"/>
      <c r="OX11" s="483"/>
      <c r="OY11" s="483"/>
      <c r="OZ11" s="483"/>
      <c r="PA11" s="483"/>
      <c r="PB11" s="483"/>
      <c r="PC11" s="483"/>
      <c r="PD11" s="483"/>
      <c r="PE11" s="483"/>
      <c r="PF11" s="483"/>
      <c r="PG11" s="483"/>
      <c r="PH11" s="483"/>
      <c r="PI11" s="483"/>
      <c r="PJ11" s="483"/>
      <c r="PK11" s="483"/>
      <c r="PL11" s="483"/>
      <c r="PM11" s="483"/>
      <c r="PN11" s="483"/>
      <c r="PO11" s="483"/>
      <c r="PP11" s="483"/>
      <c r="PQ11" s="483"/>
      <c r="PR11" s="483"/>
      <c r="PS11" s="483"/>
      <c r="PT11" s="483"/>
      <c r="PU11" s="483"/>
      <c r="PV11" s="483"/>
      <c r="PW11" s="483"/>
      <c r="PX11" s="483"/>
      <c r="PY11" s="483"/>
      <c r="PZ11" s="483"/>
      <c r="QA11" s="483"/>
      <c r="QB11" s="483"/>
      <c r="QC11" s="483"/>
      <c r="QD11" s="483"/>
      <c r="QE11" s="483"/>
      <c r="QF11" s="483"/>
      <c r="QG11" s="483"/>
      <c r="QH11" s="483"/>
      <c r="QI11" s="483"/>
      <c r="QJ11" s="483"/>
      <c r="QK11" s="483"/>
      <c r="QL11" s="483"/>
      <c r="QM11" s="483"/>
      <c r="QN11" s="483"/>
      <c r="QO11" s="483"/>
      <c r="QP11" s="483"/>
      <c r="QQ11" s="483"/>
      <c r="QR11" s="483"/>
      <c r="QS11" s="483"/>
      <c r="QT11" s="483"/>
      <c r="QU11" s="483"/>
      <c r="QV11" s="483"/>
      <c r="QW11" s="483"/>
      <c r="QX11" s="483"/>
      <c r="QY11" s="483"/>
      <c r="QZ11" s="483"/>
      <c r="RA11" s="483"/>
      <c r="RB11" s="483"/>
      <c r="RC11" s="483"/>
      <c r="RD11" s="483"/>
      <c r="RE11" s="483"/>
      <c r="RF11" s="483"/>
      <c r="RG11" s="483"/>
      <c r="RH11" s="483"/>
      <c r="RI11" s="483"/>
      <c r="RJ11" s="483"/>
      <c r="RK11" s="483"/>
      <c r="RL11" s="483"/>
      <c r="RM11" s="483"/>
      <c r="RN11" s="483"/>
      <c r="RO11" s="483"/>
      <c r="RP11" s="483"/>
      <c r="RQ11" s="483"/>
      <c r="RR11" s="483"/>
      <c r="RS11" s="483"/>
      <c r="RT11" s="483"/>
      <c r="RU11" s="483"/>
      <c r="RV11" s="483"/>
      <c r="RW11" s="483"/>
      <c r="RX11" s="483"/>
      <c r="RY11" s="483"/>
      <c r="RZ11" s="483"/>
      <c r="SA11" s="483"/>
      <c r="SB11" s="483"/>
      <c r="SC11" s="483"/>
      <c r="SD11" s="483"/>
      <c r="SE11" s="483"/>
      <c r="SF11" s="483"/>
      <c r="SG11" s="483"/>
      <c r="SH11" s="483"/>
      <c r="SI11" s="483"/>
      <c r="SJ11" s="483"/>
      <c r="SK11" s="483"/>
      <c r="SL11" s="483"/>
      <c r="SM11" s="483"/>
      <c r="SN11" s="483"/>
      <c r="SO11" s="483"/>
      <c r="SP11" s="483"/>
      <c r="SQ11" s="483"/>
      <c r="SR11" s="483"/>
      <c r="SS11" s="483"/>
      <c r="ST11" s="483"/>
      <c r="SU11" s="483"/>
      <c r="SV11" s="483"/>
      <c r="SW11" s="483"/>
      <c r="SX11" s="483"/>
      <c r="SY11" s="483"/>
      <c r="SZ11" s="483"/>
      <c r="TA11" s="483"/>
      <c r="TB11" s="483"/>
      <c r="TC11" s="483"/>
      <c r="TD11" s="483"/>
      <c r="TE11" s="483"/>
      <c r="TF11" s="483"/>
      <c r="TG11" s="483"/>
      <c r="TH11" s="483"/>
      <c r="TI11" s="483"/>
      <c r="TJ11" s="483"/>
      <c r="TK11" s="483"/>
      <c r="TL11" s="483"/>
      <c r="TM11" s="483"/>
      <c r="TN11" s="483"/>
      <c r="TO11" s="483"/>
      <c r="TP11" s="483"/>
      <c r="TQ11" s="483"/>
      <c r="TR11" s="483"/>
      <c r="TS11" s="483"/>
      <c r="TT11" s="483"/>
      <c r="TU11" s="483"/>
      <c r="TV11" s="483"/>
      <c r="TW11" s="483"/>
      <c r="TX11" s="483"/>
      <c r="TY11" s="483"/>
      <c r="TZ11" s="483"/>
      <c r="UA11" s="483"/>
      <c r="UB11" s="483"/>
      <c r="UC11" s="483"/>
      <c r="UD11" s="483"/>
      <c r="UE11" s="483"/>
      <c r="UF11" s="483"/>
      <c r="UG11" s="483"/>
      <c r="UH11" s="483"/>
      <c r="UI11" s="483"/>
      <c r="UJ11" s="483"/>
      <c r="UK11" s="483"/>
      <c r="UL11" s="483"/>
      <c r="UM11" s="483"/>
      <c r="UN11" s="483"/>
      <c r="UO11" s="483"/>
      <c r="UP11" s="483"/>
      <c r="UQ11" s="483"/>
      <c r="UR11" s="483"/>
      <c r="US11" s="483"/>
      <c r="UT11" s="483"/>
      <c r="UU11" s="483"/>
      <c r="UV11" s="483"/>
      <c r="UW11" s="483"/>
      <c r="UX11" s="483"/>
      <c r="UY11" s="483"/>
      <c r="UZ11" s="483"/>
      <c r="VA11" s="483"/>
      <c r="VB11" s="483"/>
      <c r="VC11" s="483"/>
      <c r="VD11" s="483"/>
      <c r="VE11" s="483"/>
      <c r="VF11" s="483"/>
      <c r="VG11" s="483"/>
      <c r="VH11" s="483"/>
      <c r="VI11" s="483"/>
      <c r="VJ11" s="483"/>
      <c r="VK11" s="483"/>
      <c r="VL11" s="483"/>
      <c r="VM11" s="483"/>
      <c r="VN11" s="483"/>
      <c r="VO11" s="483"/>
      <c r="VP11" s="483"/>
      <c r="VQ11" s="483"/>
      <c r="VR11" s="483"/>
      <c r="VS11" s="483"/>
      <c r="VT11" s="483"/>
      <c r="VU11" s="483"/>
      <c r="VV11" s="483"/>
      <c r="VW11" s="483"/>
      <c r="VX11" s="483"/>
      <c r="VY11" s="483"/>
      <c r="VZ11" s="483"/>
      <c r="WA11" s="483"/>
      <c r="WB11" s="483"/>
      <c r="WC11" s="483"/>
      <c r="WD11" s="483"/>
      <c r="WE11" s="483"/>
      <c r="WF11" s="483"/>
      <c r="WG11" s="483"/>
      <c r="WH11" s="483"/>
      <c r="WI11" s="483"/>
      <c r="WJ11" s="483"/>
      <c r="WK11" s="483"/>
      <c r="WL11" s="483"/>
      <c r="WM11" s="483"/>
      <c r="WN11" s="483"/>
      <c r="WO11" s="483"/>
      <c r="WP11" s="483"/>
      <c r="WQ11" s="483"/>
      <c r="WR11" s="483"/>
      <c r="WS11" s="483"/>
      <c r="WT11" s="483"/>
      <c r="WU11" s="483"/>
      <c r="WV11" s="483"/>
      <c r="WW11" s="483"/>
      <c r="WX11" s="483"/>
      <c r="WY11" s="483"/>
      <c r="WZ11" s="483"/>
      <c r="XA11" s="483"/>
      <c r="XB11" s="483"/>
      <c r="XC11" s="483"/>
      <c r="XD11" s="483"/>
      <c r="XE11" s="483"/>
      <c r="XF11" s="483"/>
      <c r="XG11" s="483"/>
      <c r="XH11" s="483"/>
      <c r="XI11" s="483"/>
      <c r="XJ11" s="483"/>
      <c r="XK11" s="483"/>
      <c r="XL11" s="483"/>
      <c r="XM11" s="483"/>
      <c r="XN11" s="483"/>
      <c r="XO11" s="483"/>
      <c r="XP11" s="483"/>
      <c r="XQ11" s="483"/>
      <c r="XR11" s="483"/>
      <c r="XS11" s="483"/>
      <c r="XT11" s="483"/>
      <c r="XU11" s="483"/>
      <c r="XV11" s="483"/>
      <c r="XW11" s="483"/>
      <c r="XX11" s="483"/>
      <c r="XY11" s="483"/>
      <c r="XZ11" s="483"/>
      <c r="YA11" s="483"/>
      <c r="YB11" s="483"/>
      <c r="YC11" s="483"/>
      <c r="YD11" s="483"/>
      <c r="YE11" s="483"/>
      <c r="YF11" s="483"/>
      <c r="YG11" s="483"/>
      <c r="YH11" s="483"/>
      <c r="YI11" s="483"/>
      <c r="YJ11" s="483"/>
      <c r="YK11" s="483"/>
      <c r="YL11" s="483"/>
      <c r="YM11" s="483"/>
      <c r="YN11" s="483"/>
      <c r="YO11" s="483"/>
      <c r="YP11" s="483"/>
      <c r="YQ11" s="483"/>
      <c r="YR11" s="483"/>
      <c r="YS11" s="483"/>
      <c r="YT11" s="483"/>
      <c r="YU11" s="483"/>
      <c r="YV11" s="483"/>
      <c r="YW11" s="483"/>
      <c r="YX11" s="483"/>
      <c r="YY11" s="483"/>
      <c r="YZ11" s="483"/>
      <c r="ZA11" s="483"/>
      <c r="ZB11" s="483"/>
      <c r="ZC11" s="483"/>
      <c r="ZD11" s="483"/>
      <c r="ZE11" s="483"/>
      <c r="ZF11" s="483"/>
      <c r="ZG11" s="483"/>
      <c r="ZH11" s="483"/>
      <c r="ZI11" s="483"/>
      <c r="ZJ11" s="483"/>
      <c r="ZK11" s="483"/>
      <c r="ZL11" s="483"/>
      <c r="ZM11" s="483"/>
      <c r="ZN11" s="483"/>
      <c r="ZO11" s="483"/>
      <c r="ZP11" s="483"/>
      <c r="ZQ11" s="483"/>
      <c r="ZR11" s="483"/>
      <c r="ZS11" s="483"/>
      <c r="ZT11" s="483"/>
      <c r="ZU11" s="483"/>
      <c r="ZV11" s="483"/>
      <c r="ZW11" s="483"/>
      <c r="ZX11" s="483"/>
      <c r="ZY11" s="483"/>
      <c r="ZZ11" s="483"/>
      <c r="AAA11" s="483"/>
      <c r="AAB11" s="483"/>
      <c r="AAC11" s="483"/>
      <c r="AAD11" s="483"/>
      <c r="AAE11" s="483"/>
      <c r="AAF11" s="483"/>
      <c r="AAG11" s="483"/>
      <c r="AAH11" s="483"/>
      <c r="AAI11" s="483"/>
      <c r="AAJ11" s="483"/>
      <c r="AAK11" s="483"/>
      <c r="AAL11" s="483"/>
      <c r="AAM11" s="483"/>
      <c r="AAN11" s="483"/>
      <c r="AAO11" s="483"/>
      <c r="AAP11" s="483"/>
      <c r="AAQ11" s="483"/>
      <c r="AAR11" s="483"/>
      <c r="AAS11" s="483"/>
      <c r="AAT11" s="483"/>
      <c r="AAU11" s="483"/>
      <c r="AAV11" s="483"/>
      <c r="AAW11" s="483"/>
      <c r="AAX11" s="483"/>
      <c r="AAY11" s="483"/>
      <c r="AAZ11" s="483"/>
      <c r="ABA11" s="483"/>
      <c r="ABB11" s="483"/>
      <c r="ABC11" s="483"/>
      <c r="ABD11" s="483"/>
      <c r="ABE11" s="483"/>
      <c r="ABF11" s="483"/>
      <c r="ABG11" s="483"/>
      <c r="ABH11" s="483"/>
      <c r="ABI11" s="483"/>
      <c r="ABJ11" s="483"/>
      <c r="ABK11" s="483"/>
      <c r="ABL11" s="483"/>
      <c r="ABM11" s="483"/>
      <c r="ABN11" s="483"/>
      <c r="ABO11" s="483"/>
      <c r="ABP11" s="483"/>
      <c r="ABQ11" s="483"/>
      <c r="ABR11" s="483"/>
      <c r="ABS11" s="483"/>
      <c r="ABT11" s="483"/>
      <c r="ABU11" s="483"/>
      <c r="ABV11" s="483"/>
      <c r="ABW11" s="483"/>
      <c r="ABX11" s="483"/>
      <c r="ABY11" s="483"/>
      <c r="ABZ11" s="483"/>
      <c r="ACA11" s="483"/>
      <c r="ACB11" s="483"/>
      <c r="ACC11" s="483"/>
      <c r="ACD11" s="483"/>
      <c r="ACE11" s="483"/>
      <c r="ACF11" s="483"/>
      <c r="ACG11" s="483"/>
      <c r="ACH11" s="483"/>
      <c r="ACI11" s="483"/>
      <c r="ACJ11" s="483"/>
      <c r="ACK11" s="483"/>
      <c r="ACL11" s="483"/>
      <c r="ACM11" s="483"/>
      <c r="ACN11" s="483"/>
      <c r="ACO11" s="483"/>
      <c r="ACP11" s="483"/>
      <c r="ACQ11" s="483"/>
      <c r="ACR11" s="483"/>
      <c r="ACS11" s="483"/>
      <c r="ACT11" s="483"/>
      <c r="ACU11" s="483"/>
      <c r="ACV11" s="483"/>
      <c r="ACW11" s="483"/>
      <c r="ACX11" s="483"/>
      <c r="ACY11" s="483"/>
      <c r="ACZ11" s="483"/>
      <c r="ADA11" s="483"/>
      <c r="ADB11" s="483"/>
      <c r="ADC11" s="483"/>
      <c r="ADD11" s="483"/>
      <c r="ADE11" s="483"/>
      <c r="ADF11" s="483"/>
      <c r="ADG11" s="483"/>
      <c r="ADH11" s="483"/>
      <c r="ADI11" s="483"/>
      <c r="ADJ11" s="483"/>
      <c r="ADK11" s="483"/>
      <c r="ADL11" s="483"/>
      <c r="ADM11" s="483"/>
      <c r="ADN11" s="483"/>
      <c r="ADO11" s="483"/>
      <c r="ADP11" s="483"/>
      <c r="ADQ11" s="483"/>
      <c r="ADR11" s="483"/>
      <c r="ADS11" s="483"/>
      <c r="ADT11" s="483"/>
      <c r="ADU11" s="483"/>
      <c r="ADV11" s="483"/>
      <c r="ADW11" s="483"/>
      <c r="ADX11" s="483"/>
      <c r="ADY11" s="483"/>
      <c r="ADZ11" s="483"/>
      <c r="AEA11" s="483"/>
      <c r="AEB11" s="483"/>
      <c r="AEC11" s="483"/>
      <c r="AED11" s="483"/>
      <c r="AEE11" s="483"/>
      <c r="AEF11" s="483"/>
      <c r="AEG11" s="483"/>
      <c r="AEH11" s="483"/>
      <c r="AEI11" s="483"/>
      <c r="AEJ11" s="483"/>
      <c r="AEK11" s="483"/>
      <c r="AEL11" s="483"/>
      <c r="AEM11" s="483"/>
      <c r="AEN11" s="483"/>
      <c r="AEO11" s="483"/>
      <c r="AEP11" s="483"/>
      <c r="AEQ11" s="483"/>
      <c r="AER11" s="483"/>
      <c r="AES11" s="483"/>
      <c r="AET11" s="483"/>
      <c r="AEU11" s="483"/>
      <c r="AEV11" s="483"/>
      <c r="AEW11" s="483"/>
      <c r="AEX11" s="483"/>
      <c r="AEY11" s="483"/>
      <c r="AEZ11" s="483"/>
      <c r="AFA11" s="483"/>
      <c r="AFB11" s="483"/>
      <c r="AFC11" s="483"/>
      <c r="AFD11" s="483"/>
      <c r="AFE11" s="483"/>
      <c r="AFF11" s="483"/>
      <c r="AFG11" s="483"/>
      <c r="AFH11" s="483"/>
      <c r="AFI11" s="483"/>
      <c r="AFJ11" s="483"/>
      <c r="AFK11" s="483"/>
      <c r="AFL11" s="483"/>
      <c r="AFM11" s="483"/>
      <c r="AFN11" s="483"/>
      <c r="AFO11" s="483"/>
      <c r="AFP11" s="483"/>
      <c r="AFQ11" s="483"/>
      <c r="AFR11" s="483"/>
      <c r="AFS11" s="483"/>
      <c r="AFT11" s="483"/>
      <c r="AFU11" s="483"/>
      <c r="AFV11" s="483"/>
      <c r="AFW11" s="483"/>
      <c r="AFX11" s="483"/>
      <c r="AFY11" s="483"/>
      <c r="AFZ11" s="483"/>
      <c r="AGA11" s="483"/>
      <c r="AGB11" s="483"/>
      <c r="AGC11" s="483"/>
      <c r="AGD11" s="483"/>
      <c r="AGE11" s="483"/>
      <c r="AGF11" s="483"/>
      <c r="AGG11" s="483"/>
      <c r="AGH11" s="483"/>
      <c r="AGI11" s="483"/>
      <c r="AGJ11" s="483"/>
      <c r="AGK11" s="483"/>
      <c r="AGL11" s="483"/>
      <c r="AGM11" s="483"/>
      <c r="AGN11" s="483"/>
      <c r="AGO11" s="483"/>
      <c r="AGP11" s="483"/>
      <c r="AGQ11" s="483"/>
      <c r="AGR11" s="483"/>
      <c r="AGS11" s="483"/>
      <c r="AGT11" s="483"/>
      <c r="AGU11" s="483"/>
      <c r="AGV11" s="483"/>
      <c r="AGW11" s="483"/>
      <c r="AGX11" s="483"/>
      <c r="AGY11" s="483"/>
      <c r="AGZ11" s="483"/>
      <c r="AHA11" s="483"/>
      <c r="AHB11" s="483"/>
      <c r="AHC11" s="483"/>
      <c r="AHD11" s="483"/>
      <c r="AHE11" s="483"/>
      <c r="AHF11" s="483"/>
      <c r="AHG11" s="483"/>
      <c r="AHH11" s="483"/>
      <c r="AHI11" s="483"/>
      <c r="AHJ11" s="483"/>
      <c r="AHK11" s="483"/>
      <c r="AHL11" s="483"/>
      <c r="AHM11" s="483"/>
      <c r="AHN11" s="483"/>
      <c r="AHO11" s="483"/>
      <c r="AHP11" s="483"/>
      <c r="AHQ11" s="483"/>
      <c r="AHR11" s="483"/>
      <c r="AHS11" s="483"/>
      <c r="AHT11" s="483"/>
      <c r="AHU11" s="483"/>
      <c r="AHV11" s="483"/>
      <c r="AHW11" s="483"/>
      <c r="AHX11" s="483"/>
      <c r="AHY11" s="483"/>
      <c r="AHZ11" s="483"/>
      <c r="AIA11" s="483"/>
      <c r="AIB11" s="483"/>
      <c r="AIC11" s="483"/>
      <c r="AID11" s="483"/>
      <c r="AIE11" s="483"/>
      <c r="AIF11" s="483"/>
      <c r="AIG11" s="483"/>
      <c r="AIH11" s="483"/>
      <c r="AII11" s="483"/>
      <c r="AIJ11" s="483"/>
      <c r="AIK11" s="483"/>
      <c r="AIL11" s="483"/>
      <c r="AIM11" s="483"/>
      <c r="AIN11" s="483"/>
      <c r="AIO11" s="483"/>
      <c r="AIP11" s="483"/>
      <c r="AIQ11" s="483"/>
      <c r="AIR11" s="483"/>
      <c r="AIS11" s="483"/>
      <c r="AIT11" s="483"/>
      <c r="AIU11" s="483"/>
      <c r="AIV11" s="483"/>
      <c r="AIW11" s="483"/>
      <c r="AIX11" s="483"/>
      <c r="AIY11" s="483"/>
      <c r="AIZ11" s="483"/>
      <c r="AJA11" s="483"/>
      <c r="AJB11" s="483"/>
      <c r="AJC11" s="483"/>
      <c r="AJD11" s="483"/>
      <c r="AJE11" s="483"/>
      <c r="AJF11" s="483"/>
      <c r="AJG11" s="483"/>
      <c r="AJH11" s="483"/>
      <c r="AJI11" s="483"/>
      <c r="AJJ11" s="483"/>
      <c r="AJK11" s="483"/>
      <c r="AJL11" s="483"/>
      <c r="AJM11" s="483"/>
      <c r="AJN11" s="483"/>
      <c r="AJO11" s="483"/>
      <c r="AJP11" s="483"/>
      <c r="AJQ11" s="483"/>
      <c r="AJR11" s="483"/>
      <c r="AJS11" s="483"/>
      <c r="AJT11" s="483"/>
      <c r="AJU11" s="483"/>
      <c r="AJV11" s="483"/>
      <c r="AJW11" s="483"/>
      <c r="AJX11" s="483"/>
      <c r="AJY11" s="483"/>
      <c r="AJZ11" s="483"/>
      <c r="AKA11" s="483"/>
      <c r="AKB11" s="483"/>
      <c r="AKC11" s="483"/>
      <c r="AKD11" s="483"/>
      <c r="AKE11" s="483"/>
      <c r="AKF11" s="483"/>
      <c r="AKG11" s="483"/>
      <c r="AKH11" s="483"/>
      <c r="AKI11" s="483"/>
      <c r="AKJ11" s="483"/>
      <c r="AKK11" s="483"/>
      <c r="AKL11" s="483"/>
      <c r="AKM11" s="483"/>
      <c r="AKN11" s="483"/>
      <c r="AKO11" s="483"/>
      <c r="AKP11" s="483"/>
      <c r="AKQ11" s="483"/>
      <c r="AKR11" s="483"/>
      <c r="AKS11" s="483"/>
      <c r="AKT11" s="483"/>
      <c r="AKU11" s="483"/>
      <c r="AKV11" s="483"/>
      <c r="AKW11" s="483"/>
      <c r="AKX11" s="483"/>
      <c r="AKY11" s="483"/>
      <c r="AKZ11" s="483"/>
      <c r="ALA11" s="483"/>
      <c r="ALB11" s="483"/>
      <c r="ALC11" s="483"/>
      <c r="ALD11" s="483"/>
      <c r="ALE11" s="483"/>
      <c r="ALF11" s="483"/>
      <c r="ALG11" s="483"/>
      <c r="ALH11" s="483"/>
      <c r="ALI11" s="483"/>
      <c r="ALJ11" s="483"/>
      <c r="ALK11" s="483"/>
      <c r="ALL11" s="483"/>
      <c r="ALM11" s="483"/>
      <c r="ALN11" s="483"/>
      <c r="ALO11" s="483"/>
      <c r="ALP11" s="483"/>
      <c r="ALQ11" s="483"/>
      <c r="ALR11" s="483"/>
      <c r="ALS11" s="483"/>
      <c r="ALT11" s="483"/>
      <c r="ALU11" s="483"/>
      <c r="ALV11" s="483"/>
      <c r="ALW11" s="483"/>
      <c r="ALX11" s="483"/>
      <c r="ALY11" s="483"/>
      <c r="ALZ11" s="483"/>
    </row>
    <row r="12" spans="1:1014" ht="15" customHeight="1">
      <c r="A12" s="528">
        <v>4</v>
      </c>
      <c r="B12" s="509" t="s">
        <v>2203</v>
      </c>
      <c r="C12" s="509" t="s">
        <v>1596</v>
      </c>
      <c r="D12" s="509" t="s">
        <v>1596</v>
      </c>
      <c r="E12" s="510" t="s">
        <v>1596</v>
      </c>
      <c r="F12" s="510" t="s">
        <v>1596</v>
      </c>
      <c r="G12" s="510" t="s">
        <v>1596</v>
      </c>
      <c r="H12" s="550" t="s">
        <v>2204</v>
      </c>
      <c r="I12" s="516" t="s">
        <v>2205</v>
      </c>
      <c r="J12" s="527" t="s">
        <v>1596</v>
      </c>
      <c r="K12" s="517" t="s">
        <v>2206</v>
      </c>
      <c r="L12" s="519"/>
      <c r="M12" s="519"/>
      <c r="N12" s="519"/>
      <c r="O12" s="519"/>
      <c r="P12" s="519"/>
      <c r="Q12" s="512" t="s">
        <v>820</v>
      </c>
      <c r="R12" s="518"/>
      <c r="S12" s="518" t="s">
        <v>863</v>
      </c>
      <c r="T12" s="519"/>
      <c r="U12" s="519"/>
      <c r="V12" s="519" t="s">
        <v>864</v>
      </c>
      <c r="W12" s="519" t="s">
        <v>864</v>
      </c>
      <c r="X12" s="483"/>
      <c r="Y12" s="483"/>
      <c r="Z12" s="483"/>
      <c r="AA12" s="483"/>
      <c r="AB12" s="483"/>
      <c r="AC12" s="483"/>
      <c r="AD12" s="483"/>
      <c r="AE12" s="483"/>
      <c r="AF12" s="483"/>
      <c r="AG12" s="483"/>
      <c r="AH12" s="483"/>
      <c r="AI12" s="483"/>
      <c r="AJ12" s="483"/>
      <c r="AK12" s="483"/>
      <c r="AL12" s="483"/>
      <c r="AM12" s="483"/>
      <c r="AN12" s="483"/>
      <c r="AO12" s="483"/>
      <c r="AP12" s="483"/>
      <c r="AQ12" s="483"/>
      <c r="AR12" s="483"/>
      <c r="AS12" s="483"/>
      <c r="AT12" s="483"/>
      <c r="AU12" s="483"/>
      <c r="AV12" s="483"/>
      <c r="AW12" s="483"/>
      <c r="AX12" s="483"/>
      <c r="AY12" s="483"/>
      <c r="AZ12" s="483"/>
      <c r="BA12" s="483"/>
      <c r="BB12" s="483"/>
      <c r="BC12" s="483"/>
      <c r="BD12" s="483"/>
      <c r="BE12" s="483"/>
      <c r="BF12" s="483"/>
      <c r="BG12" s="483"/>
      <c r="BH12" s="483"/>
      <c r="BI12" s="483"/>
      <c r="BJ12" s="483"/>
      <c r="BK12" s="483"/>
      <c r="BL12" s="483"/>
      <c r="BM12" s="483"/>
      <c r="BN12" s="483"/>
      <c r="BO12" s="483"/>
      <c r="BP12" s="483"/>
      <c r="BQ12" s="483"/>
      <c r="BR12" s="483"/>
      <c r="BS12" s="483"/>
      <c r="BT12" s="483"/>
      <c r="BU12" s="483"/>
      <c r="BV12" s="483"/>
      <c r="BW12" s="483"/>
      <c r="BX12" s="483"/>
      <c r="BY12" s="483"/>
      <c r="BZ12" s="483"/>
      <c r="CA12" s="483"/>
      <c r="CB12" s="483"/>
      <c r="CC12" s="483"/>
      <c r="CD12" s="483"/>
      <c r="CE12" s="483"/>
      <c r="CF12" s="483"/>
      <c r="CG12" s="483"/>
      <c r="CH12" s="483"/>
      <c r="CI12" s="483"/>
      <c r="CJ12" s="483"/>
      <c r="CK12" s="483"/>
      <c r="CL12" s="483"/>
      <c r="CM12" s="483"/>
      <c r="CN12" s="483"/>
      <c r="CO12" s="483"/>
      <c r="CP12" s="483"/>
      <c r="CQ12" s="483"/>
      <c r="CR12" s="483"/>
      <c r="CS12" s="483"/>
      <c r="CT12" s="483"/>
      <c r="CU12" s="483"/>
      <c r="CV12" s="483"/>
      <c r="CW12" s="483"/>
      <c r="CX12" s="483"/>
      <c r="CY12" s="483"/>
      <c r="CZ12" s="483"/>
      <c r="DA12" s="483"/>
      <c r="DB12" s="483"/>
      <c r="DC12" s="483"/>
      <c r="DD12" s="483"/>
      <c r="DE12" s="483"/>
      <c r="DF12" s="483"/>
      <c r="DG12" s="483"/>
      <c r="DH12" s="483"/>
      <c r="DI12" s="483"/>
      <c r="DJ12" s="483"/>
      <c r="DK12" s="483"/>
      <c r="DL12" s="483"/>
      <c r="DM12" s="483"/>
      <c r="DN12" s="483"/>
      <c r="DO12" s="483"/>
      <c r="DP12" s="483"/>
      <c r="DQ12" s="483"/>
      <c r="DR12" s="483"/>
      <c r="DS12" s="483"/>
      <c r="DT12" s="483"/>
      <c r="DU12" s="483"/>
      <c r="DV12" s="483"/>
      <c r="DW12" s="483"/>
      <c r="DX12" s="483"/>
      <c r="DY12" s="483"/>
      <c r="DZ12" s="483"/>
      <c r="EA12" s="483"/>
      <c r="EB12" s="483"/>
      <c r="EC12" s="483"/>
      <c r="ED12" s="483"/>
      <c r="EE12" s="483"/>
      <c r="EF12" s="483"/>
      <c r="EG12" s="483"/>
      <c r="EH12" s="483"/>
      <c r="EI12" s="483"/>
      <c r="EJ12" s="483"/>
      <c r="EK12" s="483"/>
      <c r="EL12" s="483"/>
      <c r="EM12" s="483"/>
      <c r="EN12" s="483"/>
      <c r="EO12" s="483"/>
      <c r="EP12" s="483"/>
      <c r="EQ12" s="483"/>
      <c r="ER12" s="483"/>
      <c r="ES12" s="483"/>
      <c r="ET12" s="483"/>
      <c r="EU12" s="483"/>
      <c r="EV12" s="483"/>
      <c r="EW12" s="483"/>
      <c r="EX12" s="483"/>
      <c r="EY12" s="483"/>
      <c r="EZ12" s="483"/>
      <c r="FA12" s="483"/>
      <c r="FB12" s="483"/>
      <c r="FC12" s="483"/>
      <c r="FD12" s="483"/>
      <c r="FE12" s="483"/>
      <c r="FF12" s="483"/>
      <c r="FG12" s="483"/>
      <c r="FH12" s="483"/>
      <c r="FI12" s="483"/>
      <c r="FJ12" s="483"/>
      <c r="FK12" s="483"/>
      <c r="FL12" s="483"/>
      <c r="FM12" s="483"/>
      <c r="FN12" s="483"/>
      <c r="FO12" s="483"/>
      <c r="FP12" s="483"/>
      <c r="FQ12" s="483"/>
      <c r="FR12" s="483"/>
      <c r="FS12" s="483"/>
      <c r="FT12" s="483"/>
      <c r="FU12" s="483"/>
      <c r="FV12" s="483"/>
      <c r="FW12" s="483"/>
      <c r="FX12" s="483"/>
      <c r="FY12" s="483"/>
      <c r="FZ12" s="483"/>
      <c r="GA12" s="483"/>
      <c r="GB12" s="483"/>
      <c r="GC12" s="483"/>
      <c r="GD12" s="483"/>
      <c r="GE12" s="483"/>
      <c r="GF12" s="483"/>
      <c r="GG12" s="483"/>
      <c r="GH12" s="483"/>
      <c r="GI12" s="483"/>
      <c r="GJ12" s="483"/>
      <c r="GK12" s="483"/>
      <c r="GL12" s="483"/>
      <c r="GM12" s="483"/>
      <c r="GN12" s="483"/>
      <c r="GO12" s="483"/>
      <c r="GP12" s="483"/>
      <c r="GQ12" s="483"/>
      <c r="GR12" s="483"/>
      <c r="GS12" s="483"/>
      <c r="GT12" s="483"/>
      <c r="GU12" s="483"/>
      <c r="GV12" s="483"/>
      <c r="GW12" s="483"/>
      <c r="GX12" s="483"/>
      <c r="GY12" s="483"/>
      <c r="GZ12" s="483"/>
      <c r="HA12" s="483"/>
      <c r="HB12" s="483"/>
      <c r="HC12" s="483"/>
      <c r="HD12" s="483"/>
      <c r="HE12" s="483"/>
      <c r="HF12" s="483"/>
      <c r="HG12" s="483"/>
      <c r="HH12" s="483"/>
      <c r="HI12" s="483"/>
      <c r="HJ12" s="483"/>
      <c r="HK12" s="483"/>
      <c r="HL12" s="483"/>
      <c r="HM12" s="483"/>
      <c r="HN12" s="483"/>
      <c r="HO12" s="483"/>
      <c r="HP12" s="483"/>
      <c r="HQ12" s="483"/>
      <c r="HR12" s="483"/>
      <c r="HS12" s="483"/>
      <c r="HT12" s="483"/>
      <c r="HU12" s="483"/>
      <c r="HV12" s="483"/>
      <c r="HW12" s="483"/>
      <c r="HX12" s="483"/>
      <c r="HY12" s="483"/>
      <c r="HZ12" s="483"/>
      <c r="IA12" s="483"/>
      <c r="IB12" s="483"/>
      <c r="IC12" s="483"/>
      <c r="ID12" s="483"/>
      <c r="IE12" s="483"/>
      <c r="IF12" s="483"/>
      <c r="IG12" s="483"/>
      <c r="IH12" s="483"/>
      <c r="II12" s="483"/>
      <c r="IJ12" s="483"/>
      <c r="IK12" s="483"/>
      <c r="IL12" s="483"/>
      <c r="IM12" s="483"/>
      <c r="IN12" s="483"/>
      <c r="IO12" s="483"/>
      <c r="IP12" s="483"/>
      <c r="IQ12" s="483"/>
      <c r="IR12" s="483"/>
      <c r="IS12" s="483"/>
      <c r="IT12" s="483"/>
      <c r="IU12" s="483"/>
      <c r="IV12" s="483"/>
      <c r="IW12" s="483"/>
      <c r="IX12" s="483"/>
      <c r="IY12" s="483"/>
      <c r="IZ12" s="483"/>
      <c r="JA12" s="483"/>
      <c r="JB12" s="483"/>
      <c r="JC12" s="483"/>
      <c r="JD12" s="483"/>
      <c r="JE12" s="483"/>
      <c r="JF12" s="483"/>
      <c r="JG12" s="483"/>
      <c r="JH12" s="483"/>
      <c r="JI12" s="483"/>
      <c r="JJ12" s="483"/>
      <c r="JK12" s="483"/>
      <c r="JL12" s="483"/>
      <c r="JM12" s="483"/>
      <c r="JN12" s="483"/>
      <c r="JO12" s="483"/>
      <c r="JP12" s="483"/>
      <c r="JQ12" s="483"/>
      <c r="JR12" s="483"/>
      <c r="JS12" s="483"/>
      <c r="JT12" s="483"/>
      <c r="JU12" s="483"/>
      <c r="JV12" s="483"/>
      <c r="JW12" s="483"/>
      <c r="JX12" s="483"/>
      <c r="JY12" s="483"/>
      <c r="JZ12" s="483"/>
      <c r="KA12" s="483"/>
      <c r="KB12" s="483"/>
      <c r="KC12" s="483"/>
      <c r="KD12" s="483"/>
      <c r="KE12" s="483"/>
      <c r="KF12" s="483"/>
      <c r="KG12" s="483"/>
      <c r="KH12" s="483"/>
      <c r="KI12" s="483"/>
      <c r="KJ12" s="483"/>
      <c r="KK12" s="483"/>
      <c r="KL12" s="483"/>
      <c r="KM12" s="483"/>
      <c r="KN12" s="483"/>
      <c r="KO12" s="483"/>
      <c r="KP12" s="483"/>
      <c r="KQ12" s="483"/>
      <c r="KR12" s="483"/>
      <c r="KS12" s="483"/>
      <c r="KT12" s="483"/>
      <c r="KU12" s="483"/>
      <c r="KV12" s="483"/>
      <c r="KW12" s="483"/>
      <c r="KX12" s="483"/>
      <c r="KY12" s="483"/>
      <c r="KZ12" s="483"/>
      <c r="LA12" s="483"/>
      <c r="LB12" s="483"/>
      <c r="LC12" s="483"/>
      <c r="LD12" s="483"/>
      <c r="LE12" s="483"/>
      <c r="LF12" s="483"/>
      <c r="LG12" s="483"/>
      <c r="LH12" s="483"/>
      <c r="LI12" s="483"/>
      <c r="LJ12" s="483"/>
      <c r="LK12" s="483"/>
      <c r="LL12" s="483"/>
      <c r="LM12" s="483"/>
      <c r="LN12" s="483"/>
      <c r="LO12" s="483"/>
      <c r="LP12" s="483"/>
      <c r="LQ12" s="483"/>
      <c r="LR12" s="483"/>
      <c r="LS12" s="483"/>
      <c r="LT12" s="483"/>
      <c r="LU12" s="483"/>
      <c r="LV12" s="483"/>
      <c r="LW12" s="483"/>
      <c r="LX12" s="483"/>
      <c r="LY12" s="483"/>
      <c r="LZ12" s="483"/>
      <c r="MA12" s="483"/>
      <c r="MB12" s="483"/>
      <c r="MC12" s="483"/>
      <c r="MD12" s="483"/>
      <c r="ME12" s="483"/>
      <c r="MF12" s="483"/>
      <c r="MG12" s="483"/>
      <c r="MH12" s="483"/>
      <c r="MI12" s="483"/>
      <c r="MJ12" s="483"/>
      <c r="MK12" s="483"/>
      <c r="ML12" s="483"/>
      <c r="MM12" s="483"/>
      <c r="MN12" s="483"/>
      <c r="MO12" s="483"/>
      <c r="MP12" s="483"/>
      <c r="MQ12" s="483"/>
      <c r="MR12" s="483"/>
      <c r="MS12" s="483"/>
      <c r="MT12" s="483"/>
      <c r="MU12" s="483"/>
      <c r="MV12" s="483"/>
      <c r="MW12" s="483"/>
      <c r="MX12" s="483"/>
      <c r="MY12" s="483"/>
      <c r="MZ12" s="483"/>
      <c r="NA12" s="483"/>
      <c r="NB12" s="483"/>
      <c r="NC12" s="483"/>
      <c r="ND12" s="483"/>
      <c r="NE12" s="483"/>
      <c r="NF12" s="483"/>
      <c r="NG12" s="483"/>
      <c r="NH12" s="483"/>
      <c r="NI12" s="483"/>
      <c r="NJ12" s="483"/>
      <c r="NK12" s="483"/>
      <c r="NL12" s="483"/>
      <c r="NM12" s="483"/>
      <c r="NN12" s="483"/>
      <c r="NO12" s="483"/>
      <c r="NP12" s="483"/>
      <c r="NQ12" s="483"/>
      <c r="NR12" s="483"/>
      <c r="NS12" s="483"/>
      <c r="NT12" s="483"/>
      <c r="NU12" s="483"/>
      <c r="NV12" s="483"/>
      <c r="NW12" s="483"/>
      <c r="NX12" s="483"/>
      <c r="NY12" s="483"/>
      <c r="NZ12" s="483"/>
      <c r="OA12" s="483"/>
      <c r="OB12" s="483"/>
      <c r="OC12" s="483"/>
      <c r="OD12" s="483"/>
      <c r="OE12" s="483"/>
      <c r="OF12" s="483"/>
      <c r="OG12" s="483"/>
      <c r="OH12" s="483"/>
      <c r="OI12" s="483"/>
      <c r="OJ12" s="483"/>
      <c r="OK12" s="483"/>
      <c r="OL12" s="483"/>
      <c r="OM12" s="483"/>
      <c r="ON12" s="483"/>
      <c r="OO12" s="483"/>
      <c r="OP12" s="483"/>
      <c r="OQ12" s="483"/>
      <c r="OR12" s="483"/>
      <c r="OS12" s="483"/>
      <c r="OT12" s="483"/>
      <c r="OU12" s="483"/>
      <c r="OV12" s="483"/>
      <c r="OW12" s="483"/>
      <c r="OX12" s="483"/>
      <c r="OY12" s="483"/>
      <c r="OZ12" s="483"/>
      <c r="PA12" s="483"/>
      <c r="PB12" s="483"/>
      <c r="PC12" s="483"/>
      <c r="PD12" s="483"/>
      <c r="PE12" s="483"/>
      <c r="PF12" s="483"/>
      <c r="PG12" s="483"/>
      <c r="PH12" s="483"/>
      <c r="PI12" s="483"/>
      <c r="PJ12" s="483"/>
      <c r="PK12" s="483"/>
      <c r="PL12" s="483"/>
      <c r="PM12" s="483"/>
      <c r="PN12" s="483"/>
      <c r="PO12" s="483"/>
      <c r="PP12" s="483"/>
      <c r="PQ12" s="483"/>
      <c r="PR12" s="483"/>
      <c r="PS12" s="483"/>
      <c r="PT12" s="483"/>
      <c r="PU12" s="483"/>
      <c r="PV12" s="483"/>
      <c r="PW12" s="483"/>
      <c r="PX12" s="483"/>
      <c r="PY12" s="483"/>
      <c r="PZ12" s="483"/>
      <c r="QA12" s="483"/>
      <c r="QB12" s="483"/>
      <c r="QC12" s="483"/>
      <c r="QD12" s="483"/>
      <c r="QE12" s="483"/>
      <c r="QF12" s="483"/>
      <c r="QG12" s="483"/>
      <c r="QH12" s="483"/>
      <c r="QI12" s="483"/>
      <c r="QJ12" s="483"/>
      <c r="QK12" s="483"/>
      <c r="QL12" s="483"/>
      <c r="QM12" s="483"/>
      <c r="QN12" s="483"/>
      <c r="QO12" s="483"/>
      <c r="QP12" s="483"/>
      <c r="QQ12" s="483"/>
      <c r="QR12" s="483"/>
      <c r="QS12" s="483"/>
      <c r="QT12" s="483"/>
      <c r="QU12" s="483"/>
      <c r="QV12" s="483"/>
      <c r="QW12" s="483"/>
      <c r="QX12" s="483"/>
      <c r="QY12" s="483"/>
      <c r="QZ12" s="483"/>
      <c r="RA12" s="483"/>
      <c r="RB12" s="483"/>
      <c r="RC12" s="483"/>
      <c r="RD12" s="483"/>
      <c r="RE12" s="483"/>
      <c r="RF12" s="483"/>
      <c r="RG12" s="483"/>
      <c r="RH12" s="483"/>
      <c r="RI12" s="483"/>
      <c r="RJ12" s="483"/>
      <c r="RK12" s="483"/>
      <c r="RL12" s="483"/>
      <c r="RM12" s="483"/>
      <c r="RN12" s="483"/>
      <c r="RO12" s="483"/>
      <c r="RP12" s="483"/>
      <c r="RQ12" s="483"/>
      <c r="RR12" s="483"/>
      <c r="RS12" s="483"/>
      <c r="RT12" s="483"/>
      <c r="RU12" s="483"/>
      <c r="RV12" s="483"/>
      <c r="RW12" s="483"/>
      <c r="RX12" s="483"/>
      <c r="RY12" s="483"/>
      <c r="RZ12" s="483"/>
      <c r="SA12" s="483"/>
      <c r="SB12" s="483"/>
      <c r="SC12" s="483"/>
      <c r="SD12" s="483"/>
      <c r="SE12" s="483"/>
      <c r="SF12" s="483"/>
      <c r="SG12" s="483"/>
      <c r="SH12" s="483"/>
      <c r="SI12" s="483"/>
      <c r="SJ12" s="483"/>
      <c r="SK12" s="483"/>
      <c r="SL12" s="483"/>
      <c r="SM12" s="483"/>
      <c r="SN12" s="483"/>
      <c r="SO12" s="483"/>
      <c r="SP12" s="483"/>
      <c r="SQ12" s="483"/>
      <c r="SR12" s="483"/>
      <c r="SS12" s="483"/>
      <c r="ST12" s="483"/>
      <c r="SU12" s="483"/>
      <c r="SV12" s="483"/>
      <c r="SW12" s="483"/>
      <c r="SX12" s="483"/>
      <c r="SY12" s="483"/>
      <c r="SZ12" s="483"/>
      <c r="TA12" s="483"/>
      <c r="TB12" s="483"/>
      <c r="TC12" s="483"/>
      <c r="TD12" s="483"/>
      <c r="TE12" s="483"/>
      <c r="TF12" s="483"/>
      <c r="TG12" s="483"/>
      <c r="TH12" s="483"/>
      <c r="TI12" s="483"/>
      <c r="TJ12" s="483"/>
      <c r="TK12" s="483"/>
      <c r="TL12" s="483"/>
      <c r="TM12" s="483"/>
      <c r="TN12" s="483"/>
      <c r="TO12" s="483"/>
      <c r="TP12" s="483"/>
      <c r="TQ12" s="483"/>
      <c r="TR12" s="483"/>
      <c r="TS12" s="483"/>
      <c r="TT12" s="483"/>
      <c r="TU12" s="483"/>
      <c r="TV12" s="483"/>
      <c r="TW12" s="483"/>
      <c r="TX12" s="483"/>
      <c r="TY12" s="483"/>
      <c r="TZ12" s="483"/>
      <c r="UA12" s="483"/>
      <c r="UB12" s="483"/>
      <c r="UC12" s="483"/>
      <c r="UD12" s="483"/>
      <c r="UE12" s="483"/>
      <c r="UF12" s="483"/>
      <c r="UG12" s="483"/>
      <c r="UH12" s="483"/>
      <c r="UI12" s="483"/>
      <c r="UJ12" s="483"/>
      <c r="UK12" s="483"/>
      <c r="UL12" s="483"/>
      <c r="UM12" s="483"/>
      <c r="UN12" s="483"/>
      <c r="UO12" s="483"/>
      <c r="UP12" s="483"/>
      <c r="UQ12" s="483"/>
      <c r="UR12" s="483"/>
      <c r="US12" s="483"/>
      <c r="UT12" s="483"/>
      <c r="UU12" s="483"/>
      <c r="UV12" s="483"/>
      <c r="UW12" s="483"/>
      <c r="UX12" s="483"/>
      <c r="UY12" s="483"/>
      <c r="UZ12" s="483"/>
      <c r="VA12" s="483"/>
      <c r="VB12" s="483"/>
      <c r="VC12" s="483"/>
      <c r="VD12" s="483"/>
      <c r="VE12" s="483"/>
      <c r="VF12" s="483"/>
      <c r="VG12" s="483"/>
      <c r="VH12" s="483"/>
      <c r="VI12" s="483"/>
      <c r="VJ12" s="483"/>
      <c r="VK12" s="483"/>
      <c r="VL12" s="483"/>
      <c r="VM12" s="483"/>
      <c r="VN12" s="483"/>
      <c r="VO12" s="483"/>
      <c r="VP12" s="483"/>
      <c r="VQ12" s="483"/>
      <c r="VR12" s="483"/>
      <c r="VS12" s="483"/>
      <c r="VT12" s="483"/>
      <c r="VU12" s="483"/>
      <c r="VV12" s="483"/>
      <c r="VW12" s="483"/>
      <c r="VX12" s="483"/>
      <c r="VY12" s="483"/>
      <c r="VZ12" s="483"/>
      <c r="WA12" s="483"/>
      <c r="WB12" s="483"/>
      <c r="WC12" s="483"/>
      <c r="WD12" s="483"/>
      <c r="WE12" s="483"/>
      <c r="WF12" s="483"/>
      <c r="WG12" s="483"/>
      <c r="WH12" s="483"/>
      <c r="WI12" s="483"/>
      <c r="WJ12" s="483"/>
      <c r="WK12" s="483"/>
      <c r="WL12" s="483"/>
      <c r="WM12" s="483"/>
      <c r="WN12" s="483"/>
      <c r="WO12" s="483"/>
      <c r="WP12" s="483"/>
      <c r="WQ12" s="483"/>
      <c r="WR12" s="483"/>
      <c r="WS12" s="483"/>
      <c r="WT12" s="483"/>
      <c r="WU12" s="483"/>
      <c r="WV12" s="483"/>
      <c r="WW12" s="483"/>
      <c r="WX12" s="483"/>
      <c r="WY12" s="483"/>
      <c r="WZ12" s="483"/>
      <c r="XA12" s="483"/>
      <c r="XB12" s="483"/>
      <c r="XC12" s="483"/>
      <c r="XD12" s="483"/>
      <c r="XE12" s="483"/>
      <c r="XF12" s="483"/>
      <c r="XG12" s="483"/>
      <c r="XH12" s="483"/>
      <c r="XI12" s="483"/>
      <c r="XJ12" s="483"/>
      <c r="XK12" s="483"/>
      <c r="XL12" s="483"/>
      <c r="XM12" s="483"/>
      <c r="XN12" s="483"/>
      <c r="XO12" s="483"/>
      <c r="XP12" s="483"/>
      <c r="XQ12" s="483"/>
      <c r="XR12" s="483"/>
      <c r="XS12" s="483"/>
      <c r="XT12" s="483"/>
      <c r="XU12" s="483"/>
      <c r="XV12" s="483"/>
      <c r="XW12" s="483"/>
      <c r="XX12" s="483"/>
      <c r="XY12" s="483"/>
      <c r="XZ12" s="483"/>
      <c r="YA12" s="483"/>
      <c r="YB12" s="483"/>
      <c r="YC12" s="483"/>
      <c r="YD12" s="483"/>
      <c r="YE12" s="483"/>
      <c r="YF12" s="483"/>
      <c r="YG12" s="483"/>
      <c r="YH12" s="483"/>
      <c r="YI12" s="483"/>
      <c r="YJ12" s="483"/>
      <c r="YK12" s="483"/>
      <c r="YL12" s="483"/>
      <c r="YM12" s="483"/>
      <c r="YN12" s="483"/>
      <c r="YO12" s="483"/>
      <c r="YP12" s="483"/>
      <c r="YQ12" s="483"/>
      <c r="YR12" s="483"/>
      <c r="YS12" s="483"/>
      <c r="YT12" s="483"/>
      <c r="YU12" s="483"/>
      <c r="YV12" s="483"/>
      <c r="YW12" s="483"/>
      <c r="YX12" s="483"/>
      <c r="YY12" s="483"/>
      <c r="YZ12" s="483"/>
      <c r="ZA12" s="483"/>
      <c r="ZB12" s="483"/>
      <c r="ZC12" s="483"/>
      <c r="ZD12" s="483"/>
      <c r="ZE12" s="483"/>
      <c r="ZF12" s="483"/>
      <c r="ZG12" s="483"/>
      <c r="ZH12" s="483"/>
      <c r="ZI12" s="483"/>
      <c r="ZJ12" s="483"/>
      <c r="ZK12" s="483"/>
      <c r="ZL12" s="483"/>
      <c r="ZM12" s="483"/>
      <c r="ZN12" s="483"/>
      <c r="ZO12" s="483"/>
      <c r="ZP12" s="483"/>
      <c r="ZQ12" s="483"/>
      <c r="ZR12" s="483"/>
      <c r="ZS12" s="483"/>
      <c r="ZT12" s="483"/>
      <c r="ZU12" s="483"/>
      <c r="ZV12" s="483"/>
      <c r="ZW12" s="483"/>
      <c r="ZX12" s="483"/>
      <c r="ZY12" s="483"/>
      <c r="ZZ12" s="483"/>
      <c r="AAA12" s="483"/>
      <c r="AAB12" s="483"/>
      <c r="AAC12" s="483"/>
      <c r="AAD12" s="483"/>
      <c r="AAE12" s="483"/>
      <c r="AAF12" s="483"/>
      <c r="AAG12" s="483"/>
      <c r="AAH12" s="483"/>
      <c r="AAI12" s="483"/>
      <c r="AAJ12" s="483"/>
      <c r="AAK12" s="483"/>
      <c r="AAL12" s="483"/>
      <c r="AAM12" s="483"/>
      <c r="AAN12" s="483"/>
      <c r="AAO12" s="483"/>
      <c r="AAP12" s="483"/>
      <c r="AAQ12" s="483"/>
      <c r="AAR12" s="483"/>
      <c r="AAS12" s="483"/>
      <c r="AAT12" s="483"/>
      <c r="AAU12" s="483"/>
      <c r="AAV12" s="483"/>
      <c r="AAW12" s="483"/>
      <c r="AAX12" s="483"/>
      <c r="AAY12" s="483"/>
      <c r="AAZ12" s="483"/>
      <c r="ABA12" s="483"/>
      <c r="ABB12" s="483"/>
      <c r="ABC12" s="483"/>
      <c r="ABD12" s="483"/>
      <c r="ABE12" s="483"/>
      <c r="ABF12" s="483"/>
      <c r="ABG12" s="483"/>
      <c r="ABH12" s="483"/>
      <c r="ABI12" s="483"/>
      <c r="ABJ12" s="483"/>
      <c r="ABK12" s="483"/>
      <c r="ABL12" s="483"/>
      <c r="ABM12" s="483"/>
      <c r="ABN12" s="483"/>
      <c r="ABO12" s="483"/>
      <c r="ABP12" s="483"/>
      <c r="ABQ12" s="483"/>
      <c r="ABR12" s="483"/>
      <c r="ABS12" s="483"/>
      <c r="ABT12" s="483"/>
      <c r="ABU12" s="483"/>
      <c r="ABV12" s="483"/>
      <c r="ABW12" s="483"/>
      <c r="ABX12" s="483"/>
      <c r="ABY12" s="483"/>
      <c r="ABZ12" s="483"/>
      <c r="ACA12" s="483"/>
      <c r="ACB12" s="483"/>
      <c r="ACC12" s="483"/>
      <c r="ACD12" s="483"/>
      <c r="ACE12" s="483"/>
      <c r="ACF12" s="483"/>
      <c r="ACG12" s="483"/>
      <c r="ACH12" s="483"/>
      <c r="ACI12" s="483"/>
      <c r="ACJ12" s="483"/>
      <c r="ACK12" s="483"/>
      <c r="ACL12" s="483"/>
      <c r="ACM12" s="483"/>
      <c r="ACN12" s="483"/>
      <c r="ACO12" s="483"/>
      <c r="ACP12" s="483"/>
      <c r="ACQ12" s="483"/>
      <c r="ACR12" s="483"/>
      <c r="ACS12" s="483"/>
      <c r="ACT12" s="483"/>
      <c r="ACU12" s="483"/>
      <c r="ACV12" s="483"/>
      <c r="ACW12" s="483"/>
      <c r="ACX12" s="483"/>
      <c r="ACY12" s="483"/>
      <c r="ACZ12" s="483"/>
      <c r="ADA12" s="483"/>
      <c r="ADB12" s="483"/>
      <c r="ADC12" s="483"/>
      <c r="ADD12" s="483"/>
      <c r="ADE12" s="483"/>
      <c r="ADF12" s="483"/>
      <c r="ADG12" s="483"/>
      <c r="ADH12" s="483"/>
      <c r="ADI12" s="483"/>
      <c r="ADJ12" s="483"/>
      <c r="ADK12" s="483"/>
      <c r="ADL12" s="483"/>
      <c r="ADM12" s="483"/>
      <c r="ADN12" s="483"/>
      <c r="ADO12" s="483"/>
      <c r="ADP12" s="483"/>
      <c r="ADQ12" s="483"/>
      <c r="ADR12" s="483"/>
      <c r="ADS12" s="483"/>
      <c r="ADT12" s="483"/>
      <c r="ADU12" s="483"/>
      <c r="ADV12" s="483"/>
      <c r="ADW12" s="483"/>
      <c r="ADX12" s="483"/>
      <c r="ADY12" s="483"/>
      <c r="ADZ12" s="483"/>
      <c r="AEA12" s="483"/>
      <c r="AEB12" s="483"/>
      <c r="AEC12" s="483"/>
      <c r="AED12" s="483"/>
      <c r="AEE12" s="483"/>
      <c r="AEF12" s="483"/>
      <c r="AEG12" s="483"/>
      <c r="AEH12" s="483"/>
      <c r="AEI12" s="483"/>
      <c r="AEJ12" s="483"/>
      <c r="AEK12" s="483"/>
      <c r="AEL12" s="483"/>
      <c r="AEM12" s="483"/>
      <c r="AEN12" s="483"/>
      <c r="AEO12" s="483"/>
      <c r="AEP12" s="483"/>
      <c r="AEQ12" s="483"/>
      <c r="AER12" s="483"/>
      <c r="AES12" s="483"/>
      <c r="AET12" s="483"/>
      <c r="AEU12" s="483"/>
      <c r="AEV12" s="483"/>
      <c r="AEW12" s="483"/>
      <c r="AEX12" s="483"/>
      <c r="AEY12" s="483"/>
      <c r="AEZ12" s="483"/>
      <c r="AFA12" s="483"/>
      <c r="AFB12" s="483"/>
      <c r="AFC12" s="483"/>
      <c r="AFD12" s="483"/>
      <c r="AFE12" s="483"/>
      <c r="AFF12" s="483"/>
      <c r="AFG12" s="483"/>
      <c r="AFH12" s="483"/>
      <c r="AFI12" s="483"/>
      <c r="AFJ12" s="483"/>
      <c r="AFK12" s="483"/>
      <c r="AFL12" s="483"/>
      <c r="AFM12" s="483"/>
      <c r="AFN12" s="483"/>
      <c r="AFO12" s="483"/>
      <c r="AFP12" s="483"/>
      <c r="AFQ12" s="483"/>
      <c r="AFR12" s="483"/>
      <c r="AFS12" s="483"/>
      <c r="AFT12" s="483"/>
      <c r="AFU12" s="483"/>
      <c r="AFV12" s="483"/>
      <c r="AFW12" s="483"/>
      <c r="AFX12" s="483"/>
      <c r="AFY12" s="483"/>
      <c r="AFZ12" s="483"/>
      <c r="AGA12" s="483"/>
      <c r="AGB12" s="483"/>
      <c r="AGC12" s="483"/>
      <c r="AGD12" s="483"/>
      <c r="AGE12" s="483"/>
      <c r="AGF12" s="483"/>
      <c r="AGG12" s="483"/>
      <c r="AGH12" s="483"/>
      <c r="AGI12" s="483"/>
      <c r="AGJ12" s="483"/>
      <c r="AGK12" s="483"/>
      <c r="AGL12" s="483"/>
      <c r="AGM12" s="483"/>
      <c r="AGN12" s="483"/>
      <c r="AGO12" s="483"/>
      <c r="AGP12" s="483"/>
      <c r="AGQ12" s="483"/>
      <c r="AGR12" s="483"/>
      <c r="AGS12" s="483"/>
      <c r="AGT12" s="483"/>
      <c r="AGU12" s="483"/>
      <c r="AGV12" s="483"/>
      <c r="AGW12" s="483"/>
      <c r="AGX12" s="483"/>
      <c r="AGY12" s="483"/>
      <c r="AGZ12" s="483"/>
      <c r="AHA12" s="483"/>
      <c r="AHB12" s="483"/>
      <c r="AHC12" s="483"/>
      <c r="AHD12" s="483"/>
      <c r="AHE12" s="483"/>
      <c r="AHF12" s="483"/>
      <c r="AHG12" s="483"/>
      <c r="AHH12" s="483"/>
      <c r="AHI12" s="483"/>
      <c r="AHJ12" s="483"/>
      <c r="AHK12" s="483"/>
      <c r="AHL12" s="483"/>
      <c r="AHM12" s="483"/>
      <c r="AHN12" s="483"/>
      <c r="AHO12" s="483"/>
      <c r="AHP12" s="483"/>
      <c r="AHQ12" s="483"/>
      <c r="AHR12" s="483"/>
      <c r="AHS12" s="483"/>
      <c r="AHT12" s="483"/>
      <c r="AHU12" s="483"/>
      <c r="AHV12" s="483"/>
      <c r="AHW12" s="483"/>
      <c r="AHX12" s="483"/>
      <c r="AHY12" s="483"/>
      <c r="AHZ12" s="483"/>
      <c r="AIA12" s="483"/>
      <c r="AIB12" s="483"/>
      <c r="AIC12" s="483"/>
      <c r="AID12" s="483"/>
      <c r="AIE12" s="483"/>
      <c r="AIF12" s="483"/>
      <c r="AIG12" s="483"/>
      <c r="AIH12" s="483"/>
      <c r="AII12" s="483"/>
      <c r="AIJ12" s="483"/>
      <c r="AIK12" s="483"/>
      <c r="AIL12" s="483"/>
      <c r="AIM12" s="483"/>
      <c r="AIN12" s="483"/>
      <c r="AIO12" s="483"/>
      <c r="AIP12" s="483"/>
      <c r="AIQ12" s="483"/>
      <c r="AIR12" s="483"/>
      <c r="AIS12" s="483"/>
      <c r="AIT12" s="483"/>
      <c r="AIU12" s="483"/>
      <c r="AIV12" s="483"/>
      <c r="AIW12" s="483"/>
      <c r="AIX12" s="483"/>
      <c r="AIY12" s="483"/>
      <c r="AIZ12" s="483"/>
      <c r="AJA12" s="483"/>
      <c r="AJB12" s="483"/>
      <c r="AJC12" s="483"/>
      <c r="AJD12" s="483"/>
      <c r="AJE12" s="483"/>
      <c r="AJF12" s="483"/>
      <c r="AJG12" s="483"/>
      <c r="AJH12" s="483"/>
      <c r="AJI12" s="483"/>
      <c r="AJJ12" s="483"/>
      <c r="AJK12" s="483"/>
      <c r="AJL12" s="483"/>
      <c r="AJM12" s="483"/>
      <c r="AJN12" s="483"/>
      <c r="AJO12" s="483"/>
      <c r="AJP12" s="483"/>
      <c r="AJQ12" s="483"/>
      <c r="AJR12" s="483"/>
      <c r="AJS12" s="483"/>
      <c r="AJT12" s="483"/>
      <c r="AJU12" s="483"/>
      <c r="AJV12" s="483"/>
      <c r="AJW12" s="483"/>
      <c r="AJX12" s="483"/>
      <c r="AJY12" s="483"/>
      <c r="AJZ12" s="483"/>
      <c r="AKA12" s="483"/>
      <c r="AKB12" s="483"/>
      <c r="AKC12" s="483"/>
      <c r="AKD12" s="483"/>
      <c r="AKE12" s="483"/>
      <c r="AKF12" s="483"/>
      <c r="AKG12" s="483"/>
      <c r="AKH12" s="483"/>
      <c r="AKI12" s="483"/>
      <c r="AKJ12" s="483"/>
      <c r="AKK12" s="483"/>
      <c r="AKL12" s="483"/>
      <c r="AKM12" s="483"/>
      <c r="AKN12" s="483"/>
      <c r="AKO12" s="483"/>
      <c r="AKP12" s="483"/>
      <c r="AKQ12" s="483"/>
      <c r="AKR12" s="483"/>
      <c r="AKS12" s="483"/>
      <c r="AKT12" s="483"/>
      <c r="AKU12" s="483"/>
      <c r="AKV12" s="483"/>
      <c r="AKW12" s="483"/>
      <c r="AKX12" s="483"/>
      <c r="AKY12" s="483"/>
      <c r="AKZ12" s="483"/>
      <c r="ALA12" s="483"/>
      <c r="ALB12" s="483"/>
      <c r="ALC12" s="483"/>
      <c r="ALD12" s="483"/>
      <c r="ALE12" s="483"/>
      <c r="ALF12" s="483"/>
      <c r="ALG12" s="483"/>
      <c r="ALH12" s="483"/>
      <c r="ALI12" s="483"/>
      <c r="ALJ12" s="483"/>
      <c r="ALK12" s="483"/>
      <c r="ALL12" s="483"/>
      <c r="ALM12" s="483"/>
      <c r="ALN12" s="483"/>
      <c r="ALO12" s="483"/>
      <c r="ALP12" s="483"/>
      <c r="ALQ12" s="483"/>
      <c r="ALR12" s="483"/>
      <c r="ALS12" s="483"/>
      <c r="ALT12" s="483"/>
      <c r="ALU12" s="483"/>
      <c r="ALV12" s="483"/>
      <c r="ALW12" s="483"/>
      <c r="ALX12" s="483"/>
      <c r="ALY12" s="483"/>
      <c r="ALZ12" s="483"/>
    </row>
    <row r="13" spans="1:1014" ht="15" customHeight="1">
      <c r="A13" s="528">
        <v>5</v>
      </c>
      <c r="B13" s="509" t="s">
        <v>2207</v>
      </c>
      <c r="C13" s="509" t="s">
        <v>1596</v>
      </c>
      <c r="D13" s="509" t="s">
        <v>1596</v>
      </c>
      <c r="E13" s="510" t="s">
        <v>1596</v>
      </c>
      <c r="F13" s="510" t="s">
        <v>1596</v>
      </c>
      <c r="G13" s="510" t="s">
        <v>1596</v>
      </c>
      <c r="H13" s="530" t="s">
        <v>2208</v>
      </c>
      <c r="I13" s="320" t="s">
        <v>2209</v>
      </c>
      <c r="J13" s="514"/>
      <c r="K13" s="320" t="s">
        <v>2210</v>
      </c>
      <c r="L13" s="514"/>
      <c r="M13" s="514"/>
      <c r="N13" s="514"/>
      <c r="O13" s="514"/>
      <c r="P13" s="514"/>
      <c r="Q13" s="512" t="s">
        <v>820</v>
      </c>
      <c r="R13" s="513"/>
      <c r="S13" s="513" t="s">
        <v>863</v>
      </c>
      <c r="T13" s="514"/>
      <c r="U13" s="514"/>
      <c r="V13" s="514" t="s">
        <v>864</v>
      </c>
      <c r="W13" s="514" t="s">
        <v>864</v>
      </c>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83"/>
      <c r="CI13" s="483"/>
      <c r="CJ13" s="483"/>
      <c r="CK13" s="483"/>
      <c r="CL13" s="483"/>
      <c r="CM13" s="483"/>
      <c r="CN13" s="483"/>
      <c r="CO13" s="483"/>
      <c r="CP13" s="483"/>
      <c r="CQ13" s="483"/>
      <c r="CR13" s="483"/>
      <c r="CS13" s="483"/>
      <c r="CT13" s="483"/>
      <c r="CU13" s="483"/>
      <c r="CV13" s="483"/>
      <c r="CW13" s="483"/>
      <c r="CX13" s="483"/>
      <c r="CY13" s="483"/>
      <c r="CZ13" s="483"/>
      <c r="DA13" s="483"/>
      <c r="DB13" s="483"/>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c r="FY13" s="483"/>
      <c r="FZ13" s="483"/>
      <c r="GA13" s="483"/>
      <c r="GB13" s="483"/>
      <c r="GC13" s="483"/>
      <c r="GD13" s="483"/>
      <c r="GE13" s="483"/>
      <c r="GF13" s="483"/>
      <c r="GG13" s="483"/>
      <c r="GH13" s="483"/>
      <c r="GI13" s="483"/>
      <c r="GJ13" s="483"/>
      <c r="GK13" s="483"/>
      <c r="GL13" s="483"/>
      <c r="GM13" s="483"/>
      <c r="GN13" s="483"/>
      <c r="GO13" s="483"/>
      <c r="GP13" s="483"/>
      <c r="GQ13" s="483"/>
      <c r="GR13" s="483"/>
      <c r="GS13" s="483"/>
      <c r="GT13" s="483"/>
      <c r="GU13" s="483"/>
      <c r="GV13" s="483"/>
      <c r="GW13" s="483"/>
      <c r="GX13" s="483"/>
      <c r="GY13" s="483"/>
      <c r="GZ13" s="483"/>
      <c r="HA13" s="483"/>
      <c r="HB13" s="483"/>
      <c r="HC13" s="483"/>
      <c r="HD13" s="483"/>
      <c r="HE13" s="483"/>
      <c r="HF13" s="483"/>
      <c r="HG13" s="483"/>
      <c r="HH13" s="483"/>
      <c r="HI13" s="483"/>
      <c r="HJ13" s="483"/>
      <c r="HK13" s="483"/>
      <c r="HL13" s="483"/>
      <c r="HM13" s="483"/>
      <c r="HN13" s="483"/>
      <c r="HO13" s="483"/>
      <c r="HP13" s="483"/>
      <c r="HQ13" s="483"/>
      <c r="HR13" s="483"/>
      <c r="HS13" s="483"/>
      <c r="HT13" s="483"/>
      <c r="HU13" s="483"/>
      <c r="HV13" s="483"/>
      <c r="HW13" s="483"/>
      <c r="HX13" s="483"/>
      <c r="HY13" s="483"/>
      <c r="HZ13" s="483"/>
      <c r="IA13" s="483"/>
      <c r="IB13" s="483"/>
      <c r="IC13" s="483"/>
      <c r="ID13" s="483"/>
      <c r="IE13" s="483"/>
      <c r="IF13" s="483"/>
      <c r="IG13" s="483"/>
      <c r="IH13" s="483"/>
      <c r="II13" s="483"/>
      <c r="IJ13" s="483"/>
      <c r="IK13" s="483"/>
      <c r="IL13" s="483"/>
      <c r="IM13" s="483"/>
      <c r="IN13" s="483"/>
      <c r="IO13" s="483"/>
      <c r="IP13" s="483"/>
      <c r="IQ13" s="483"/>
      <c r="IR13" s="483"/>
      <c r="IS13" s="483"/>
      <c r="IT13" s="483"/>
      <c r="IU13" s="483"/>
      <c r="IV13" s="483"/>
      <c r="IW13" s="483"/>
      <c r="IX13" s="483"/>
      <c r="IY13" s="483"/>
      <c r="IZ13" s="483"/>
      <c r="JA13" s="483"/>
      <c r="JB13" s="483"/>
      <c r="JC13" s="483"/>
      <c r="JD13" s="483"/>
      <c r="JE13" s="483"/>
      <c r="JF13" s="483"/>
      <c r="JG13" s="483"/>
      <c r="JH13" s="483"/>
      <c r="JI13" s="483"/>
      <c r="JJ13" s="483"/>
      <c r="JK13" s="483"/>
      <c r="JL13" s="483"/>
      <c r="JM13" s="483"/>
      <c r="JN13" s="483"/>
      <c r="JO13" s="483"/>
      <c r="JP13" s="483"/>
      <c r="JQ13" s="483"/>
      <c r="JR13" s="483"/>
      <c r="JS13" s="483"/>
      <c r="JT13" s="483"/>
      <c r="JU13" s="483"/>
      <c r="JV13" s="483"/>
      <c r="JW13" s="483"/>
      <c r="JX13" s="483"/>
      <c r="JY13" s="483"/>
      <c r="JZ13" s="483"/>
      <c r="KA13" s="483"/>
      <c r="KB13" s="483"/>
      <c r="KC13" s="483"/>
      <c r="KD13" s="483"/>
      <c r="KE13" s="483"/>
      <c r="KF13" s="483"/>
      <c r="KG13" s="483"/>
      <c r="KH13" s="483"/>
      <c r="KI13" s="483"/>
      <c r="KJ13" s="483"/>
      <c r="KK13" s="483"/>
      <c r="KL13" s="483"/>
      <c r="KM13" s="483"/>
      <c r="KN13" s="483"/>
      <c r="KO13" s="483"/>
      <c r="KP13" s="483"/>
      <c r="KQ13" s="483"/>
      <c r="KR13" s="483"/>
      <c r="KS13" s="483"/>
      <c r="KT13" s="483"/>
      <c r="KU13" s="483"/>
      <c r="KV13" s="483"/>
      <c r="KW13" s="483"/>
      <c r="KX13" s="483"/>
      <c r="KY13" s="483"/>
      <c r="KZ13" s="483"/>
      <c r="LA13" s="483"/>
      <c r="LB13" s="483"/>
      <c r="LC13" s="483"/>
      <c r="LD13" s="483"/>
      <c r="LE13" s="483"/>
      <c r="LF13" s="483"/>
      <c r="LG13" s="483"/>
      <c r="LH13" s="483"/>
      <c r="LI13" s="483"/>
      <c r="LJ13" s="483"/>
      <c r="LK13" s="483"/>
      <c r="LL13" s="483"/>
      <c r="LM13" s="483"/>
      <c r="LN13" s="483"/>
      <c r="LO13" s="483"/>
      <c r="LP13" s="483"/>
      <c r="LQ13" s="483"/>
      <c r="LR13" s="483"/>
      <c r="LS13" s="483"/>
      <c r="LT13" s="483"/>
      <c r="LU13" s="483"/>
      <c r="LV13" s="483"/>
      <c r="LW13" s="483"/>
      <c r="LX13" s="483"/>
      <c r="LY13" s="483"/>
      <c r="LZ13" s="483"/>
      <c r="MA13" s="483"/>
      <c r="MB13" s="483"/>
      <c r="MC13" s="483"/>
      <c r="MD13" s="483"/>
      <c r="ME13" s="483"/>
      <c r="MF13" s="483"/>
      <c r="MG13" s="483"/>
      <c r="MH13" s="483"/>
      <c r="MI13" s="483"/>
      <c r="MJ13" s="483"/>
      <c r="MK13" s="483"/>
      <c r="ML13" s="483"/>
      <c r="MM13" s="483"/>
      <c r="MN13" s="483"/>
      <c r="MO13" s="483"/>
      <c r="MP13" s="483"/>
      <c r="MQ13" s="483"/>
      <c r="MR13" s="483"/>
      <c r="MS13" s="483"/>
      <c r="MT13" s="483"/>
      <c r="MU13" s="483"/>
      <c r="MV13" s="483"/>
      <c r="MW13" s="483"/>
      <c r="MX13" s="483"/>
      <c r="MY13" s="483"/>
      <c r="MZ13" s="483"/>
      <c r="NA13" s="483"/>
      <c r="NB13" s="483"/>
      <c r="NC13" s="483"/>
      <c r="ND13" s="483"/>
      <c r="NE13" s="483"/>
      <c r="NF13" s="483"/>
      <c r="NG13" s="483"/>
      <c r="NH13" s="483"/>
      <c r="NI13" s="483"/>
      <c r="NJ13" s="483"/>
      <c r="NK13" s="483"/>
      <c r="NL13" s="483"/>
      <c r="NM13" s="483"/>
      <c r="NN13" s="483"/>
      <c r="NO13" s="483"/>
      <c r="NP13" s="483"/>
      <c r="NQ13" s="483"/>
      <c r="NR13" s="483"/>
      <c r="NS13" s="483"/>
      <c r="NT13" s="483"/>
      <c r="NU13" s="483"/>
      <c r="NV13" s="483"/>
      <c r="NW13" s="483"/>
      <c r="NX13" s="483"/>
      <c r="NY13" s="483"/>
      <c r="NZ13" s="483"/>
      <c r="OA13" s="483"/>
      <c r="OB13" s="483"/>
      <c r="OC13" s="483"/>
      <c r="OD13" s="483"/>
      <c r="OE13" s="483"/>
      <c r="OF13" s="483"/>
      <c r="OG13" s="483"/>
      <c r="OH13" s="483"/>
      <c r="OI13" s="483"/>
      <c r="OJ13" s="483"/>
      <c r="OK13" s="483"/>
      <c r="OL13" s="483"/>
      <c r="OM13" s="483"/>
      <c r="ON13" s="483"/>
      <c r="OO13" s="483"/>
      <c r="OP13" s="483"/>
      <c r="OQ13" s="483"/>
      <c r="OR13" s="483"/>
      <c r="OS13" s="483"/>
      <c r="OT13" s="483"/>
      <c r="OU13" s="483"/>
      <c r="OV13" s="483"/>
      <c r="OW13" s="483"/>
      <c r="OX13" s="483"/>
      <c r="OY13" s="483"/>
      <c r="OZ13" s="483"/>
      <c r="PA13" s="483"/>
      <c r="PB13" s="483"/>
      <c r="PC13" s="483"/>
      <c r="PD13" s="483"/>
      <c r="PE13" s="483"/>
      <c r="PF13" s="483"/>
      <c r="PG13" s="483"/>
      <c r="PH13" s="483"/>
      <c r="PI13" s="483"/>
      <c r="PJ13" s="483"/>
      <c r="PK13" s="483"/>
      <c r="PL13" s="483"/>
      <c r="PM13" s="483"/>
      <c r="PN13" s="483"/>
      <c r="PO13" s="483"/>
      <c r="PP13" s="483"/>
      <c r="PQ13" s="483"/>
      <c r="PR13" s="483"/>
      <c r="PS13" s="483"/>
      <c r="PT13" s="483"/>
      <c r="PU13" s="483"/>
      <c r="PV13" s="483"/>
      <c r="PW13" s="483"/>
      <c r="PX13" s="483"/>
      <c r="PY13" s="483"/>
      <c r="PZ13" s="483"/>
      <c r="QA13" s="483"/>
      <c r="QB13" s="483"/>
      <c r="QC13" s="483"/>
      <c r="QD13" s="483"/>
      <c r="QE13" s="483"/>
      <c r="QF13" s="483"/>
      <c r="QG13" s="483"/>
      <c r="QH13" s="483"/>
      <c r="QI13" s="483"/>
      <c r="QJ13" s="483"/>
      <c r="QK13" s="483"/>
      <c r="QL13" s="483"/>
      <c r="QM13" s="483"/>
      <c r="QN13" s="483"/>
      <c r="QO13" s="483"/>
      <c r="QP13" s="483"/>
      <c r="QQ13" s="483"/>
      <c r="QR13" s="483"/>
      <c r="QS13" s="483"/>
      <c r="QT13" s="483"/>
      <c r="QU13" s="483"/>
      <c r="QV13" s="483"/>
      <c r="QW13" s="483"/>
      <c r="QX13" s="483"/>
      <c r="QY13" s="483"/>
      <c r="QZ13" s="483"/>
      <c r="RA13" s="483"/>
      <c r="RB13" s="483"/>
      <c r="RC13" s="483"/>
      <c r="RD13" s="483"/>
      <c r="RE13" s="483"/>
      <c r="RF13" s="483"/>
      <c r="RG13" s="483"/>
      <c r="RH13" s="483"/>
      <c r="RI13" s="483"/>
      <c r="RJ13" s="483"/>
      <c r="RK13" s="483"/>
      <c r="RL13" s="483"/>
      <c r="RM13" s="483"/>
      <c r="RN13" s="483"/>
      <c r="RO13" s="483"/>
      <c r="RP13" s="483"/>
      <c r="RQ13" s="483"/>
      <c r="RR13" s="483"/>
      <c r="RS13" s="483"/>
      <c r="RT13" s="483"/>
      <c r="RU13" s="483"/>
      <c r="RV13" s="483"/>
      <c r="RW13" s="483"/>
      <c r="RX13" s="483"/>
      <c r="RY13" s="483"/>
      <c r="RZ13" s="483"/>
      <c r="SA13" s="483"/>
      <c r="SB13" s="483"/>
      <c r="SC13" s="483"/>
      <c r="SD13" s="483"/>
      <c r="SE13" s="483"/>
      <c r="SF13" s="483"/>
      <c r="SG13" s="483"/>
      <c r="SH13" s="483"/>
      <c r="SI13" s="483"/>
      <c r="SJ13" s="483"/>
      <c r="SK13" s="483"/>
      <c r="SL13" s="483"/>
      <c r="SM13" s="483"/>
      <c r="SN13" s="483"/>
      <c r="SO13" s="483"/>
      <c r="SP13" s="483"/>
      <c r="SQ13" s="483"/>
      <c r="SR13" s="483"/>
      <c r="SS13" s="483"/>
      <c r="ST13" s="483"/>
      <c r="SU13" s="483"/>
      <c r="SV13" s="483"/>
      <c r="SW13" s="483"/>
      <c r="SX13" s="483"/>
      <c r="SY13" s="483"/>
      <c r="SZ13" s="483"/>
      <c r="TA13" s="483"/>
      <c r="TB13" s="483"/>
      <c r="TC13" s="483"/>
      <c r="TD13" s="483"/>
      <c r="TE13" s="483"/>
      <c r="TF13" s="483"/>
      <c r="TG13" s="483"/>
      <c r="TH13" s="483"/>
      <c r="TI13" s="483"/>
      <c r="TJ13" s="483"/>
      <c r="TK13" s="483"/>
      <c r="TL13" s="483"/>
      <c r="TM13" s="483"/>
      <c r="TN13" s="483"/>
      <c r="TO13" s="483"/>
      <c r="TP13" s="483"/>
      <c r="TQ13" s="483"/>
      <c r="TR13" s="483"/>
      <c r="TS13" s="483"/>
      <c r="TT13" s="483"/>
      <c r="TU13" s="483"/>
      <c r="TV13" s="483"/>
      <c r="TW13" s="483"/>
      <c r="TX13" s="483"/>
      <c r="TY13" s="483"/>
      <c r="TZ13" s="483"/>
      <c r="UA13" s="483"/>
      <c r="UB13" s="483"/>
      <c r="UC13" s="483"/>
      <c r="UD13" s="483"/>
      <c r="UE13" s="483"/>
      <c r="UF13" s="483"/>
      <c r="UG13" s="483"/>
      <c r="UH13" s="483"/>
      <c r="UI13" s="483"/>
      <c r="UJ13" s="483"/>
      <c r="UK13" s="483"/>
      <c r="UL13" s="483"/>
      <c r="UM13" s="483"/>
      <c r="UN13" s="483"/>
      <c r="UO13" s="483"/>
      <c r="UP13" s="483"/>
      <c r="UQ13" s="483"/>
      <c r="UR13" s="483"/>
      <c r="US13" s="483"/>
      <c r="UT13" s="483"/>
      <c r="UU13" s="483"/>
      <c r="UV13" s="483"/>
      <c r="UW13" s="483"/>
      <c r="UX13" s="483"/>
      <c r="UY13" s="483"/>
      <c r="UZ13" s="483"/>
      <c r="VA13" s="483"/>
      <c r="VB13" s="483"/>
      <c r="VC13" s="483"/>
      <c r="VD13" s="483"/>
      <c r="VE13" s="483"/>
      <c r="VF13" s="483"/>
      <c r="VG13" s="483"/>
      <c r="VH13" s="483"/>
      <c r="VI13" s="483"/>
      <c r="VJ13" s="483"/>
      <c r="VK13" s="483"/>
      <c r="VL13" s="483"/>
      <c r="VM13" s="483"/>
      <c r="VN13" s="483"/>
      <c r="VO13" s="483"/>
      <c r="VP13" s="483"/>
      <c r="VQ13" s="483"/>
      <c r="VR13" s="483"/>
      <c r="VS13" s="483"/>
      <c r="VT13" s="483"/>
      <c r="VU13" s="483"/>
      <c r="VV13" s="483"/>
      <c r="VW13" s="483"/>
      <c r="VX13" s="483"/>
      <c r="VY13" s="483"/>
      <c r="VZ13" s="483"/>
      <c r="WA13" s="483"/>
      <c r="WB13" s="483"/>
      <c r="WC13" s="483"/>
      <c r="WD13" s="483"/>
      <c r="WE13" s="483"/>
      <c r="WF13" s="483"/>
      <c r="WG13" s="483"/>
      <c r="WH13" s="483"/>
      <c r="WI13" s="483"/>
      <c r="WJ13" s="483"/>
      <c r="WK13" s="483"/>
      <c r="WL13" s="483"/>
      <c r="WM13" s="483"/>
      <c r="WN13" s="483"/>
      <c r="WO13" s="483"/>
      <c r="WP13" s="483"/>
      <c r="WQ13" s="483"/>
      <c r="WR13" s="483"/>
      <c r="WS13" s="483"/>
      <c r="WT13" s="483"/>
      <c r="WU13" s="483"/>
      <c r="WV13" s="483"/>
      <c r="WW13" s="483"/>
      <c r="WX13" s="483"/>
      <c r="WY13" s="483"/>
      <c r="WZ13" s="483"/>
      <c r="XA13" s="483"/>
      <c r="XB13" s="483"/>
      <c r="XC13" s="483"/>
      <c r="XD13" s="483"/>
      <c r="XE13" s="483"/>
      <c r="XF13" s="483"/>
      <c r="XG13" s="483"/>
      <c r="XH13" s="483"/>
      <c r="XI13" s="483"/>
      <c r="XJ13" s="483"/>
      <c r="XK13" s="483"/>
      <c r="XL13" s="483"/>
      <c r="XM13" s="483"/>
      <c r="XN13" s="483"/>
      <c r="XO13" s="483"/>
      <c r="XP13" s="483"/>
      <c r="XQ13" s="483"/>
      <c r="XR13" s="483"/>
      <c r="XS13" s="483"/>
      <c r="XT13" s="483"/>
      <c r="XU13" s="483"/>
      <c r="XV13" s="483"/>
      <c r="XW13" s="483"/>
      <c r="XX13" s="483"/>
      <c r="XY13" s="483"/>
      <c r="XZ13" s="483"/>
      <c r="YA13" s="483"/>
      <c r="YB13" s="483"/>
      <c r="YC13" s="483"/>
      <c r="YD13" s="483"/>
      <c r="YE13" s="483"/>
      <c r="YF13" s="483"/>
      <c r="YG13" s="483"/>
      <c r="YH13" s="483"/>
      <c r="YI13" s="483"/>
      <c r="YJ13" s="483"/>
      <c r="YK13" s="483"/>
      <c r="YL13" s="483"/>
      <c r="YM13" s="483"/>
      <c r="YN13" s="483"/>
      <c r="YO13" s="483"/>
      <c r="YP13" s="483"/>
      <c r="YQ13" s="483"/>
      <c r="YR13" s="483"/>
      <c r="YS13" s="483"/>
      <c r="YT13" s="483"/>
      <c r="YU13" s="483"/>
      <c r="YV13" s="483"/>
      <c r="YW13" s="483"/>
      <c r="YX13" s="483"/>
      <c r="YY13" s="483"/>
      <c r="YZ13" s="483"/>
      <c r="ZA13" s="483"/>
      <c r="ZB13" s="483"/>
      <c r="ZC13" s="483"/>
      <c r="ZD13" s="483"/>
      <c r="ZE13" s="483"/>
      <c r="ZF13" s="483"/>
      <c r="ZG13" s="483"/>
      <c r="ZH13" s="483"/>
      <c r="ZI13" s="483"/>
      <c r="ZJ13" s="483"/>
      <c r="ZK13" s="483"/>
      <c r="ZL13" s="483"/>
      <c r="ZM13" s="483"/>
      <c r="ZN13" s="483"/>
      <c r="ZO13" s="483"/>
      <c r="ZP13" s="483"/>
      <c r="ZQ13" s="483"/>
      <c r="ZR13" s="483"/>
      <c r="ZS13" s="483"/>
      <c r="ZT13" s="483"/>
      <c r="ZU13" s="483"/>
      <c r="ZV13" s="483"/>
      <c r="ZW13" s="483"/>
      <c r="ZX13" s="483"/>
      <c r="ZY13" s="483"/>
      <c r="ZZ13" s="483"/>
      <c r="AAA13" s="483"/>
      <c r="AAB13" s="483"/>
      <c r="AAC13" s="483"/>
      <c r="AAD13" s="483"/>
      <c r="AAE13" s="483"/>
      <c r="AAF13" s="483"/>
      <c r="AAG13" s="483"/>
      <c r="AAH13" s="483"/>
      <c r="AAI13" s="483"/>
      <c r="AAJ13" s="483"/>
      <c r="AAK13" s="483"/>
      <c r="AAL13" s="483"/>
      <c r="AAM13" s="483"/>
      <c r="AAN13" s="483"/>
      <c r="AAO13" s="483"/>
      <c r="AAP13" s="483"/>
      <c r="AAQ13" s="483"/>
      <c r="AAR13" s="483"/>
      <c r="AAS13" s="483"/>
      <c r="AAT13" s="483"/>
      <c r="AAU13" s="483"/>
      <c r="AAV13" s="483"/>
      <c r="AAW13" s="483"/>
      <c r="AAX13" s="483"/>
      <c r="AAY13" s="483"/>
      <c r="AAZ13" s="483"/>
      <c r="ABA13" s="483"/>
      <c r="ABB13" s="483"/>
      <c r="ABC13" s="483"/>
      <c r="ABD13" s="483"/>
      <c r="ABE13" s="483"/>
      <c r="ABF13" s="483"/>
      <c r="ABG13" s="483"/>
      <c r="ABH13" s="483"/>
      <c r="ABI13" s="483"/>
      <c r="ABJ13" s="483"/>
      <c r="ABK13" s="483"/>
      <c r="ABL13" s="483"/>
      <c r="ABM13" s="483"/>
      <c r="ABN13" s="483"/>
      <c r="ABO13" s="483"/>
      <c r="ABP13" s="483"/>
      <c r="ABQ13" s="483"/>
      <c r="ABR13" s="483"/>
      <c r="ABS13" s="483"/>
      <c r="ABT13" s="483"/>
      <c r="ABU13" s="483"/>
      <c r="ABV13" s="483"/>
      <c r="ABW13" s="483"/>
      <c r="ABX13" s="483"/>
      <c r="ABY13" s="483"/>
      <c r="ABZ13" s="483"/>
      <c r="ACA13" s="483"/>
      <c r="ACB13" s="483"/>
      <c r="ACC13" s="483"/>
      <c r="ACD13" s="483"/>
      <c r="ACE13" s="483"/>
      <c r="ACF13" s="483"/>
      <c r="ACG13" s="483"/>
      <c r="ACH13" s="483"/>
      <c r="ACI13" s="483"/>
      <c r="ACJ13" s="483"/>
      <c r="ACK13" s="483"/>
      <c r="ACL13" s="483"/>
      <c r="ACM13" s="483"/>
      <c r="ACN13" s="483"/>
      <c r="ACO13" s="483"/>
      <c r="ACP13" s="483"/>
      <c r="ACQ13" s="483"/>
      <c r="ACR13" s="483"/>
      <c r="ACS13" s="483"/>
      <c r="ACT13" s="483"/>
      <c r="ACU13" s="483"/>
      <c r="ACV13" s="483"/>
      <c r="ACW13" s="483"/>
      <c r="ACX13" s="483"/>
      <c r="ACY13" s="483"/>
      <c r="ACZ13" s="483"/>
      <c r="ADA13" s="483"/>
      <c r="ADB13" s="483"/>
      <c r="ADC13" s="483"/>
      <c r="ADD13" s="483"/>
      <c r="ADE13" s="483"/>
      <c r="ADF13" s="483"/>
      <c r="ADG13" s="483"/>
      <c r="ADH13" s="483"/>
      <c r="ADI13" s="483"/>
      <c r="ADJ13" s="483"/>
      <c r="ADK13" s="483"/>
      <c r="ADL13" s="483"/>
      <c r="ADM13" s="483"/>
      <c r="ADN13" s="483"/>
      <c r="ADO13" s="483"/>
      <c r="ADP13" s="483"/>
      <c r="ADQ13" s="483"/>
      <c r="ADR13" s="483"/>
      <c r="ADS13" s="483"/>
      <c r="ADT13" s="483"/>
      <c r="ADU13" s="483"/>
      <c r="ADV13" s="483"/>
      <c r="ADW13" s="483"/>
      <c r="ADX13" s="483"/>
      <c r="ADY13" s="483"/>
      <c r="ADZ13" s="483"/>
      <c r="AEA13" s="483"/>
      <c r="AEB13" s="483"/>
      <c r="AEC13" s="483"/>
      <c r="AED13" s="483"/>
      <c r="AEE13" s="483"/>
      <c r="AEF13" s="483"/>
      <c r="AEG13" s="483"/>
      <c r="AEH13" s="483"/>
      <c r="AEI13" s="483"/>
      <c r="AEJ13" s="483"/>
      <c r="AEK13" s="483"/>
      <c r="AEL13" s="483"/>
      <c r="AEM13" s="483"/>
      <c r="AEN13" s="483"/>
      <c r="AEO13" s="483"/>
      <c r="AEP13" s="483"/>
      <c r="AEQ13" s="483"/>
      <c r="AER13" s="483"/>
      <c r="AES13" s="483"/>
      <c r="AET13" s="483"/>
      <c r="AEU13" s="483"/>
      <c r="AEV13" s="483"/>
      <c r="AEW13" s="483"/>
      <c r="AEX13" s="483"/>
      <c r="AEY13" s="483"/>
      <c r="AEZ13" s="483"/>
      <c r="AFA13" s="483"/>
      <c r="AFB13" s="483"/>
      <c r="AFC13" s="483"/>
      <c r="AFD13" s="483"/>
      <c r="AFE13" s="483"/>
      <c r="AFF13" s="483"/>
      <c r="AFG13" s="483"/>
      <c r="AFH13" s="483"/>
      <c r="AFI13" s="483"/>
      <c r="AFJ13" s="483"/>
      <c r="AFK13" s="483"/>
      <c r="AFL13" s="483"/>
      <c r="AFM13" s="483"/>
      <c r="AFN13" s="483"/>
      <c r="AFO13" s="483"/>
      <c r="AFP13" s="483"/>
      <c r="AFQ13" s="483"/>
      <c r="AFR13" s="483"/>
      <c r="AFS13" s="483"/>
      <c r="AFT13" s="483"/>
      <c r="AFU13" s="483"/>
      <c r="AFV13" s="483"/>
      <c r="AFW13" s="483"/>
      <c r="AFX13" s="483"/>
      <c r="AFY13" s="483"/>
      <c r="AFZ13" s="483"/>
      <c r="AGA13" s="483"/>
      <c r="AGB13" s="483"/>
      <c r="AGC13" s="483"/>
      <c r="AGD13" s="483"/>
      <c r="AGE13" s="483"/>
      <c r="AGF13" s="483"/>
      <c r="AGG13" s="483"/>
      <c r="AGH13" s="483"/>
      <c r="AGI13" s="483"/>
      <c r="AGJ13" s="483"/>
      <c r="AGK13" s="483"/>
      <c r="AGL13" s="483"/>
      <c r="AGM13" s="483"/>
      <c r="AGN13" s="483"/>
      <c r="AGO13" s="483"/>
      <c r="AGP13" s="483"/>
      <c r="AGQ13" s="483"/>
      <c r="AGR13" s="483"/>
      <c r="AGS13" s="483"/>
      <c r="AGT13" s="483"/>
      <c r="AGU13" s="483"/>
      <c r="AGV13" s="483"/>
      <c r="AGW13" s="483"/>
      <c r="AGX13" s="483"/>
      <c r="AGY13" s="483"/>
      <c r="AGZ13" s="483"/>
      <c r="AHA13" s="483"/>
      <c r="AHB13" s="483"/>
      <c r="AHC13" s="483"/>
      <c r="AHD13" s="483"/>
      <c r="AHE13" s="483"/>
      <c r="AHF13" s="483"/>
      <c r="AHG13" s="483"/>
      <c r="AHH13" s="483"/>
      <c r="AHI13" s="483"/>
      <c r="AHJ13" s="483"/>
      <c r="AHK13" s="483"/>
      <c r="AHL13" s="483"/>
      <c r="AHM13" s="483"/>
      <c r="AHN13" s="483"/>
      <c r="AHO13" s="483"/>
      <c r="AHP13" s="483"/>
      <c r="AHQ13" s="483"/>
      <c r="AHR13" s="483"/>
      <c r="AHS13" s="483"/>
      <c r="AHT13" s="483"/>
      <c r="AHU13" s="483"/>
      <c r="AHV13" s="483"/>
      <c r="AHW13" s="483"/>
      <c r="AHX13" s="483"/>
      <c r="AHY13" s="483"/>
      <c r="AHZ13" s="483"/>
      <c r="AIA13" s="483"/>
      <c r="AIB13" s="483"/>
      <c r="AIC13" s="483"/>
      <c r="AID13" s="483"/>
      <c r="AIE13" s="483"/>
      <c r="AIF13" s="483"/>
      <c r="AIG13" s="483"/>
      <c r="AIH13" s="483"/>
      <c r="AII13" s="483"/>
      <c r="AIJ13" s="483"/>
      <c r="AIK13" s="483"/>
      <c r="AIL13" s="483"/>
      <c r="AIM13" s="483"/>
      <c r="AIN13" s="483"/>
      <c r="AIO13" s="483"/>
      <c r="AIP13" s="483"/>
      <c r="AIQ13" s="483"/>
      <c r="AIR13" s="483"/>
      <c r="AIS13" s="483"/>
      <c r="AIT13" s="483"/>
      <c r="AIU13" s="483"/>
      <c r="AIV13" s="483"/>
      <c r="AIW13" s="483"/>
      <c r="AIX13" s="483"/>
      <c r="AIY13" s="483"/>
      <c r="AIZ13" s="483"/>
      <c r="AJA13" s="483"/>
      <c r="AJB13" s="483"/>
      <c r="AJC13" s="483"/>
      <c r="AJD13" s="483"/>
      <c r="AJE13" s="483"/>
      <c r="AJF13" s="483"/>
      <c r="AJG13" s="483"/>
      <c r="AJH13" s="483"/>
      <c r="AJI13" s="483"/>
      <c r="AJJ13" s="483"/>
      <c r="AJK13" s="483"/>
      <c r="AJL13" s="483"/>
      <c r="AJM13" s="483"/>
      <c r="AJN13" s="483"/>
      <c r="AJO13" s="483"/>
      <c r="AJP13" s="483"/>
      <c r="AJQ13" s="483"/>
      <c r="AJR13" s="483"/>
      <c r="AJS13" s="483"/>
      <c r="AJT13" s="483"/>
      <c r="AJU13" s="483"/>
      <c r="AJV13" s="483"/>
      <c r="AJW13" s="483"/>
      <c r="AJX13" s="483"/>
      <c r="AJY13" s="483"/>
      <c r="AJZ13" s="483"/>
      <c r="AKA13" s="483"/>
      <c r="AKB13" s="483"/>
      <c r="AKC13" s="483"/>
      <c r="AKD13" s="483"/>
      <c r="AKE13" s="483"/>
      <c r="AKF13" s="483"/>
      <c r="AKG13" s="483"/>
      <c r="AKH13" s="483"/>
      <c r="AKI13" s="483"/>
      <c r="AKJ13" s="483"/>
      <c r="AKK13" s="483"/>
      <c r="AKL13" s="483"/>
      <c r="AKM13" s="483"/>
      <c r="AKN13" s="483"/>
      <c r="AKO13" s="483"/>
      <c r="AKP13" s="483"/>
      <c r="AKQ13" s="483"/>
      <c r="AKR13" s="483"/>
      <c r="AKS13" s="483"/>
      <c r="AKT13" s="483"/>
      <c r="AKU13" s="483"/>
      <c r="AKV13" s="483"/>
      <c r="AKW13" s="483"/>
      <c r="AKX13" s="483"/>
      <c r="AKY13" s="483"/>
      <c r="AKZ13" s="483"/>
      <c r="ALA13" s="483"/>
      <c r="ALB13" s="483"/>
      <c r="ALC13" s="483"/>
      <c r="ALD13" s="483"/>
      <c r="ALE13" s="483"/>
      <c r="ALF13" s="483"/>
      <c r="ALG13" s="483"/>
      <c r="ALH13" s="483"/>
      <c r="ALI13" s="483"/>
      <c r="ALJ13" s="483"/>
      <c r="ALK13" s="483"/>
      <c r="ALL13" s="483"/>
      <c r="ALM13" s="483"/>
      <c r="ALN13" s="483"/>
      <c r="ALO13" s="483"/>
      <c r="ALP13" s="483"/>
      <c r="ALQ13" s="483"/>
      <c r="ALR13" s="483"/>
      <c r="ALS13" s="483"/>
      <c r="ALT13" s="483"/>
      <c r="ALU13" s="483"/>
      <c r="ALV13" s="483"/>
      <c r="ALW13" s="483"/>
      <c r="ALX13" s="483"/>
      <c r="ALY13" s="483"/>
      <c r="ALZ13" s="483"/>
    </row>
    <row r="14" spans="1:1014" ht="15">
      <c r="A14" s="529">
        <v>5</v>
      </c>
      <c r="B14" s="529">
        <v>3</v>
      </c>
      <c r="C14" s="529">
        <v>2</v>
      </c>
      <c r="D14" s="529">
        <v>0</v>
      </c>
      <c r="E14" s="529">
        <v>0</v>
      </c>
      <c r="F14" s="529">
        <v>0</v>
      </c>
      <c r="G14" s="529">
        <v>0</v>
      </c>
      <c r="H14" s="529">
        <v>5</v>
      </c>
      <c r="I14" s="529">
        <v>4</v>
      </c>
      <c r="J14" s="529">
        <v>0</v>
      </c>
      <c r="K14" s="529">
        <v>5</v>
      </c>
      <c r="L14" s="529">
        <v>0</v>
      </c>
      <c r="M14" s="529">
        <v>0</v>
      </c>
      <c r="N14" s="529">
        <v>0</v>
      </c>
      <c r="O14" s="529">
        <v>0</v>
      </c>
      <c r="P14" s="529">
        <v>0</v>
      </c>
      <c r="Q14" s="529">
        <v>5</v>
      </c>
      <c r="R14" s="529">
        <v>1</v>
      </c>
      <c r="S14" s="529">
        <v>5</v>
      </c>
      <c r="T14" s="529">
        <v>0</v>
      </c>
      <c r="U14" s="529">
        <v>0</v>
      </c>
      <c r="V14" s="529">
        <v>5</v>
      </c>
      <c r="W14" s="529">
        <v>5</v>
      </c>
      <c r="X14" s="483"/>
      <c r="Y14" s="483"/>
      <c r="Z14" s="483"/>
      <c r="AA14" s="483"/>
      <c r="AB14" s="483"/>
      <c r="AC14" s="483"/>
      <c r="AD14" s="483"/>
      <c r="AE14" s="483"/>
      <c r="AF14" s="483"/>
      <c r="AG14" s="483"/>
      <c r="AH14" s="483"/>
      <c r="AI14" s="483"/>
      <c r="AJ14" s="483"/>
      <c r="AK14" s="483"/>
      <c r="AL14" s="483"/>
      <c r="AM14" s="483"/>
      <c r="AN14" s="483"/>
      <c r="AO14" s="483"/>
      <c r="AP14" s="483"/>
      <c r="AQ14" s="483"/>
      <c r="AR14" s="483"/>
      <c r="AS14" s="483"/>
      <c r="AT14" s="483"/>
      <c r="AU14" s="483"/>
      <c r="AV14" s="483"/>
      <c r="AW14" s="483"/>
      <c r="AX14" s="483"/>
      <c r="AY14" s="483"/>
      <c r="AZ14" s="483"/>
      <c r="BA14" s="483"/>
      <c r="BB14" s="483"/>
      <c r="BC14" s="483"/>
      <c r="BD14" s="483"/>
      <c r="BE14" s="483"/>
      <c r="BF14" s="483"/>
      <c r="BG14" s="483"/>
      <c r="BH14" s="483"/>
      <c r="BI14" s="483"/>
      <c r="BJ14" s="483"/>
      <c r="BK14" s="483"/>
      <c r="BL14" s="483"/>
      <c r="BM14" s="483"/>
      <c r="BN14" s="483"/>
      <c r="BO14" s="483"/>
      <c r="BP14" s="483"/>
      <c r="BQ14" s="483"/>
      <c r="BR14" s="483"/>
      <c r="BS14" s="483"/>
      <c r="BT14" s="483"/>
      <c r="BU14" s="483"/>
      <c r="BV14" s="483"/>
      <c r="BW14" s="483"/>
      <c r="BX14" s="483"/>
      <c r="BY14" s="483"/>
      <c r="BZ14" s="483"/>
      <c r="CA14" s="483"/>
      <c r="CB14" s="483"/>
      <c r="CC14" s="483"/>
      <c r="CD14" s="483"/>
      <c r="CE14" s="483"/>
      <c r="CF14" s="483"/>
      <c r="CG14" s="483"/>
      <c r="CH14" s="483"/>
      <c r="CI14" s="483"/>
      <c r="CJ14" s="483"/>
      <c r="CK14" s="483"/>
      <c r="CL14" s="483"/>
      <c r="CM14" s="483"/>
      <c r="CN14" s="483"/>
      <c r="CO14" s="483"/>
      <c r="CP14" s="483"/>
      <c r="CQ14" s="483"/>
      <c r="CR14" s="483"/>
      <c r="CS14" s="483"/>
      <c r="CT14" s="483"/>
      <c r="CU14" s="483"/>
      <c r="CV14" s="483"/>
      <c r="CW14" s="483"/>
      <c r="CX14" s="483"/>
      <c r="CY14" s="483"/>
      <c r="CZ14" s="483"/>
      <c r="DA14" s="483"/>
      <c r="DB14" s="483"/>
      <c r="DC14" s="483"/>
      <c r="DD14" s="483"/>
      <c r="DE14" s="483"/>
      <c r="DF14" s="483"/>
      <c r="DG14" s="483"/>
      <c r="DH14" s="483"/>
      <c r="DI14" s="483"/>
      <c r="DJ14" s="483"/>
      <c r="DK14" s="483"/>
      <c r="DL14" s="483"/>
      <c r="DM14" s="483"/>
      <c r="DN14" s="483"/>
      <c r="DO14" s="483"/>
      <c r="DP14" s="483"/>
      <c r="DQ14" s="483"/>
      <c r="DR14" s="483"/>
      <c r="DS14" s="483"/>
      <c r="DT14" s="483"/>
      <c r="DU14" s="483"/>
      <c r="DV14" s="483"/>
      <c r="DW14" s="483"/>
      <c r="DX14" s="483"/>
      <c r="DY14" s="483"/>
      <c r="DZ14" s="483"/>
      <c r="EA14" s="483"/>
      <c r="EB14" s="483"/>
      <c r="EC14" s="483"/>
      <c r="ED14" s="483"/>
      <c r="EE14" s="483"/>
      <c r="EF14" s="483"/>
      <c r="EG14" s="483"/>
      <c r="EH14" s="483"/>
      <c r="EI14" s="483"/>
      <c r="EJ14" s="483"/>
      <c r="EK14" s="483"/>
      <c r="EL14" s="483"/>
      <c r="EM14" s="483"/>
      <c r="EN14" s="483"/>
      <c r="EO14" s="483"/>
      <c r="EP14" s="483"/>
      <c r="EQ14" s="483"/>
      <c r="ER14" s="483"/>
      <c r="ES14" s="483"/>
      <c r="ET14" s="483"/>
      <c r="EU14" s="483"/>
      <c r="EV14" s="483"/>
      <c r="EW14" s="483"/>
      <c r="EX14" s="483"/>
      <c r="EY14" s="483"/>
      <c r="EZ14" s="483"/>
      <c r="FA14" s="483"/>
      <c r="FB14" s="483"/>
      <c r="FC14" s="483"/>
      <c r="FD14" s="483"/>
      <c r="FE14" s="483"/>
      <c r="FF14" s="483"/>
      <c r="FG14" s="483"/>
      <c r="FH14" s="483"/>
      <c r="FI14" s="483"/>
      <c r="FJ14" s="483"/>
      <c r="FK14" s="483"/>
      <c r="FL14" s="483"/>
      <c r="FM14" s="483"/>
      <c r="FN14" s="483"/>
      <c r="FO14" s="483"/>
      <c r="FP14" s="483"/>
      <c r="FQ14" s="483"/>
      <c r="FR14" s="483"/>
      <c r="FS14" s="483"/>
      <c r="FT14" s="483"/>
      <c r="FU14" s="483"/>
      <c r="FV14" s="483"/>
      <c r="FW14" s="483"/>
      <c r="FX14" s="483"/>
      <c r="FY14" s="483"/>
      <c r="FZ14" s="483"/>
      <c r="GA14" s="483"/>
      <c r="GB14" s="483"/>
      <c r="GC14" s="483"/>
      <c r="GD14" s="483"/>
      <c r="GE14" s="483"/>
      <c r="GF14" s="483"/>
      <c r="GG14" s="483"/>
      <c r="GH14" s="483"/>
      <c r="GI14" s="483"/>
      <c r="GJ14" s="483"/>
      <c r="GK14" s="483"/>
      <c r="GL14" s="483"/>
      <c r="GM14" s="483"/>
      <c r="GN14" s="483"/>
      <c r="GO14" s="483"/>
      <c r="GP14" s="483"/>
      <c r="GQ14" s="483"/>
      <c r="GR14" s="483"/>
      <c r="GS14" s="483"/>
      <c r="GT14" s="483"/>
      <c r="GU14" s="483"/>
      <c r="GV14" s="483"/>
      <c r="GW14" s="483"/>
      <c r="GX14" s="483"/>
      <c r="GY14" s="483"/>
      <c r="GZ14" s="483"/>
      <c r="HA14" s="483"/>
      <c r="HB14" s="483"/>
      <c r="HC14" s="483"/>
      <c r="HD14" s="483"/>
      <c r="HE14" s="483"/>
      <c r="HF14" s="483"/>
      <c r="HG14" s="483"/>
      <c r="HH14" s="483"/>
      <c r="HI14" s="483"/>
      <c r="HJ14" s="483"/>
      <c r="HK14" s="483"/>
      <c r="HL14" s="483"/>
      <c r="HM14" s="483"/>
      <c r="HN14" s="483"/>
      <c r="HO14" s="483"/>
      <c r="HP14" s="483"/>
      <c r="HQ14" s="483"/>
      <c r="HR14" s="483"/>
      <c r="HS14" s="483"/>
      <c r="HT14" s="483"/>
      <c r="HU14" s="483"/>
      <c r="HV14" s="483"/>
      <c r="HW14" s="483"/>
      <c r="HX14" s="483"/>
      <c r="HY14" s="483"/>
      <c r="HZ14" s="483"/>
      <c r="IA14" s="483"/>
      <c r="IB14" s="483"/>
      <c r="IC14" s="483"/>
      <c r="ID14" s="483"/>
      <c r="IE14" s="483"/>
      <c r="IF14" s="483"/>
      <c r="IG14" s="483"/>
      <c r="IH14" s="483"/>
      <c r="II14" s="483"/>
      <c r="IJ14" s="483"/>
      <c r="IK14" s="483"/>
      <c r="IL14" s="483"/>
      <c r="IM14" s="483"/>
      <c r="IN14" s="483"/>
      <c r="IO14" s="483"/>
      <c r="IP14" s="483"/>
      <c r="IQ14" s="483"/>
      <c r="IR14" s="483"/>
      <c r="IS14" s="483"/>
      <c r="IT14" s="483"/>
      <c r="IU14" s="483"/>
      <c r="IV14" s="483"/>
      <c r="IW14" s="483"/>
      <c r="IX14" s="483"/>
      <c r="IY14" s="483"/>
      <c r="IZ14" s="483"/>
      <c r="JA14" s="483"/>
      <c r="JB14" s="483"/>
      <c r="JC14" s="483"/>
      <c r="JD14" s="483"/>
      <c r="JE14" s="483"/>
      <c r="JF14" s="483"/>
      <c r="JG14" s="483"/>
      <c r="JH14" s="483"/>
      <c r="JI14" s="483"/>
      <c r="JJ14" s="483"/>
      <c r="JK14" s="483"/>
      <c r="JL14" s="483"/>
      <c r="JM14" s="483"/>
      <c r="JN14" s="483"/>
      <c r="JO14" s="483"/>
      <c r="JP14" s="483"/>
      <c r="JQ14" s="483"/>
      <c r="JR14" s="483"/>
      <c r="JS14" s="483"/>
      <c r="JT14" s="483"/>
      <c r="JU14" s="483"/>
      <c r="JV14" s="483"/>
      <c r="JW14" s="483"/>
      <c r="JX14" s="483"/>
      <c r="JY14" s="483"/>
      <c r="JZ14" s="483"/>
      <c r="KA14" s="483"/>
      <c r="KB14" s="483"/>
      <c r="KC14" s="483"/>
      <c r="KD14" s="483"/>
      <c r="KE14" s="483"/>
      <c r="KF14" s="483"/>
      <c r="KG14" s="483"/>
      <c r="KH14" s="483"/>
      <c r="KI14" s="483"/>
      <c r="KJ14" s="483"/>
      <c r="KK14" s="483"/>
      <c r="KL14" s="483"/>
      <c r="KM14" s="483"/>
      <c r="KN14" s="483"/>
      <c r="KO14" s="483"/>
      <c r="KP14" s="483"/>
      <c r="KQ14" s="483"/>
      <c r="KR14" s="483"/>
      <c r="KS14" s="483"/>
      <c r="KT14" s="483"/>
      <c r="KU14" s="483"/>
      <c r="KV14" s="483"/>
      <c r="KW14" s="483"/>
      <c r="KX14" s="483"/>
      <c r="KY14" s="483"/>
      <c r="KZ14" s="483"/>
      <c r="LA14" s="483"/>
      <c r="LB14" s="483"/>
      <c r="LC14" s="483"/>
      <c r="LD14" s="483"/>
      <c r="LE14" s="483"/>
      <c r="LF14" s="483"/>
      <c r="LG14" s="483"/>
      <c r="LH14" s="483"/>
      <c r="LI14" s="483"/>
      <c r="LJ14" s="483"/>
      <c r="LK14" s="483"/>
      <c r="LL14" s="483"/>
      <c r="LM14" s="483"/>
      <c r="LN14" s="483"/>
      <c r="LO14" s="483"/>
      <c r="LP14" s="483"/>
      <c r="LQ14" s="483"/>
      <c r="LR14" s="483"/>
      <c r="LS14" s="483"/>
      <c r="LT14" s="483"/>
      <c r="LU14" s="483"/>
      <c r="LV14" s="483"/>
      <c r="LW14" s="483"/>
      <c r="LX14" s="483"/>
      <c r="LY14" s="483"/>
      <c r="LZ14" s="483"/>
      <c r="MA14" s="483"/>
      <c r="MB14" s="483"/>
      <c r="MC14" s="483"/>
      <c r="MD14" s="483"/>
      <c r="ME14" s="483"/>
      <c r="MF14" s="483"/>
      <c r="MG14" s="483"/>
      <c r="MH14" s="483"/>
      <c r="MI14" s="483"/>
      <c r="MJ14" s="483"/>
      <c r="MK14" s="483"/>
      <c r="ML14" s="483"/>
      <c r="MM14" s="483"/>
      <c r="MN14" s="483"/>
      <c r="MO14" s="483"/>
      <c r="MP14" s="483"/>
      <c r="MQ14" s="483"/>
      <c r="MR14" s="483"/>
      <c r="MS14" s="483"/>
      <c r="MT14" s="483"/>
      <c r="MU14" s="483"/>
      <c r="MV14" s="483"/>
      <c r="MW14" s="483"/>
      <c r="MX14" s="483"/>
      <c r="MY14" s="483"/>
      <c r="MZ14" s="483"/>
      <c r="NA14" s="483"/>
      <c r="NB14" s="483"/>
      <c r="NC14" s="483"/>
      <c r="ND14" s="483"/>
      <c r="NE14" s="483"/>
      <c r="NF14" s="483"/>
      <c r="NG14" s="483"/>
      <c r="NH14" s="483"/>
      <c r="NI14" s="483"/>
      <c r="NJ14" s="483"/>
      <c r="NK14" s="483"/>
      <c r="NL14" s="483"/>
      <c r="NM14" s="483"/>
      <c r="NN14" s="483"/>
      <c r="NO14" s="483"/>
      <c r="NP14" s="483"/>
      <c r="NQ14" s="483"/>
      <c r="NR14" s="483"/>
      <c r="NS14" s="483"/>
      <c r="NT14" s="483"/>
      <c r="NU14" s="483"/>
      <c r="NV14" s="483"/>
      <c r="NW14" s="483"/>
      <c r="NX14" s="483"/>
      <c r="NY14" s="483"/>
      <c r="NZ14" s="483"/>
      <c r="OA14" s="483"/>
      <c r="OB14" s="483"/>
      <c r="OC14" s="483"/>
      <c r="OD14" s="483"/>
      <c r="OE14" s="483"/>
      <c r="OF14" s="483"/>
      <c r="OG14" s="483"/>
      <c r="OH14" s="483"/>
      <c r="OI14" s="483"/>
      <c r="OJ14" s="483"/>
      <c r="OK14" s="483"/>
      <c r="OL14" s="483"/>
      <c r="OM14" s="483"/>
      <c r="ON14" s="483"/>
      <c r="OO14" s="483"/>
      <c r="OP14" s="483"/>
      <c r="OQ14" s="483"/>
      <c r="OR14" s="483"/>
      <c r="OS14" s="483"/>
      <c r="OT14" s="483"/>
      <c r="OU14" s="483"/>
      <c r="OV14" s="483"/>
      <c r="OW14" s="483"/>
      <c r="OX14" s="483"/>
      <c r="OY14" s="483"/>
      <c r="OZ14" s="483"/>
      <c r="PA14" s="483"/>
      <c r="PB14" s="483"/>
      <c r="PC14" s="483"/>
      <c r="PD14" s="483"/>
      <c r="PE14" s="483"/>
      <c r="PF14" s="483"/>
      <c r="PG14" s="483"/>
      <c r="PH14" s="483"/>
      <c r="PI14" s="483"/>
      <c r="PJ14" s="483"/>
      <c r="PK14" s="483"/>
      <c r="PL14" s="483"/>
      <c r="PM14" s="483"/>
      <c r="PN14" s="483"/>
      <c r="PO14" s="483"/>
      <c r="PP14" s="483"/>
      <c r="PQ14" s="483"/>
      <c r="PR14" s="483"/>
      <c r="PS14" s="483"/>
      <c r="PT14" s="483"/>
      <c r="PU14" s="483"/>
      <c r="PV14" s="483"/>
      <c r="PW14" s="483"/>
      <c r="PX14" s="483"/>
      <c r="PY14" s="483"/>
      <c r="PZ14" s="483"/>
      <c r="QA14" s="483"/>
      <c r="QB14" s="483"/>
      <c r="QC14" s="483"/>
      <c r="QD14" s="483"/>
      <c r="QE14" s="483"/>
      <c r="QF14" s="483"/>
      <c r="QG14" s="483"/>
      <c r="QH14" s="483"/>
      <c r="QI14" s="483"/>
      <c r="QJ14" s="483"/>
      <c r="QK14" s="483"/>
      <c r="QL14" s="483"/>
      <c r="QM14" s="483"/>
      <c r="QN14" s="483"/>
      <c r="QO14" s="483"/>
      <c r="QP14" s="483"/>
      <c r="QQ14" s="483"/>
      <c r="QR14" s="483"/>
      <c r="QS14" s="483"/>
      <c r="QT14" s="483"/>
      <c r="QU14" s="483"/>
      <c r="QV14" s="483"/>
      <c r="QW14" s="483"/>
      <c r="QX14" s="483"/>
      <c r="QY14" s="483"/>
      <c r="QZ14" s="483"/>
      <c r="RA14" s="483"/>
      <c r="RB14" s="483"/>
      <c r="RC14" s="483"/>
      <c r="RD14" s="483"/>
      <c r="RE14" s="483"/>
      <c r="RF14" s="483"/>
      <c r="RG14" s="483"/>
      <c r="RH14" s="483"/>
      <c r="RI14" s="483"/>
      <c r="RJ14" s="483"/>
      <c r="RK14" s="483"/>
      <c r="RL14" s="483"/>
      <c r="RM14" s="483"/>
      <c r="RN14" s="483"/>
      <c r="RO14" s="483"/>
      <c r="RP14" s="483"/>
      <c r="RQ14" s="483"/>
      <c r="RR14" s="483"/>
      <c r="RS14" s="483"/>
      <c r="RT14" s="483"/>
      <c r="RU14" s="483"/>
      <c r="RV14" s="483"/>
      <c r="RW14" s="483"/>
      <c r="RX14" s="483"/>
      <c r="RY14" s="483"/>
      <c r="RZ14" s="483"/>
      <c r="SA14" s="483"/>
      <c r="SB14" s="483"/>
      <c r="SC14" s="483"/>
      <c r="SD14" s="483"/>
      <c r="SE14" s="483"/>
      <c r="SF14" s="483"/>
      <c r="SG14" s="483"/>
      <c r="SH14" s="483"/>
      <c r="SI14" s="483"/>
      <c r="SJ14" s="483"/>
      <c r="SK14" s="483"/>
      <c r="SL14" s="483"/>
      <c r="SM14" s="483"/>
      <c r="SN14" s="483"/>
      <c r="SO14" s="483"/>
      <c r="SP14" s="483"/>
      <c r="SQ14" s="483"/>
      <c r="SR14" s="483"/>
      <c r="SS14" s="483"/>
      <c r="ST14" s="483"/>
      <c r="SU14" s="483"/>
      <c r="SV14" s="483"/>
      <c r="SW14" s="483"/>
      <c r="SX14" s="483"/>
      <c r="SY14" s="483"/>
      <c r="SZ14" s="483"/>
      <c r="TA14" s="483"/>
      <c r="TB14" s="483"/>
      <c r="TC14" s="483"/>
      <c r="TD14" s="483"/>
      <c r="TE14" s="483"/>
      <c r="TF14" s="483"/>
      <c r="TG14" s="483"/>
      <c r="TH14" s="483"/>
      <c r="TI14" s="483"/>
      <c r="TJ14" s="483"/>
      <c r="TK14" s="483"/>
      <c r="TL14" s="483"/>
      <c r="TM14" s="483"/>
      <c r="TN14" s="483"/>
      <c r="TO14" s="483"/>
      <c r="TP14" s="483"/>
      <c r="TQ14" s="483"/>
      <c r="TR14" s="483"/>
      <c r="TS14" s="483"/>
      <c r="TT14" s="483"/>
      <c r="TU14" s="483"/>
      <c r="TV14" s="483"/>
      <c r="TW14" s="483"/>
      <c r="TX14" s="483"/>
      <c r="TY14" s="483"/>
      <c r="TZ14" s="483"/>
      <c r="UA14" s="483"/>
      <c r="UB14" s="483"/>
      <c r="UC14" s="483"/>
      <c r="UD14" s="483"/>
      <c r="UE14" s="483"/>
      <c r="UF14" s="483"/>
      <c r="UG14" s="483"/>
      <c r="UH14" s="483"/>
      <c r="UI14" s="483"/>
      <c r="UJ14" s="483"/>
      <c r="UK14" s="483"/>
      <c r="UL14" s="483"/>
      <c r="UM14" s="483"/>
      <c r="UN14" s="483"/>
      <c r="UO14" s="483"/>
      <c r="UP14" s="483"/>
      <c r="UQ14" s="483"/>
      <c r="UR14" s="483"/>
      <c r="US14" s="483"/>
      <c r="UT14" s="483"/>
      <c r="UU14" s="483"/>
      <c r="UV14" s="483"/>
      <c r="UW14" s="483"/>
      <c r="UX14" s="483"/>
      <c r="UY14" s="483"/>
      <c r="UZ14" s="483"/>
      <c r="VA14" s="483"/>
      <c r="VB14" s="483"/>
      <c r="VC14" s="483"/>
      <c r="VD14" s="483"/>
      <c r="VE14" s="483"/>
      <c r="VF14" s="483"/>
      <c r="VG14" s="483"/>
      <c r="VH14" s="483"/>
      <c r="VI14" s="483"/>
      <c r="VJ14" s="483"/>
      <c r="VK14" s="483"/>
      <c r="VL14" s="483"/>
      <c r="VM14" s="483"/>
      <c r="VN14" s="483"/>
      <c r="VO14" s="483"/>
      <c r="VP14" s="483"/>
      <c r="VQ14" s="483"/>
      <c r="VR14" s="483"/>
      <c r="VS14" s="483"/>
      <c r="VT14" s="483"/>
      <c r="VU14" s="483"/>
      <c r="VV14" s="483"/>
      <c r="VW14" s="483"/>
      <c r="VX14" s="483"/>
      <c r="VY14" s="483"/>
      <c r="VZ14" s="483"/>
      <c r="WA14" s="483"/>
      <c r="WB14" s="483"/>
      <c r="WC14" s="483"/>
      <c r="WD14" s="483"/>
      <c r="WE14" s="483"/>
      <c r="WF14" s="483"/>
      <c r="WG14" s="483"/>
      <c r="WH14" s="483"/>
      <c r="WI14" s="483"/>
      <c r="WJ14" s="483"/>
      <c r="WK14" s="483"/>
      <c r="WL14" s="483"/>
      <c r="WM14" s="483"/>
      <c r="WN14" s="483"/>
      <c r="WO14" s="483"/>
      <c r="WP14" s="483"/>
      <c r="WQ14" s="483"/>
      <c r="WR14" s="483"/>
      <c r="WS14" s="483"/>
      <c r="WT14" s="483"/>
      <c r="WU14" s="483"/>
      <c r="WV14" s="483"/>
      <c r="WW14" s="483"/>
      <c r="WX14" s="483"/>
      <c r="WY14" s="483"/>
      <c r="WZ14" s="483"/>
      <c r="XA14" s="483"/>
      <c r="XB14" s="483"/>
      <c r="XC14" s="483"/>
      <c r="XD14" s="483"/>
      <c r="XE14" s="483"/>
      <c r="XF14" s="483"/>
      <c r="XG14" s="483"/>
      <c r="XH14" s="483"/>
      <c r="XI14" s="483"/>
      <c r="XJ14" s="483"/>
      <c r="XK14" s="483"/>
      <c r="XL14" s="483"/>
      <c r="XM14" s="483"/>
      <c r="XN14" s="483"/>
      <c r="XO14" s="483"/>
      <c r="XP14" s="483"/>
      <c r="XQ14" s="483"/>
      <c r="XR14" s="483"/>
      <c r="XS14" s="483"/>
      <c r="XT14" s="483"/>
      <c r="XU14" s="483"/>
      <c r="XV14" s="483"/>
      <c r="XW14" s="483"/>
      <c r="XX14" s="483"/>
      <c r="XY14" s="483"/>
      <c r="XZ14" s="483"/>
      <c r="YA14" s="483"/>
      <c r="YB14" s="483"/>
      <c r="YC14" s="483"/>
      <c r="YD14" s="483"/>
      <c r="YE14" s="483"/>
      <c r="YF14" s="483"/>
      <c r="YG14" s="483"/>
      <c r="YH14" s="483"/>
      <c r="YI14" s="483"/>
      <c r="YJ14" s="483"/>
      <c r="YK14" s="483"/>
      <c r="YL14" s="483"/>
      <c r="YM14" s="483"/>
      <c r="YN14" s="483"/>
      <c r="YO14" s="483"/>
      <c r="YP14" s="483"/>
      <c r="YQ14" s="483"/>
      <c r="YR14" s="483"/>
      <c r="YS14" s="483"/>
      <c r="YT14" s="483"/>
      <c r="YU14" s="483"/>
      <c r="YV14" s="483"/>
      <c r="YW14" s="483"/>
      <c r="YX14" s="483"/>
      <c r="YY14" s="483"/>
      <c r="YZ14" s="483"/>
      <c r="ZA14" s="483"/>
      <c r="ZB14" s="483"/>
      <c r="ZC14" s="483"/>
      <c r="ZD14" s="483"/>
      <c r="ZE14" s="483"/>
      <c r="ZF14" s="483"/>
      <c r="ZG14" s="483"/>
      <c r="ZH14" s="483"/>
      <c r="ZI14" s="483"/>
      <c r="ZJ14" s="483"/>
      <c r="ZK14" s="483"/>
      <c r="ZL14" s="483"/>
      <c r="ZM14" s="483"/>
      <c r="ZN14" s="483"/>
      <c r="ZO14" s="483"/>
      <c r="ZP14" s="483"/>
      <c r="ZQ14" s="483"/>
      <c r="ZR14" s="483"/>
      <c r="ZS14" s="483"/>
      <c r="ZT14" s="483"/>
      <c r="ZU14" s="483"/>
      <c r="ZV14" s="483"/>
      <c r="ZW14" s="483"/>
      <c r="ZX14" s="483"/>
      <c r="ZY14" s="483"/>
      <c r="ZZ14" s="483"/>
      <c r="AAA14" s="483"/>
      <c r="AAB14" s="483"/>
      <c r="AAC14" s="483"/>
      <c r="AAD14" s="483"/>
      <c r="AAE14" s="483"/>
      <c r="AAF14" s="483"/>
      <c r="AAG14" s="483"/>
      <c r="AAH14" s="483"/>
      <c r="AAI14" s="483"/>
      <c r="AAJ14" s="483"/>
      <c r="AAK14" s="483"/>
      <c r="AAL14" s="483"/>
      <c r="AAM14" s="483"/>
      <c r="AAN14" s="483"/>
      <c r="AAO14" s="483"/>
      <c r="AAP14" s="483"/>
      <c r="AAQ14" s="483"/>
      <c r="AAR14" s="483"/>
      <c r="AAS14" s="483"/>
      <c r="AAT14" s="483"/>
      <c r="AAU14" s="483"/>
      <c r="AAV14" s="483"/>
      <c r="AAW14" s="483"/>
      <c r="AAX14" s="483"/>
      <c r="AAY14" s="483"/>
      <c r="AAZ14" s="483"/>
      <c r="ABA14" s="483"/>
      <c r="ABB14" s="483"/>
      <c r="ABC14" s="483"/>
      <c r="ABD14" s="483"/>
      <c r="ABE14" s="483"/>
      <c r="ABF14" s="483"/>
      <c r="ABG14" s="483"/>
      <c r="ABH14" s="483"/>
      <c r="ABI14" s="483"/>
      <c r="ABJ14" s="483"/>
      <c r="ABK14" s="483"/>
      <c r="ABL14" s="483"/>
      <c r="ABM14" s="483"/>
      <c r="ABN14" s="483"/>
      <c r="ABO14" s="483"/>
      <c r="ABP14" s="483"/>
      <c r="ABQ14" s="483"/>
      <c r="ABR14" s="483"/>
      <c r="ABS14" s="483"/>
      <c r="ABT14" s="483"/>
      <c r="ABU14" s="483"/>
      <c r="ABV14" s="483"/>
      <c r="ABW14" s="483"/>
      <c r="ABX14" s="483"/>
      <c r="ABY14" s="483"/>
      <c r="ABZ14" s="483"/>
      <c r="ACA14" s="483"/>
      <c r="ACB14" s="483"/>
      <c r="ACC14" s="483"/>
      <c r="ACD14" s="483"/>
      <c r="ACE14" s="483"/>
      <c r="ACF14" s="483"/>
      <c r="ACG14" s="483"/>
      <c r="ACH14" s="483"/>
      <c r="ACI14" s="483"/>
      <c r="ACJ14" s="483"/>
      <c r="ACK14" s="483"/>
      <c r="ACL14" s="483"/>
      <c r="ACM14" s="483"/>
      <c r="ACN14" s="483"/>
      <c r="ACO14" s="483"/>
      <c r="ACP14" s="483"/>
      <c r="ACQ14" s="483"/>
      <c r="ACR14" s="483"/>
      <c r="ACS14" s="483"/>
      <c r="ACT14" s="483"/>
      <c r="ACU14" s="483"/>
      <c r="ACV14" s="483"/>
      <c r="ACW14" s="483"/>
      <c r="ACX14" s="483"/>
      <c r="ACY14" s="483"/>
      <c r="ACZ14" s="483"/>
      <c r="ADA14" s="483"/>
      <c r="ADB14" s="483"/>
      <c r="ADC14" s="483"/>
      <c r="ADD14" s="483"/>
      <c r="ADE14" s="483"/>
      <c r="ADF14" s="483"/>
      <c r="ADG14" s="483"/>
      <c r="ADH14" s="483"/>
      <c r="ADI14" s="483"/>
      <c r="ADJ14" s="483"/>
      <c r="ADK14" s="483"/>
      <c r="ADL14" s="483"/>
      <c r="ADM14" s="483"/>
      <c r="ADN14" s="483"/>
      <c r="ADO14" s="483"/>
      <c r="ADP14" s="483"/>
      <c r="ADQ14" s="483"/>
      <c r="ADR14" s="483"/>
      <c r="ADS14" s="483"/>
      <c r="ADT14" s="483"/>
      <c r="ADU14" s="483"/>
      <c r="ADV14" s="483"/>
      <c r="ADW14" s="483"/>
      <c r="ADX14" s="483"/>
      <c r="ADY14" s="483"/>
      <c r="ADZ14" s="483"/>
      <c r="AEA14" s="483"/>
      <c r="AEB14" s="483"/>
      <c r="AEC14" s="483"/>
      <c r="AED14" s="483"/>
      <c r="AEE14" s="483"/>
      <c r="AEF14" s="483"/>
      <c r="AEG14" s="483"/>
      <c r="AEH14" s="483"/>
      <c r="AEI14" s="483"/>
      <c r="AEJ14" s="483"/>
      <c r="AEK14" s="483"/>
      <c r="AEL14" s="483"/>
      <c r="AEM14" s="483"/>
      <c r="AEN14" s="483"/>
      <c r="AEO14" s="483"/>
      <c r="AEP14" s="483"/>
      <c r="AEQ14" s="483"/>
      <c r="AER14" s="483"/>
      <c r="AES14" s="483"/>
      <c r="AET14" s="483"/>
      <c r="AEU14" s="483"/>
      <c r="AEV14" s="483"/>
      <c r="AEW14" s="483"/>
      <c r="AEX14" s="483"/>
      <c r="AEY14" s="483"/>
      <c r="AEZ14" s="483"/>
      <c r="AFA14" s="483"/>
      <c r="AFB14" s="483"/>
      <c r="AFC14" s="483"/>
      <c r="AFD14" s="483"/>
      <c r="AFE14" s="483"/>
      <c r="AFF14" s="483"/>
      <c r="AFG14" s="483"/>
      <c r="AFH14" s="483"/>
      <c r="AFI14" s="483"/>
      <c r="AFJ14" s="483"/>
      <c r="AFK14" s="483"/>
      <c r="AFL14" s="483"/>
      <c r="AFM14" s="483"/>
      <c r="AFN14" s="483"/>
      <c r="AFO14" s="483"/>
      <c r="AFP14" s="483"/>
      <c r="AFQ14" s="483"/>
      <c r="AFR14" s="483"/>
      <c r="AFS14" s="483"/>
      <c r="AFT14" s="483"/>
      <c r="AFU14" s="483"/>
      <c r="AFV14" s="483"/>
      <c r="AFW14" s="483"/>
      <c r="AFX14" s="483"/>
      <c r="AFY14" s="483"/>
      <c r="AFZ14" s="483"/>
      <c r="AGA14" s="483"/>
      <c r="AGB14" s="483"/>
      <c r="AGC14" s="483"/>
      <c r="AGD14" s="483"/>
      <c r="AGE14" s="483"/>
      <c r="AGF14" s="483"/>
      <c r="AGG14" s="483"/>
      <c r="AGH14" s="483"/>
      <c r="AGI14" s="483"/>
      <c r="AGJ14" s="483"/>
      <c r="AGK14" s="483"/>
      <c r="AGL14" s="483"/>
      <c r="AGM14" s="483"/>
      <c r="AGN14" s="483"/>
      <c r="AGO14" s="483"/>
      <c r="AGP14" s="483"/>
      <c r="AGQ14" s="483"/>
      <c r="AGR14" s="483"/>
      <c r="AGS14" s="483"/>
      <c r="AGT14" s="483"/>
      <c r="AGU14" s="483"/>
      <c r="AGV14" s="483"/>
      <c r="AGW14" s="483"/>
      <c r="AGX14" s="483"/>
      <c r="AGY14" s="483"/>
      <c r="AGZ14" s="483"/>
      <c r="AHA14" s="483"/>
      <c r="AHB14" s="483"/>
      <c r="AHC14" s="483"/>
      <c r="AHD14" s="483"/>
      <c r="AHE14" s="483"/>
      <c r="AHF14" s="483"/>
      <c r="AHG14" s="483"/>
      <c r="AHH14" s="483"/>
      <c r="AHI14" s="483"/>
      <c r="AHJ14" s="483"/>
      <c r="AHK14" s="483"/>
      <c r="AHL14" s="483"/>
      <c r="AHM14" s="483"/>
      <c r="AHN14" s="483"/>
      <c r="AHO14" s="483"/>
      <c r="AHP14" s="483"/>
      <c r="AHQ14" s="483"/>
      <c r="AHR14" s="483"/>
      <c r="AHS14" s="483"/>
      <c r="AHT14" s="483"/>
      <c r="AHU14" s="483"/>
      <c r="AHV14" s="483"/>
      <c r="AHW14" s="483"/>
      <c r="AHX14" s="483"/>
      <c r="AHY14" s="483"/>
      <c r="AHZ14" s="483"/>
      <c r="AIA14" s="483"/>
      <c r="AIB14" s="483"/>
      <c r="AIC14" s="483"/>
      <c r="AID14" s="483"/>
      <c r="AIE14" s="483"/>
      <c r="AIF14" s="483"/>
      <c r="AIG14" s="483"/>
      <c r="AIH14" s="483"/>
      <c r="AII14" s="483"/>
      <c r="AIJ14" s="483"/>
      <c r="AIK14" s="483"/>
      <c r="AIL14" s="483"/>
      <c r="AIM14" s="483"/>
      <c r="AIN14" s="483"/>
      <c r="AIO14" s="483"/>
      <c r="AIP14" s="483"/>
      <c r="AIQ14" s="483"/>
      <c r="AIR14" s="483"/>
      <c r="AIS14" s="483"/>
      <c r="AIT14" s="483"/>
      <c r="AIU14" s="483"/>
      <c r="AIV14" s="483"/>
      <c r="AIW14" s="483"/>
      <c r="AIX14" s="483"/>
      <c r="AIY14" s="483"/>
      <c r="AIZ14" s="483"/>
      <c r="AJA14" s="483"/>
      <c r="AJB14" s="483"/>
      <c r="AJC14" s="483"/>
      <c r="AJD14" s="483"/>
      <c r="AJE14" s="483"/>
      <c r="AJF14" s="483"/>
      <c r="AJG14" s="483"/>
      <c r="AJH14" s="483"/>
      <c r="AJI14" s="483"/>
      <c r="AJJ14" s="483"/>
      <c r="AJK14" s="483"/>
      <c r="AJL14" s="483"/>
      <c r="AJM14" s="483"/>
      <c r="AJN14" s="483"/>
      <c r="AJO14" s="483"/>
      <c r="AJP14" s="483"/>
      <c r="AJQ14" s="483"/>
      <c r="AJR14" s="483"/>
      <c r="AJS14" s="483"/>
      <c r="AJT14" s="483"/>
      <c r="AJU14" s="483"/>
      <c r="AJV14" s="483"/>
      <c r="AJW14" s="483"/>
      <c r="AJX14" s="483"/>
      <c r="AJY14" s="483"/>
      <c r="AJZ14" s="483"/>
      <c r="AKA14" s="483"/>
      <c r="AKB14" s="483"/>
      <c r="AKC14" s="483"/>
      <c r="AKD14" s="483"/>
      <c r="AKE14" s="483"/>
      <c r="AKF14" s="483"/>
      <c r="AKG14" s="483"/>
      <c r="AKH14" s="483"/>
      <c r="AKI14" s="483"/>
      <c r="AKJ14" s="483"/>
      <c r="AKK14" s="483"/>
      <c r="AKL14" s="483"/>
      <c r="AKM14" s="483"/>
      <c r="AKN14" s="483"/>
      <c r="AKO14" s="483"/>
      <c r="AKP14" s="483"/>
      <c r="AKQ14" s="483"/>
      <c r="AKR14" s="483"/>
      <c r="AKS14" s="483"/>
      <c r="AKT14" s="483"/>
      <c r="AKU14" s="483"/>
      <c r="AKV14" s="483"/>
      <c r="AKW14" s="483"/>
      <c r="AKX14" s="483"/>
      <c r="AKY14" s="483"/>
      <c r="AKZ14" s="483"/>
      <c r="ALA14" s="483"/>
      <c r="ALB14" s="483"/>
      <c r="ALC14" s="483"/>
      <c r="ALD14" s="483"/>
      <c r="ALE14" s="483"/>
      <c r="ALF14" s="483"/>
      <c r="ALG14" s="483"/>
      <c r="ALH14" s="483"/>
      <c r="ALI14" s="483"/>
      <c r="ALJ14" s="483"/>
      <c r="ALK14" s="483"/>
      <c r="ALL14" s="483"/>
      <c r="ALM14" s="483"/>
      <c r="ALN14" s="483"/>
      <c r="ALO14" s="483"/>
      <c r="ALP14" s="483"/>
      <c r="ALQ14" s="483"/>
      <c r="ALR14" s="483"/>
      <c r="ALS14" s="483"/>
      <c r="ALT14" s="483"/>
      <c r="ALU14" s="483"/>
      <c r="ALV14" s="483"/>
      <c r="ALW14" s="483"/>
      <c r="ALX14" s="483"/>
      <c r="ALY14" s="483"/>
      <c r="ALZ14" s="483"/>
    </row>
    <row r="15" spans="1:1014">
      <c r="A15" s="483"/>
      <c r="B15" s="483"/>
      <c r="C15" s="483"/>
      <c r="D15" s="483"/>
      <c r="E15" s="524"/>
      <c r="F15" s="483"/>
      <c r="G15" s="483"/>
      <c r="H15" s="483"/>
      <c r="I15" s="483"/>
      <c r="J15" s="483"/>
      <c r="K15" s="483"/>
      <c r="L15" s="483"/>
      <c r="M15" s="483"/>
      <c r="N15" s="483"/>
      <c r="O15" s="483"/>
      <c r="P15" s="483"/>
      <c r="Q15" s="483"/>
      <c r="R15" s="483"/>
      <c r="S15" s="483"/>
      <c r="T15" s="483"/>
      <c r="U15" s="483"/>
      <c r="V15" s="483"/>
      <c r="W15" s="483"/>
      <c r="X15" s="483"/>
      <c r="Y15" s="483"/>
      <c r="Z15" s="483"/>
      <c r="AA15" s="483"/>
      <c r="AB15" s="483"/>
      <c r="AC15" s="483"/>
      <c r="AD15" s="483"/>
      <c r="AE15" s="483"/>
      <c r="AF15" s="483"/>
      <c r="AG15" s="483"/>
      <c r="AH15" s="483"/>
      <c r="AI15" s="483"/>
      <c r="AJ15" s="483"/>
      <c r="AK15" s="483"/>
      <c r="AL15" s="483"/>
      <c r="AM15" s="483"/>
      <c r="AN15" s="483"/>
      <c r="AO15" s="483"/>
      <c r="AP15" s="483"/>
      <c r="AQ15" s="483"/>
      <c r="AR15" s="483"/>
      <c r="AS15" s="483"/>
      <c r="AT15" s="483"/>
      <c r="AU15" s="483"/>
      <c r="AV15" s="483"/>
      <c r="AW15" s="483"/>
      <c r="AX15" s="483"/>
      <c r="AY15" s="483"/>
      <c r="AZ15" s="483"/>
      <c r="BA15" s="483"/>
      <c r="BB15" s="483"/>
      <c r="BC15" s="483"/>
      <c r="BD15" s="483"/>
      <c r="BE15" s="483"/>
      <c r="BF15" s="483"/>
      <c r="BG15" s="483"/>
      <c r="BH15" s="483"/>
      <c r="BI15" s="483"/>
      <c r="BJ15" s="483"/>
      <c r="BK15" s="483"/>
      <c r="BL15" s="483"/>
      <c r="BM15" s="483"/>
      <c r="BN15" s="483"/>
      <c r="BO15" s="483"/>
      <c r="BP15" s="483"/>
      <c r="BQ15" s="483"/>
      <c r="BR15" s="483"/>
      <c r="BS15" s="483"/>
      <c r="BT15" s="483"/>
      <c r="BU15" s="483"/>
      <c r="BV15" s="483"/>
      <c r="BW15" s="483"/>
      <c r="BX15" s="483"/>
      <c r="BY15" s="483"/>
      <c r="BZ15" s="483"/>
      <c r="CA15" s="483"/>
      <c r="CB15" s="483"/>
      <c r="CC15" s="483"/>
      <c r="CD15" s="483"/>
      <c r="CE15" s="483"/>
      <c r="CF15" s="483"/>
      <c r="CG15" s="483"/>
      <c r="CH15" s="483"/>
      <c r="CI15" s="483"/>
      <c r="CJ15" s="483"/>
      <c r="CK15" s="483"/>
      <c r="CL15" s="483"/>
      <c r="CM15" s="483"/>
      <c r="CN15" s="483"/>
      <c r="CO15" s="483"/>
      <c r="CP15" s="483"/>
      <c r="CQ15" s="483"/>
      <c r="CR15" s="483"/>
      <c r="CS15" s="483"/>
      <c r="CT15" s="483"/>
      <c r="CU15" s="483"/>
      <c r="CV15" s="483"/>
      <c r="CW15" s="483"/>
      <c r="CX15" s="483"/>
      <c r="CY15" s="483"/>
      <c r="CZ15" s="483"/>
      <c r="DA15" s="483"/>
      <c r="DB15" s="483"/>
      <c r="DC15" s="483"/>
      <c r="DD15" s="483"/>
      <c r="DE15" s="483"/>
      <c r="DF15" s="483"/>
      <c r="DG15" s="483"/>
      <c r="DH15" s="483"/>
      <c r="DI15" s="483"/>
      <c r="DJ15" s="483"/>
      <c r="DK15" s="483"/>
      <c r="DL15" s="483"/>
      <c r="DM15" s="483"/>
      <c r="DN15" s="483"/>
      <c r="DO15" s="483"/>
      <c r="DP15" s="483"/>
      <c r="DQ15" s="483"/>
      <c r="DR15" s="483"/>
      <c r="DS15" s="483"/>
      <c r="DT15" s="483"/>
      <c r="DU15" s="483"/>
      <c r="DV15" s="483"/>
      <c r="DW15" s="483"/>
      <c r="DX15" s="483"/>
      <c r="DY15" s="483"/>
      <c r="DZ15" s="483"/>
      <c r="EA15" s="483"/>
      <c r="EB15" s="483"/>
      <c r="EC15" s="483"/>
      <c r="ED15" s="483"/>
      <c r="EE15" s="483"/>
      <c r="EF15" s="483"/>
      <c r="EG15" s="483"/>
      <c r="EH15" s="483"/>
      <c r="EI15" s="483"/>
      <c r="EJ15" s="483"/>
      <c r="EK15" s="483"/>
      <c r="EL15" s="483"/>
      <c r="EM15" s="483"/>
      <c r="EN15" s="483"/>
      <c r="EO15" s="483"/>
      <c r="EP15" s="483"/>
      <c r="EQ15" s="483"/>
      <c r="ER15" s="483"/>
      <c r="ES15" s="483"/>
      <c r="ET15" s="483"/>
      <c r="EU15" s="483"/>
      <c r="EV15" s="483"/>
      <c r="EW15" s="483"/>
      <c r="EX15" s="483"/>
      <c r="EY15" s="483"/>
      <c r="EZ15" s="483"/>
      <c r="FA15" s="483"/>
      <c r="FB15" s="483"/>
      <c r="FC15" s="483"/>
      <c r="FD15" s="483"/>
      <c r="FE15" s="483"/>
      <c r="FF15" s="483"/>
      <c r="FG15" s="483"/>
      <c r="FH15" s="483"/>
      <c r="FI15" s="483"/>
      <c r="FJ15" s="483"/>
      <c r="FK15" s="483"/>
      <c r="FL15" s="483"/>
      <c r="FM15" s="483"/>
      <c r="FN15" s="483"/>
      <c r="FO15" s="483"/>
      <c r="FP15" s="483"/>
      <c r="FQ15" s="483"/>
      <c r="FR15" s="483"/>
      <c r="FS15" s="483"/>
      <c r="FT15" s="483"/>
      <c r="FU15" s="483"/>
      <c r="FV15" s="483"/>
      <c r="FW15" s="483"/>
      <c r="FX15" s="483"/>
      <c r="FY15" s="483"/>
      <c r="FZ15" s="483"/>
      <c r="GA15" s="483"/>
      <c r="GB15" s="483"/>
      <c r="GC15" s="483"/>
      <c r="GD15" s="483"/>
      <c r="GE15" s="483"/>
      <c r="GF15" s="483"/>
      <c r="GG15" s="483"/>
      <c r="GH15" s="483"/>
      <c r="GI15" s="483"/>
      <c r="GJ15" s="483"/>
      <c r="GK15" s="483"/>
      <c r="GL15" s="483"/>
      <c r="GM15" s="483"/>
      <c r="GN15" s="483"/>
      <c r="GO15" s="483"/>
      <c r="GP15" s="483"/>
      <c r="GQ15" s="483"/>
      <c r="GR15" s="483"/>
      <c r="GS15" s="483"/>
      <c r="GT15" s="483"/>
      <c r="GU15" s="483"/>
      <c r="GV15" s="483"/>
      <c r="GW15" s="483"/>
      <c r="GX15" s="483"/>
      <c r="GY15" s="483"/>
      <c r="GZ15" s="483"/>
      <c r="HA15" s="483"/>
      <c r="HB15" s="483"/>
      <c r="HC15" s="483"/>
      <c r="HD15" s="483"/>
      <c r="HE15" s="483"/>
      <c r="HF15" s="483"/>
      <c r="HG15" s="483"/>
      <c r="HH15" s="483"/>
      <c r="HI15" s="483"/>
      <c r="HJ15" s="483"/>
      <c r="HK15" s="483"/>
      <c r="HL15" s="483"/>
      <c r="HM15" s="483"/>
      <c r="HN15" s="483"/>
      <c r="HO15" s="483"/>
      <c r="HP15" s="483"/>
      <c r="HQ15" s="483"/>
      <c r="HR15" s="483"/>
      <c r="HS15" s="483"/>
      <c r="HT15" s="483"/>
      <c r="HU15" s="483"/>
      <c r="HV15" s="483"/>
      <c r="HW15" s="483"/>
      <c r="HX15" s="483"/>
      <c r="HY15" s="483"/>
      <c r="HZ15" s="483"/>
      <c r="IA15" s="483"/>
      <c r="IB15" s="483"/>
      <c r="IC15" s="483"/>
      <c r="ID15" s="483"/>
      <c r="IE15" s="483"/>
      <c r="IF15" s="483"/>
      <c r="IG15" s="483"/>
      <c r="IH15" s="483"/>
      <c r="II15" s="483"/>
      <c r="IJ15" s="483"/>
      <c r="IK15" s="483"/>
      <c r="IL15" s="483"/>
      <c r="IM15" s="483"/>
      <c r="IN15" s="483"/>
      <c r="IO15" s="483"/>
      <c r="IP15" s="483"/>
      <c r="IQ15" s="483"/>
      <c r="IR15" s="483"/>
      <c r="IS15" s="483"/>
      <c r="IT15" s="483"/>
      <c r="IU15" s="483"/>
      <c r="IV15" s="483"/>
      <c r="IW15" s="483"/>
      <c r="IX15" s="483"/>
      <c r="IY15" s="483"/>
      <c r="IZ15" s="483"/>
      <c r="JA15" s="483"/>
      <c r="JB15" s="483"/>
      <c r="JC15" s="483"/>
      <c r="JD15" s="483"/>
      <c r="JE15" s="483"/>
      <c r="JF15" s="483"/>
      <c r="JG15" s="483"/>
      <c r="JH15" s="483"/>
      <c r="JI15" s="483"/>
      <c r="JJ15" s="483"/>
      <c r="JK15" s="483"/>
      <c r="JL15" s="483"/>
      <c r="JM15" s="483"/>
      <c r="JN15" s="483"/>
      <c r="JO15" s="483"/>
      <c r="JP15" s="483"/>
      <c r="JQ15" s="483"/>
      <c r="JR15" s="483"/>
      <c r="JS15" s="483"/>
      <c r="JT15" s="483"/>
      <c r="JU15" s="483"/>
      <c r="JV15" s="483"/>
      <c r="JW15" s="483"/>
      <c r="JX15" s="483"/>
      <c r="JY15" s="483"/>
      <c r="JZ15" s="483"/>
      <c r="KA15" s="483"/>
      <c r="KB15" s="483"/>
      <c r="KC15" s="483"/>
      <c r="KD15" s="483"/>
      <c r="KE15" s="483"/>
      <c r="KF15" s="483"/>
      <c r="KG15" s="483"/>
      <c r="KH15" s="483"/>
      <c r="KI15" s="483"/>
      <c r="KJ15" s="483"/>
      <c r="KK15" s="483"/>
      <c r="KL15" s="483"/>
      <c r="KM15" s="483"/>
      <c r="KN15" s="483"/>
      <c r="KO15" s="483"/>
      <c r="KP15" s="483"/>
      <c r="KQ15" s="483"/>
      <c r="KR15" s="483"/>
      <c r="KS15" s="483"/>
      <c r="KT15" s="483"/>
      <c r="KU15" s="483"/>
      <c r="KV15" s="483"/>
      <c r="KW15" s="483"/>
      <c r="KX15" s="483"/>
      <c r="KY15" s="483"/>
      <c r="KZ15" s="483"/>
      <c r="LA15" s="483"/>
      <c r="LB15" s="483"/>
      <c r="LC15" s="483"/>
      <c r="LD15" s="483"/>
      <c r="LE15" s="483"/>
      <c r="LF15" s="483"/>
      <c r="LG15" s="483"/>
      <c r="LH15" s="483"/>
      <c r="LI15" s="483"/>
      <c r="LJ15" s="483"/>
      <c r="LK15" s="483"/>
      <c r="LL15" s="483"/>
      <c r="LM15" s="483"/>
      <c r="LN15" s="483"/>
      <c r="LO15" s="483"/>
      <c r="LP15" s="483"/>
      <c r="LQ15" s="483"/>
      <c r="LR15" s="483"/>
      <c r="LS15" s="483"/>
      <c r="LT15" s="483"/>
      <c r="LU15" s="483"/>
      <c r="LV15" s="483"/>
      <c r="LW15" s="483"/>
      <c r="LX15" s="483"/>
      <c r="LY15" s="483"/>
      <c r="LZ15" s="483"/>
      <c r="MA15" s="483"/>
      <c r="MB15" s="483"/>
      <c r="MC15" s="483"/>
      <c r="MD15" s="483"/>
      <c r="ME15" s="483"/>
      <c r="MF15" s="483"/>
      <c r="MG15" s="483"/>
      <c r="MH15" s="483"/>
      <c r="MI15" s="483"/>
      <c r="MJ15" s="483"/>
      <c r="MK15" s="483"/>
      <c r="ML15" s="483"/>
      <c r="MM15" s="483"/>
      <c r="MN15" s="483"/>
      <c r="MO15" s="483"/>
      <c r="MP15" s="483"/>
      <c r="MQ15" s="483"/>
      <c r="MR15" s="483"/>
      <c r="MS15" s="483"/>
      <c r="MT15" s="483"/>
      <c r="MU15" s="483"/>
      <c r="MV15" s="483"/>
      <c r="MW15" s="483"/>
      <c r="MX15" s="483"/>
      <c r="MY15" s="483"/>
      <c r="MZ15" s="483"/>
      <c r="NA15" s="483"/>
      <c r="NB15" s="483"/>
      <c r="NC15" s="483"/>
      <c r="ND15" s="483"/>
      <c r="NE15" s="483"/>
      <c r="NF15" s="483"/>
      <c r="NG15" s="483"/>
      <c r="NH15" s="483"/>
      <c r="NI15" s="483"/>
      <c r="NJ15" s="483"/>
      <c r="NK15" s="483"/>
      <c r="NL15" s="483"/>
      <c r="NM15" s="483"/>
      <c r="NN15" s="483"/>
      <c r="NO15" s="483"/>
      <c r="NP15" s="483"/>
      <c r="NQ15" s="483"/>
      <c r="NR15" s="483"/>
      <c r="NS15" s="483"/>
      <c r="NT15" s="483"/>
      <c r="NU15" s="483"/>
      <c r="NV15" s="483"/>
      <c r="NW15" s="483"/>
      <c r="NX15" s="483"/>
      <c r="NY15" s="483"/>
      <c r="NZ15" s="483"/>
      <c r="OA15" s="483"/>
      <c r="OB15" s="483"/>
      <c r="OC15" s="483"/>
      <c r="OD15" s="483"/>
      <c r="OE15" s="483"/>
      <c r="OF15" s="483"/>
      <c r="OG15" s="483"/>
      <c r="OH15" s="483"/>
      <c r="OI15" s="483"/>
      <c r="OJ15" s="483"/>
      <c r="OK15" s="483"/>
      <c r="OL15" s="483"/>
      <c r="OM15" s="483"/>
      <c r="ON15" s="483"/>
      <c r="OO15" s="483"/>
      <c r="OP15" s="483"/>
      <c r="OQ15" s="483"/>
      <c r="OR15" s="483"/>
      <c r="OS15" s="483"/>
      <c r="OT15" s="483"/>
      <c r="OU15" s="483"/>
      <c r="OV15" s="483"/>
      <c r="OW15" s="483"/>
      <c r="OX15" s="483"/>
      <c r="OY15" s="483"/>
      <c r="OZ15" s="483"/>
      <c r="PA15" s="483"/>
      <c r="PB15" s="483"/>
      <c r="PC15" s="483"/>
      <c r="PD15" s="483"/>
      <c r="PE15" s="483"/>
      <c r="PF15" s="483"/>
      <c r="PG15" s="483"/>
      <c r="PH15" s="483"/>
      <c r="PI15" s="483"/>
      <c r="PJ15" s="483"/>
      <c r="PK15" s="483"/>
      <c r="PL15" s="483"/>
      <c r="PM15" s="483"/>
      <c r="PN15" s="483"/>
      <c r="PO15" s="483"/>
      <c r="PP15" s="483"/>
      <c r="PQ15" s="483"/>
      <c r="PR15" s="483"/>
      <c r="PS15" s="483"/>
      <c r="PT15" s="483"/>
      <c r="PU15" s="483"/>
      <c r="PV15" s="483"/>
      <c r="PW15" s="483"/>
      <c r="PX15" s="483"/>
      <c r="PY15" s="483"/>
      <c r="PZ15" s="483"/>
      <c r="QA15" s="483"/>
      <c r="QB15" s="483"/>
      <c r="QC15" s="483"/>
      <c r="QD15" s="483"/>
      <c r="QE15" s="483"/>
      <c r="QF15" s="483"/>
      <c r="QG15" s="483"/>
      <c r="QH15" s="483"/>
      <c r="QI15" s="483"/>
      <c r="QJ15" s="483"/>
      <c r="QK15" s="483"/>
      <c r="QL15" s="483"/>
      <c r="QM15" s="483"/>
      <c r="QN15" s="483"/>
      <c r="QO15" s="483"/>
      <c r="QP15" s="483"/>
      <c r="QQ15" s="483"/>
      <c r="QR15" s="483"/>
      <c r="QS15" s="483"/>
      <c r="QT15" s="483"/>
      <c r="QU15" s="483"/>
      <c r="QV15" s="483"/>
      <c r="QW15" s="483"/>
      <c r="QX15" s="483"/>
      <c r="QY15" s="483"/>
      <c r="QZ15" s="483"/>
      <c r="RA15" s="483"/>
      <c r="RB15" s="483"/>
      <c r="RC15" s="483"/>
      <c r="RD15" s="483"/>
      <c r="RE15" s="483"/>
      <c r="RF15" s="483"/>
      <c r="RG15" s="483"/>
      <c r="RH15" s="483"/>
      <c r="RI15" s="483"/>
      <c r="RJ15" s="483"/>
      <c r="RK15" s="483"/>
      <c r="RL15" s="483"/>
      <c r="RM15" s="483"/>
      <c r="RN15" s="483"/>
      <c r="RO15" s="483"/>
      <c r="RP15" s="483"/>
      <c r="RQ15" s="483"/>
      <c r="RR15" s="483"/>
      <c r="RS15" s="483"/>
      <c r="RT15" s="483"/>
      <c r="RU15" s="483"/>
      <c r="RV15" s="483"/>
      <c r="RW15" s="483"/>
      <c r="RX15" s="483"/>
      <c r="RY15" s="483"/>
      <c r="RZ15" s="483"/>
      <c r="SA15" s="483"/>
      <c r="SB15" s="483"/>
      <c r="SC15" s="483"/>
      <c r="SD15" s="483"/>
      <c r="SE15" s="483"/>
      <c r="SF15" s="483"/>
      <c r="SG15" s="483"/>
      <c r="SH15" s="483"/>
      <c r="SI15" s="483"/>
      <c r="SJ15" s="483"/>
      <c r="SK15" s="483"/>
      <c r="SL15" s="483"/>
      <c r="SM15" s="483"/>
      <c r="SN15" s="483"/>
      <c r="SO15" s="483"/>
      <c r="SP15" s="483"/>
      <c r="SQ15" s="483"/>
      <c r="SR15" s="483"/>
      <c r="SS15" s="483"/>
      <c r="ST15" s="483"/>
      <c r="SU15" s="483"/>
      <c r="SV15" s="483"/>
      <c r="SW15" s="483"/>
      <c r="SX15" s="483"/>
      <c r="SY15" s="483"/>
      <c r="SZ15" s="483"/>
      <c r="TA15" s="483"/>
      <c r="TB15" s="483"/>
      <c r="TC15" s="483"/>
      <c r="TD15" s="483"/>
      <c r="TE15" s="483"/>
      <c r="TF15" s="483"/>
      <c r="TG15" s="483"/>
      <c r="TH15" s="483"/>
      <c r="TI15" s="483"/>
      <c r="TJ15" s="483"/>
      <c r="TK15" s="483"/>
      <c r="TL15" s="483"/>
      <c r="TM15" s="483"/>
      <c r="TN15" s="483"/>
      <c r="TO15" s="483"/>
      <c r="TP15" s="483"/>
      <c r="TQ15" s="483"/>
      <c r="TR15" s="483"/>
      <c r="TS15" s="483"/>
      <c r="TT15" s="483"/>
      <c r="TU15" s="483"/>
      <c r="TV15" s="483"/>
      <c r="TW15" s="483"/>
      <c r="TX15" s="483"/>
      <c r="TY15" s="483"/>
      <c r="TZ15" s="483"/>
      <c r="UA15" s="483"/>
      <c r="UB15" s="483"/>
      <c r="UC15" s="483"/>
      <c r="UD15" s="483"/>
      <c r="UE15" s="483"/>
      <c r="UF15" s="483"/>
      <c r="UG15" s="483"/>
      <c r="UH15" s="483"/>
      <c r="UI15" s="483"/>
      <c r="UJ15" s="483"/>
      <c r="UK15" s="483"/>
      <c r="UL15" s="483"/>
      <c r="UM15" s="483"/>
      <c r="UN15" s="483"/>
      <c r="UO15" s="483"/>
      <c r="UP15" s="483"/>
      <c r="UQ15" s="483"/>
      <c r="UR15" s="483"/>
      <c r="US15" s="483"/>
      <c r="UT15" s="483"/>
      <c r="UU15" s="483"/>
      <c r="UV15" s="483"/>
      <c r="UW15" s="483"/>
      <c r="UX15" s="483"/>
      <c r="UY15" s="483"/>
      <c r="UZ15" s="483"/>
      <c r="VA15" s="483"/>
      <c r="VB15" s="483"/>
      <c r="VC15" s="483"/>
      <c r="VD15" s="483"/>
      <c r="VE15" s="483"/>
      <c r="VF15" s="483"/>
      <c r="VG15" s="483"/>
      <c r="VH15" s="483"/>
      <c r="VI15" s="483"/>
      <c r="VJ15" s="483"/>
      <c r="VK15" s="483"/>
      <c r="VL15" s="483"/>
      <c r="VM15" s="483"/>
      <c r="VN15" s="483"/>
      <c r="VO15" s="483"/>
      <c r="VP15" s="483"/>
      <c r="VQ15" s="483"/>
      <c r="VR15" s="483"/>
      <c r="VS15" s="483"/>
      <c r="VT15" s="483"/>
      <c r="VU15" s="483"/>
      <c r="VV15" s="483"/>
      <c r="VW15" s="483"/>
      <c r="VX15" s="483"/>
      <c r="VY15" s="483"/>
      <c r="VZ15" s="483"/>
      <c r="WA15" s="483"/>
      <c r="WB15" s="483"/>
      <c r="WC15" s="483"/>
      <c r="WD15" s="483"/>
      <c r="WE15" s="483"/>
      <c r="WF15" s="483"/>
      <c r="WG15" s="483"/>
      <c r="WH15" s="483"/>
      <c r="WI15" s="483"/>
      <c r="WJ15" s="483"/>
      <c r="WK15" s="483"/>
      <c r="WL15" s="483"/>
      <c r="WM15" s="483"/>
      <c r="WN15" s="483"/>
      <c r="WO15" s="483"/>
      <c r="WP15" s="483"/>
      <c r="WQ15" s="483"/>
      <c r="WR15" s="483"/>
      <c r="WS15" s="483"/>
      <c r="WT15" s="483"/>
      <c r="WU15" s="483"/>
      <c r="WV15" s="483"/>
      <c r="WW15" s="483"/>
      <c r="WX15" s="483"/>
      <c r="WY15" s="483"/>
      <c r="WZ15" s="483"/>
      <c r="XA15" s="483"/>
      <c r="XB15" s="483"/>
      <c r="XC15" s="483"/>
      <c r="XD15" s="483"/>
      <c r="XE15" s="483"/>
      <c r="XF15" s="483"/>
      <c r="XG15" s="483"/>
      <c r="XH15" s="483"/>
      <c r="XI15" s="483"/>
      <c r="XJ15" s="483"/>
      <c r="XK15" s="483"/>
      <c r="XL15" s="483"/>
      <c r="XM15" s="483"/>
      <c r="XN15" s="483"/>
      <c r="XO15" s="483"/>
      <c r="XP15" s="483"/>
      <c r="XQ15" s="483"/>
      <c r="XR15" s="483"/>
      <c r="XS15" s="483"/>
      <c r="XT15" s="483"/>
      <c r="XU15" s="483"/>
      <c r="XV15" s="483"/>
      <c r="XW15" s="483"/>
      <c r="XX15" s="483"/>
      <c r="XY15" s="483"/>
      <c r="XZ15" s="483"/>
      <c r="YA15" s="483"/>
      <c r="YB15" s="483"/>
      <c r="YC15" s="483"/>
      <c r="YD15" s="483"/>
      <c r="YE15" s="483"/>
      <c r="YF15" s="483"/>
      <c r="YG15" s="483"/>
      <c r="YH15" s="483"/>
      <c r="YI15" s="483"/>
      <c r="YJ15" s="483"/>
      <c r="YK15" s="483"/>
      <c r="YL15" s="483"/>
      <c r="YM15" s="483"/>
      <c r="YN15" s="483"/>
      <c r="YO15" s="483"/>
      <c r="YP15" s="483"/>
      <c r="YQ15" s="483"/>
      <c r="YR15" s="483"/>
      <c r="YS15" s="483"/>
      <c r="YT15" s="483"/>
      <c r="YU15" s="483"/>
      <c r="YV15" s="483"/>
      <c r="YW15" s="483"/>
      <c r="YX15" s="483"/>
      <c r="YY15" s="483"/>
      <c r="YZ15" s="483"/>
      <c r="ZA15" s="483"/>
      <c r="ZB15" s="483"/>
      <c r="ZC15" s="483"/>
      <c r="ZD15" s="483"/>
      <c r="ZE15" s="483"/>
      <c r="ZF15" s="483"/>
      <c r="ZG15" s="483"/>
      <c r="ZH15" s="483"/>
      <c r="ZI15" s="483"/>
      <c r="ZJ15" s="483"/>
      <c r="ZK15" s="483"/>
      <c r="ZL15" s="483"/>
      <c r="ZM15" s="483"/>
      <c r="ZN15" s="483"/>
      <c r="ZO15" s="483"/>
      <c r="ZP15" s="483"/>
      <c r="ZQ15" s="483"/>
      <c r="ZR15" s="483"/>
      <c r="ZS15" s="483"/>
      <c r="ZT15" s="483"/>
      <c r="ZU15" s="483"/>
      <c r="ZV15" s="483"/>
      <c r="ZW15" s="483"/>
      <c r="ZX15" s="483"/>
      <c r="ZY15" s="483"/>
      <c r="ZZ15" s="483"/>
      <c r="AAA15" s="483"/>
      <c r="AAB15" s="483"/>
      <c r="AAC15" s="483"/>
      <c r="AAD15" s="483"/>
      <c r="AAE15" s="483"/>
      <c r="AAF15" s="483"/>
      <c r="AAG15" s="483"/>
      <c r="AAH15" s="483"/>
      <c r="AAI15" s="483"/>
      <c r="AAJ15" s="483"/>
      <c r="AAK15" s="483"/>
      <c r="AAL15" s="483"/>
      <c r="AAM15" s="483"/>
      <c r="AAN15" s="483"/>
      <c r="AAO15" s="483"/>
      <c r="AAP15" s="483"/>
      <c r="AAQ15" s="483"/>
      <c r="AAR15" s="483"/>
      <c r="AAS15" s="483"/>
      <c r="AAT15" s="483"/>
      <c r="AAU15" s="483"/>
      <c r="AAV15" s="483"/>
      <c r="AAW15" s="483"/>
      <c r="AAX15" s="483"/>
      <c r="AAY15" s="483"/>
      <c r="AAZ15" s="483"/>
      <c r="ABA15" s="483"/>
      <c r="ABB15" s="483"/>
      <c r="ABC15" s="483"/>
      <c r="ABD15" s="483"/>
      <c r="ABE15" s="483"/>
      <c r="ABF15" s="483"/>
      <c r="ABG15" s="483"/>
      <c r="ABH15" s="483"/>
      <c r="ABI15" s="483"/>
      <c r="ABJ15" s="483"/>
      <c r="ABK15" s="483"/>
      <c r="ABL15" s="483"/>
      <c r="ABM15" s="483"/>
      <c r="ABN15" s="483"/>
      <c r="ABO15" s="483"/>
      <c r="ABP15" s="483"/>
      <c r="ABQ15" s="483"/>
      <c r="ABR15" s="483"/>
      <c r="ABS15" s="483"/>
      <c r="ABT15" s="483"/>
      <c r="ABU15" s="483"/>
      <c r="ABV15" s="483"/>
      <c r="ABW15" s="483"/>
      <c r="ABX15" s="483"/>
      <c r="ABY15" s="483"/>
      <c r="ABZ15" s="483"/>
      <c r="ACA15" s="483"/>
      <c r="ACB15" s="483"/>
      <c r="ACC15" s="483"/>
      <c r="ACD15" s="483"/>
      <c r="ACE15" s="483"/>
      <c r="ACF15" s="483"/>
      <c r="ACG15" s="483"/>
      <c r="ACH15" s="483"/>
      <c r="ACI15" s="483"/>
      <c r="ACJ15" s="483"/>
      <c r="ACK15" s="483"/>
      <c r="ACL15" s="483"/>
      <c r="ACM15" s="483"/>
      <c r="ACN15" s="483"/>
      <c r="ACO15" s="483"/>
      <c r="ACP15" s="483"/>
      <c r="ACQ15" s="483"/>
      <c r="ACR15" s="483"/>
      <c r="ACS15" s="483"/>
      <c r="ACT15" s="483"/>
      <c r="ACU15" s="483"/>
      <c r="ACV15" s="483"/>
      <c r="ACW15" s="483"/>
      <c r="ACX15" s="483"/>
      <c r="ACY15" s="483"/>
      <c r="ACZ15" s="483"/>
      <c r="ADA15" s="483"/>
      <c r="ADB15" s="483"/>
      <c r="ADC15" s="483"/>
      <c r="ADD15" s="483"/>
      <c r="ADE15" s="483"/>
      <c r="ADF15" s="483"/>
      <c r="ADG15" s="483"/>
      <c r="ADH15" s="483"/>
      <c r="ADI15" s="483"/>
      <c r="ADJ15" s="483"/>
      <c r="ADK15" s="483"/>
      <c r="ADL15" s="483"/>
      <c r="ADM15" s="483"/>
      <c r="ADN15" s="483"/>
      <c r="ADO15" s="483"/>
      <c r="ADP15" s="483"/>
      <c r="ADQ15" s="483"/>
      <c r="ADR15" s="483"/>
      <c r="ADS15" s="483"/>
      <c r="ADT15" s="483"/>
      <c r="ADU15" s="483"/>
      <c r="ADV15" s="483"/>
      <c r="ADW15" s="483"/>
      <c r="ADX15" s="483"/>
      <c r="ADY15" s="483"/>
      <c r="ADZ15" s="483"/>
      <c r="AEA15" s="483"/>
      <c r="AEB15" s="483"/>
      <c r="AEC15" s="483"/>
      <c r="AED15" s="483"/>
      <c r="AEE15" s="483"/>
      <c r="AEF15" s="483"/>
      <c r="AEG15" s="483"/>
      <c r="AEH15" s="483"/>
      <c r="AEI15" s="483"/>
      <c r="AEJ15" s="483"/>
      <c r="AEK15" s="483"/>
      <c r="AEL15" s="483"/>
      <c r="AEM15" s="483"/>
      <c r="AEN15" s="483"/>
      <c r="AEO15" s="483"/>
      <c r="AEP15" s="483"/>
      <c r="AEQ15" s="483"/>
      <c r="AER15" s="483"/>
      <c r="AES15" s="483"/>
      <c r="AET15" s="483"/>
      <c r="AEU15" s="483"/>
      <c r="AEV15" s="483"/>
      <c r="AEW15" s="483"/>
      <c r="AEX15" s="483"/>
      <c r="AEY15" s="483"/>
      <c r="AEZ15" s="483"/>
      <c r="AFA15" s="483"/>
      <c r="AFB15" s="483"/>
      <c r="AFC15" s="483"/>
      <c r="AFD15" s="483"/>
      <c r="AFE15" s="483"/>
      <c r="AFF15" s="483"/>
      <c r="AFG15" s="483"/>
      <c r="AFH15" s="483"/>
      <c r="AFI15" s="483"/>
      <c r="AFJ15" s="483"/>
      <c r="AFK15" s="483"/>
      <c r="AFL15" s="483"/>
      <c r="AFM15" s="483"/>
      <c r="AFN15" s="483"/>
      <c r="AFO15" s="483"/>
      <c r="AFP15" s="483"/>
      <c r="AFQ15" s="483"/>
      <c r="AFR15" s="483"/>
      <c r="AFS15" s="483"/>
      <c r="AFT15" s="483"/>
      <c r="AFU15" s="483"/>
      <c r="AFV15" s="483"/>
      <c r="AFW15" s="483"/>
      <c r="AFX15" s="483"/>
      <c r="AFY15" s="483"/>
      <c r="AFZ15" s="483"/>
      <c r="AGA15" s="483"/>
      <c r="AGB15" s="483"/>
      <c r="AGC15" s="483"/>
      <c r="AGD15" s="483"/>
      <c r="AGE15" s="483"/>
      <c r="AGF15" s="483"/>
      <c r="AGG15" s="483"/>
      <c r="AGH15" s="483"/>
      <c r="AGI15" s="483"/>
      <c r="AGJ15" s="483"/>
      <c r="AGK15" s="483"/>
      <c r="AGL15" s="483"/>
      <c r="AGM15" s="483"/>
      <c r="AGN15" s="483"/>
      <c r="AGO15" s="483"/>
      <c r="AGP15" s="483"/>
      <c r="AGQ15" s="483"/>
      <c r="AGR15" s="483"/>
      <c r="AGS15" s="483"/>
      <c r="AGT15" s="483"/>
      <c r="AGU15" s="483"/>
      <c r="AGV15" s="483"/>
      <c r="AGW15" s="483"/>
      <c r="AGX15" s="483"/>
      <c r="AGY15" s="483"/>
      <c r="AGZ15" s="483"/>
      <c r="AHA15" s="483"/>
      <c r="AHB15" s="483"/>
      <c r="AHC15" s="483"/>
      <c r="AHD15" s="483"/>
      <c r="AHE15" s="483"/>
      <c r="AHF15" s="483"/>
      <c r="AHG15" s="483"/>
      <c r="AHH15" s="483"/>
      <c r="AHI15" s="483"/>
      <c r="AHJ15" s="483"/>
      <c r="AHK15" s="483"/>
      <c r="AHL15" s="483"/>
      <c r="AHM15" s="483"/>
      <c r="AHN15" s="483"/>
      <c r="AHO15" s="483"/>
      <c r="AHP15" s="483"/>
      <c r="AHQ15" s="483"/>
      <c r="AHR15" s="483"/>
      <c r="AHS15" s="483"/>
      <c r="AHT15" s="483"/>
      <c r="AHU15" s="483"/>
      <c r="AHV15" s="483"/>
      <c r="AHW15" s="483"/>
      <c r="AHX15" s="483"/>
      <c r="AHY15" s="483"/>
      <c r="AHZ15" s="483"/>
      <c r="AIA15" s="483"/>
      <c r="AIB15" s="483"/>
      <c r="AIC15" s="483"/>
      <c r="AID15" s="483"/>
      <c r="AIE15" s="483"/>
      <c r="AIF15" s="483"/>
      <c r="AIG15" s="483"/>
      <c r="AIH15" s="483"/>
      <c r="AII15" s="483"/>
      <c r="AIJ15" s="483"/>
      <c r="AIK15" s="483"/>
      <c r="AIL15" s="483"/>
      <c r="AIM15" s="483"/>
      <c r="AIN15" s="483"/>
      <c r="AIO15" s="483"/>
      <c r="AIP15" s="483"/>
      <c r="AIQ15" s="483"/>
      <c r="AIR15" s="483"/>
      <c r="AIS15" s="483"/>
      <c r="AIT15" s="483"/>
      <c r="AIU15" s="483"/>
      <c r="AIV15" s="483"/>
      <c r="AIW15" s="483"/>
      <c r="AIX15" s="483"/>
      <c r="AIY15" s="483"/>
      <c r="AIZ15" s="483"/>
      <c r="AJA15" s="483"/>
      <c r="AJB15" s="483"/>
      <c r="AJC15" s="483"/>
      <c r="AJD15" s="483"/>
      <c r="AJE15" s="483"/>
      <c r="AJF15" s="483"/>
      <c r="AJG15" s="483"/>
      <c r="AJH15" s="483"/>
      <c r="AJI15" s="483"/>
      <c r="AJJ15" s="483"/>
      <c r="AJK15" s="483"/>
      <c r="AJL15" s="483"/>
      <c r="AJM15" s="483"/>
      <c r="AJN15" s="483"/>
      <c r="AJO15" s="483"/>
      <c r="AJP15" s="483"/>
      <c r="AJQ15" s="483"/>
      <c r="AJR15" s="483"/>
      <c r="AJS15" s="483"/>
      <c r="AJT15" s="483"/>
      <c r="AJU15" s="483"/>
      <c r="AJV15" s="483"/>
      <c r="AJW15" s="483"/>
      <c r="AJX15" s="483"/>
      <c r="AJY15" s="483"/>
      <c r="AJZ15" s="483"/>
      <c r="AKA15" s="483"/>
      <c r="AKB15" s="483"/>
      <c r="AKC15" s="483"/>
      <c r="AKD15" s="483"/>
      <c r="AKE15" s="483"/>
      <c r="AKF15" s="483"/>
      <c r="AKG15" s="483"/>
      <c r="AKH15" s="483"/>
      <c r="AKI15" s="483"/>
      <c r="AKJ15" s="483"/>
      <c r="AKK15" s="483"/>
      <c r="AKL15" s="483"/>
      <c r="AKM15" s="483"/>
      <c r="AKN15" s="483"/>
      <c r="AKO15" s="483"/>
      <c r="AKP15" s="483"/>
      <c r="AKQ15" s="483"/>
      <c r="AKR15" s="483"/>
      <c r="AKS15" s="483"/>
      <c r="AKT15" s="483"/>
      <c r="AKU15" s="483"/>
      <c r="AKV15" s="483"/>
      <c r="AKW15" s="483"/>
      <c r="AKX15" s="483"/>
      <c r="AKY15" s="483"/>
      <c r="AKZ15" s="483"/>
      <c r="ALA15" s="483"/>
      <c r="ALB15" s="483"/>
      <c r="ALC15" s="483"/>
      <c r="ALD15" s="483"/>
      <c r="ALE15" s="483"/>
      <c r="ALF15" s="483"/>
      <c r="ALG15" s="483"/>
      <c r="ALH15" s="483"/>
      <c r="ALI15" s="483"/>
      <c r="ALJ15" s="483"/>
      <c r="ALK15" s="483"/>
      <c r="ALL15" s="483"/>
      <c r="ALM15" s="483"/>
      <c r="ALN15" s="483"/>
      <c r="ALO15" s="483"/>
      <c r="ALP15" s="483"/>
      <c r="ALQ15" s="483"/>
      <c r="ALR15" s="483"/>
      <c r="ALS15" s="483"/>
      <c r="ALT15" s="483"/>
      <c r="ALU15" s="483"/>
      <c r="ALV15" s="483"/>
      <c r="ALW15" s="483"/>
      <c r="ALX15" s="483"/>
      <c r="ALY15" s="483"/>
      <c r="ALZ15" s="483"/>
    </row>
    <row r="16" spans="1:1014">
      <c r="A16" s="483"/>
      <c r="B16" s="483"/>
      <c r="C16" s="483"/>
      <c r="D16" s="483"/>
      <c r="E16" s="524"/>
      <c r="F16" s="483"/>
      <c r="G16" s="483"/>
      <c r="H16" s="483"/>
      <c r="I16" s="483"/>
      <c r="J16" s="483"/>
      <c r="K16" s="483"/>
      <c r="L16" s="483"/>
      <c r="M16" s="483"/>
      <c r="N16" s="483"/>
      <c r="O16" s="483"/>
      <c r="P16" s="483"/>
      <c r="Q16" s="483"/>
      <c r="R16" s="483"/>
      <c r="S16" s="483"/>
      <c r="T16" s="483"/>
      <c r="U16" s="483"/>
      <c r="V16" s="483"/>
      <c r="W16" s="483"/>
      <c r="X16" s="483"/>
      <c r="Y16" s="483"/>
      <c r="Z16" s="483"/>
      <c r="AA16" s="483"/>
      <c r="AB16" s="483"/>
      <c r="AC16" s="483"/>
      <c r="AD16" s="483"/>
      <c r="AE16" s="483"/>
      <c r="AF16" s="483"/>
      <c r="AG16" s="483"/>
      <c r="AH16" s="483"/>
      <c r="AI16" s="483"/>
      <c r="AJ16" s="483"/>
      <c r="AK16" s="483"/>
      <c r="AL16" s="483"/>
      <c r="AM16" s="483"/>
      <c r="AN16" s="483"/>
      <c r="AO16" s="483"/>
      <c r="AP16" s="483"/>
      <c r="AQ16" s="483"/>
      <c r="AR16" s="483"/>
      <c r="AS16" s="483"/>
      <c r="AT16" s="483"/>
      <c r="AU16" s="483"/>
      <c r="AV16" s="483"/>
      <c r="AW16" s="483"/>
      <c r="AX16" s="483"/>
      <c r="AY16" s="483"/>
      <c r="AZ16" s="483"/>
      <c r="BA16" s="483"/>
      <c r="BB16" s="483"/>
      <c r="BC16" s="483"/>
      <c r="BD16" s="483"/>
      <c r="BE16" s="483"/>
      <c r="BF16" s="483"/>
      <c r="BG16" s="483"/>
      <c r="BH16" s="483"/>
      <c r="BI16" s="483"/>
      <c r="BJ16" s="483"/>
      <c r="BK16" s="483"/>
      <c r="BL16" s="483"/>
      <c r="BM16" s="483"/>
      <c r="BN16" s="483"/>
      <c r="BO16" s="483"/>
      <c r="BP16" s="483"/>
      <c r="BQ16" s="483"/>
      <c r="BR16" s="483"/>
      <c r="BS16" s="483"/>
      <c r="BT16" s="483"/>
      <c r="BU16" s="483"/>
      <c r="BV16" s="483"/>
      <c r="BW16" s="483"/>
      <c r="BX16" s="483"/>
      <c r="BY16" s="483"/>
      <c r="BZ16" s="483"/>
      <c r="CA16" s="483"/>
      <c r="CB16" s="483"/>
      <c r="CC16" s="483"/>
      <c r="CD16" s="483"/>
      <c r="CE16" s="483"/>
      <c r="CF16" s="483"/>
      <c r="CG16" s="483"/>
      <c r="CH16" s="483"/>
      <c r="CI16" s="483"/>
      <c r="CJ16" s="483"/>
      <c r="CK16" s="483"/>
      <c r="CL16" s="483"/>
      <c r="CM16" s="483"/>
      <c r="CN16" s="483"/>
      <c r="CO16" s="483"/>
      <c r="CP16" s="483"/>
      <c r="CQ16" s="483"/>
      <c r="CR16" s="483"/>
      <c r="CS16" s="483"/>
      <c r="CT16" s="483"/>
      <c r="CU16" s="483"/>
      <c r="CV16" s="483"/>
      <c r="CW16" s="483"/>
      <c r="CX16" s="483"/>
      <c r="CY16" s="483"/>
      <c r="CZ16" s="483"/>
      <c r="DA16" s="483"/>
      <c r="DB16" s="483"/>
      <c r="DC16" s="483"/>
      <c r="DD16" s="483"/>
      <c r="DE16" s="483"/>
      <c r="DF16" s="483"/>
      <c r="DG16" s="483"/>
      <c r="DH16" s="483"/>
      <c r="DI16" s="483"/>
      <c r="DJ16" s="483"/>
      <c r="DK16" s="483"/>
      <c r="DL16" s="483"/>
      <c r="DM16" s="483"/>
      <c r="DN16" s="483"/>
      <c r="DO16" s="483"/>
      <c r="DP16" s="483"/>
      <c r="DQ16" s="483"/>
      <c r="DR16" s="483"/>
      <c r="DS16" s="483"/>
      <c r="DT16" s="483"/>
      <c r="DU16" s="483"/>
      <c r="DV16" s="483"/>
      <c r="DW16" s="483"/>
      <c r="DX16" s="483"/>
      <c r="DY16" s="483"/>
      <c r="DZ16" s="483"/>
      <c r="EA16" s="483"/>
      <c r="EB16" s="483"/>
      <c r="EC16" s="483"/>
      <c r="ED16" s="483"/>
      <c r="EE16" s="483"/>
      <c r="EF16" s="483"/>
      <c r="EG16" s="483"/>
      <c r="EH16" s="483"/>
      <c r="EI16" s="483"/>
      <c r="EJ16" s="483"/>
      <c r="EK16" s="483"/>
      <c r="EL16" s="483"/>
      <c r="EM16" s="483"/>
      <c r="EN16" s="483"/>
      <c r="EO16" s="483"/>
      <c r="EP16" s="483"/>
      <c r="EQ16" s="483"/>
      <c r="ER16" s="483"/>
      <c r="ES16" s="483"/>
      <c r="ET16" s="483"/>
      <c r="EU16" s="483"/>
      <c r="EV16" s="483"/>
      <c r="EW16" s="483"/>
      <c r="EX16" s="483"/>
      <c r="EY16" s="483"/>
      <c r="EZ16" s="483"/>
      <c r="FA16" s="483"/>
      <c r="FB16" s="483"/>
      <c r="FC16" s="483"/>
      <c r="FD16" s="483"/>
      <c r="FE16" s="483"/>
      <c r="FF16" s="483"/>
      <c r="FG16" s="483"/>
      <c r="FH16" s="483"/>
      <c r="FI16" s="483"/>
      <c r="FJ16" s="483"/>
      <c r="FK16" s="483"/>
      <c r="FL16" s="483"/>
      <c r="FM16" s="483"/>
      <c r="FN16" s="483"/>
      <c r="FO16" s="483"/>
      <c r="FP16" s="483"/>
      <c r="FQ16" s="483"/>
      <c r="FR16" s="483"/>
      <c r="FS16" s="483"/>
      <c r="FT16" s="483"/>
      <c r="FU16" s="483"/>
      <c r="FV16" s="483"/>
      <c r="FW16" s="483"/>
      <c r="FX16" s="483"/>
      <c r="FY16" s="483"/>
      <c r="FZ16" s="483"/>
      <c r="GA16" s="483"/>
      <c r="GB16" s="483"/>
      <c r="GC16" s="483"/>
      <c r="GD16" s="483"/>
      <c r="GE16" s="483"/>
      <c r="GF16" s="483"/>
      <c r="GG16" s="483"/>
      <c r="GH16" s="483"/>
      <c r="GI16" s="483"/>
      <c r="GJ16" s="483"/>
      <c r="GK16" s="483"/>
      <c r="GL16" s="483"/>
      <c r="GM16" s="483"/>
      <c r="GN16" s="483"/>
      <c r="GO16" s="483"/>
      <c r="GP16" s="483"/>
      <c r="GQ16" s="483"/>
      <c r="GR16" s="483"/>
      <c r="GS16" s="483"/>
      <c r="GT16" s="483"/>
      <c r="GU16" s="483"/>
      <c r="GV16" s="483"/>
      <c r="GW16" s="483"/>
      <c r="GX16" s="483"/>
      <c r="GY16" s="483"/>
      <c r="GZ16" s="483"/>
      <c r="HA16" s="483"/>
      <c r="HB16" s="483"/>
      <c r="HC16" s="483"/>
      <c r="HD16" s="483"/>
      <c r="HE16" s="483"/>
      <c r="HF16" s="483"/>
      <c r="HG16" s="483"/>
      <c r="HH16" s="483"/>
      <c r="HI16" s="483"/>
      <c r="HJ16" s="483"/>
      <c r="HK16" s="483"/>
      <c r="HL16" s="483"/>
      <c r="HM16" s="483"/>
      <c r="HN16" s="483"/>
      <c r="HO16" s="483"/>
      <c r="HP16" s="483"/>
      <c r="HQ16" s="483"/>
      <c r="HR16" s="483"/>
      <c r="HS16" s="483"/>
      <c r="HT16" s="483"/>
      <c r="HU16" s="483"/>
      <c r="HV16" s="483"/>
      <c r="HW16" s="483"/>
      <c r="HX16" s="483"/>
      <c r="HY16" s="483"/>
      <c r="HZ16" s="483"/>
      <c r="IA16" s="483"/>
      <c r="IB16" s="483"/>
      <c r="IC16" s="483"/>
      <c r="ID16" s="483"/>
      <c r="IE16" s="483"/>
      <c r="IF16" s="483"/>
      <c r="IG16" s="483"/>
      <c r="IH16" s="483"/>
      <c r="II16" s="483"/>
      <c r="IJ16" s="483"/>
      <c r="IK16" s="483"/>
      <c r="IL16" s="483"/>
      <c r="IM16" s="483"/>
      <c r="IN16" s="483"/>
      <c r="IO16" s="483"/>
      <c r="IP16" s="483"/>
      <c r="IQ16" s="483"/>
      <c r="IR16" s="483"/>
      <c r="IS16" s="483"/>
      <c r="IT16" s="483"/>
      <c r="IU16" s="483"/>
      <c r="IV16" s="483"/>
      <c r="IW16" s="483"/>
      <c r="IX16" s="483"/>
      <c r="IY16" s="483"/>
      <c r="IZ16" s="483"/>
      <c r="JA16" s="483"/>
      <c r="JB16" s="483"/>
      <c r="JC16" s="483"/>
      <c r="JD16" s="483"/>
      <c r="JE16" s="483"/>
      <c r="JF16" s="483"/>
      <c r="JG16" s="483"/>
      <c r="JH16" s="483"/>
      <c r="JI16" s="483"/>
      <c r="JJ16" s="483"/>
      <c r="JK16" s="483"/>
      <c r="JL16" s="483"/>
      <c r="JM16" s="483"/>
      <c r="JN16" s="483"/>
      <c r="JO16" s="483"/>
      <c r="JP16" s="483"/>
      <c r="JQ16" s="483"/>
      <c r="JR16" s="483"/>
      <c r="JS16" s="483"/>
      <c r="JT16" s="483"/>
      <c r="JU16" s="483"/>
      <c r="JV16" s="483"/>
      <c r="JW16" s="483"/>
      <c r="JX16" s="483"/>
      <c r="JY16" s="483"/>
      <c r="JZ16" s="483"/>
      <c r="KA16" s="483"/>
      <c r="KB16" s="483"/>
      <c r="KC16" s="483"/>
      <c r="KD16" s="483"/>
      <c r="KE16" s="483"/>
      <c r="KF16" s="483"/>
      <c r="KG16" s="483"/>
      <c r="KH16" s="483"/>
      <c r="KI16" s="483"/>
      <c r="KJ16" s="483"/>
      <c r="KK16" s="483"/>
      <c r="KL16" s="483"/>
      <c r="KM16" s="483"/>
      <c r="KN16" s="483"/>
      <c r="KO16" s="483"/>
      <c r="KP16" s="483"/>
      <c r="KQ16" s="483"/>
      <c r="KR16" s="483"/>
      <c r="KS16" s="483"/>
      <c r="KT16" s="483"/>
      <c r="KU16" s="483"/>
      <c r="KV16" s="483"/>
      <c r="KW16" s="483"/>
      <c r="KX16" s="483"/>
      <c r="KY16" s="483"/>
      <c r="KZ16" s="483"/>
      <c r="LA16" s="483"/>
      <c r="LB16" s="483"/>
      <c r="LC16" s="483"/>
      <c r="LD16" s="483"/>
      <c r="LE16" s="483"/>
      <c r="LF16" s="483"/>
      <c r="LG16" s="483"/>
      <c r="LH16" s="483"/>
      <c r="LI16" s="483"/>
      <c r="LJ16" s="483"/>
      <c r="LK16" s="483"/>
      <c r="LL16" s="483"/>
      <c r="LM16" s="483"/>
      <c r="LN16" s="483"/>
      <c r="LO16" s="483"/>
      <c r="LP16" s="483"/>
      <c r="LQ16" s="483"/>
      <c r="LR16" s="483"/>
      <c r="LS16" s="483"/>
      <c r="LT16" s="483"/>
      <c r="LU16" s="483"/>
      <c r="LV16" s="483"/>
      <c r="LW16" s="483"/>
      <c r="LX16" s="483"/>
      <c r="LY16" s="483"/>
      <c r="LZ16" s="483"/>
      <c r="MA16" s="483"/>
      <c r="MB16" s="483"/>
      <c r="MC16" s="483"/>
      <c r="MD16" s="483"/>
      <c r="ME16" s="483"/>
      <c r="MF16" s="483"/>
      <c r="MG16" s="483"/>
      <c r="MH16" s="483"/>
      <c r="MI16" s="483"/>
      <c r="MJ16" s="483"/>
      <c r="MK16" s="483"/>
      <c r="ML16" s="483"/>
      <c r="MM16" s="483"/>
      <c r="MN16" s="483"/>
      <c r="MO16" s="483"/>
      <c r="MP16" s="483"/>
      <c r="MQ16" s="483"/>
      <c r="MR16" s="483"/>
      <c r="MS16" s="483"/>
      <c r="MT16" s="483"/>
      <c r="MU16" s="483"/>
      <c r="MV16" s="483"/>
      <c r="MW16" s="483"/>
      <c r="MX16" s="483"/>
      <c r="MY16" s="483"/>
      <c r="MZ16" s="483"/>
      <c r="NA16" s="483"/>
      <c r="NB16" s="483"/>
      <c r="NC16" s="483"/>
      <c r="ND16" s="483"/>
      <c r="NE16" s="483"/>
      <c r="NF16" s="483"/>
      <c r="NG16" s="483"/>
      <c r="NH16" s="483"/>
      <c r="NI16" s="483"/>
      <c r="NJ16" s="483"/>
      <c r="NK16" s="483"/>
      <c r="NL16" s="483"/>
      <c r="NM16" s="483"/>
      <c r="NN16" s="483"/>
      <c r="NO16" s="483"/>
      <c r="NP16" s="483"/>
      <c r="NQ16" s="483"/>
      <c r="NR16" s="483"/>
      <c r="NS16" s="483"/>
      <c r="NT16" s="483"/>
      <c r="NU16" s="483"/>
      <c r="NV16" s="483"/>
      <c r="NW16" s="483"/>
      <c r="NX16" s="483"/>
      <c r="NY16" s="483"/>
      <c r="NZ16" s="483"/>
      <c r="OA16" s="483"/>
      <c r="OB16" s="483"/>
      <c r="OC16" s="483"/>
      <c r="OD16" s="483"/>
      <c r="OE16" s="483"/>
      <c r="OF16" s="483"/>
      <c r="OG16" s="483"/>
      <c r="OH16" s="483"/>
      <c r="OI16" s="483"/>
      <c r="OJ16" s="483"/>
      <c r="OK16" s="483"/>
      <c r="OL16" s="483"/>
      <c r="OM16" s="483"/>
      <c r="ON16" s="483"/>
      <c r="OO16" s="483"/>
      <c r="OP16" s="483"/>
      <c r="OQ16" s="483"/>
      <c r="OR16" s="483"/>
      <c r="OS16" s="483"/>
      <c r="OT16" s="483"/>
      <c r="OU16" s="483"/>
      <c r="OV16" s="483"/>
      <c r="OW16" s="483"/>
      <c r="OX16" s="483"/>
      <c r="OY16" s="483"/>
      <c r="OZ16" s="483"/>
      <c r="PA16" s="483"/>
      <c r="PB16" s="483"/>
      <c r="PC16" s="483"/>
      <c r="PD16" s="483"/>
      <c r="PE16" s="483"/>
      <c r="PF16" s="483"/>
      <c r="PG16" s="483"/>
      <c r="PH16" s="483"/>
      <c r="PI16" s="483"/>
      <c r="PJ16" s="483"/>
      <c r="PK16" s="483"/>
      <c r="PL16" s="483"/>
      <c r="PM16" s="483"/>
      <c r="PN16" s="483"/>
      <c r="PO16" s="483"/>
      <c r="PP16" s="483"/>
      <c r="PQ16" s="483"/>
      <c r="PR16" s="483"/>
      <c r="PS16" s="483"/>
      <c r="PT16" s="483"/>
      <c r="PU16" s="483"/>
      <c r="PV16" s="483"/>
      <c r="PW16" s="483"/>
      <c r="PX16" s="483"/>
      <c r="PY16" s="483"/>
      <c r="PZ16" s="483"/>
      <c r="QA16" s="483"/>
      <c r="QB16" s="483"/>
      <c r="QC16" s="483"/>
      <c r="QD16" s="483"/>
      <c r="QE16" s="483"/>
      <c r="QF16" s="483"/>
      <c r="QG16" s="483"/>
      <c r="QH16" s="483"/>
      <c r="QI16" s="483"/>
      <c r="QJ16" s="483"/>
      <c r="QK16" s="483"/>
      <c r="QL16" s="483"/>
      <c r="QM16" s="483"/>
      <c r="QN16" s="483"/>
      <c r="QO16" s="483"/>
      <c r="QP16" s="483"/>
      <c r="QQ16" s="483"/>
      <c r="QR16" s="483"/>
      <c r="QS16" s="483"/>
      <c r="QT16" s="483"/>
      <c r="QU16" s="483"/>
      <c r="QV16" s="483"/>
      <c r="QW16" s="483"/>
      <c r="QX16" s="483"/>
      <c r="QY16" s="483"/>
      <c r="QZ16" s="483"/>
      <c r="RA16" s="483"/>
      <c r="RB16" s="483"/>
      <c r="RC16" s="483"/>
      <c r="RD16" s="483"/>
      <c r="RE16" s="483"/>
      <c r="RF16" s="483"/>
      <c r="RG16" s="483"/>
      <c r="RH16" s="483"/>
      <c r="RI16" s="483"/>
      <c r="RJ16" s="483"/>
      <c r="RK16" s="483"/>
      <c r="RL16" s="483"/>
      <c r="RM16" s="483"/>
      <c r="RN16" s="483"/>
      <c r="RO16" s="483"/>
      <c r="RP16" s="483"/>
      <c r="RQ16" s="483"/>
      <c r="RR16" s="483"/>
      <c r="RS16" s="483"/>
      <c r="RT16" s="483"/>
      <c r="RU16" s="483"/>
      <c r="RV16" s="483"/>
      <c r="RW16" s="483"/>
      <c r="RX16" s="483"/>
      <c r="RY16" s="483"/>
      <c r="RZ16" s="483"/>
      <c r="SA16" s="483"/>
      <c r="SB16" s="483"/>
      <c r="SC16" s="483"/>
      <c r="SD16" s="483"/>
      <c r="SE16" s="483"/>
      <c r="SF16" s="483"/>
      <c r="SG16" s="483"/>
      <c r="SH16" s="483"/>
      <c r="SI16" s="483"/>
      <c r="SJ16" s="483"/>
      <c r="SK16" s="483"/>
      <c r="SL16" s="483"/>
      <c r="SM16" s="483"/>
      <c r="SN16" s="483"/>
      <c r="SO16" s="483"/>
      <c r="SP16" s="483"/>
      <c r="SQ16" s="483"/>
      <c r="SR16" s="483"/>
      <c r="SS16" s="483"/>
      <c r="ST16" s="483"/>
      <c r="SU16" s="483"/>
      <c r="SV16" s="483"/>
      <c r="SW16" s="483"/>
      <c r="SX16" s="483"/>
      <c r="SY16" s="483"/>
      <c r="SZ16" s="483"/>
      <c r="TA16" s="483"/>
      <c r="TB16" s="483"/>
      <c r="TC16" s="483"/>
      <c r="TD16" s="483"/>
      <c r="TE16" s="483"/>
      <c r="TF16" s="483"/>
      <c r="TG16" s="483"/>
      <c r="TH16" s="483"/>
      <c r="TI16" s="483"/>
      <c r="TJ16" s="483"/>
      <c r="TK16" s="483"/>
      <c r="TL16" s="483"/>
      <c r="TM16" s="483"/>
      <c r="TN16" s="483"/>
      <c r="TO16" s="483"/>
      <c r="TP16" s="483"/>
      <c r="TQ16" s="483"/>
      <c r="TR16" s="483"/>
      <c r="TS16" s="483"/>
      <c r="TT16" s="483"/>
      <c r="TU16" s="483"/>
      <c r="TV16" s="483"/>
      <c r="TW16" s="483"/>
      <c r="TX16" s="483"/>
      <c r="TY16" s="483"/>
      <c r="TZ16" s="483"/>
      <c r="UA16" s="483"/>
      <c r="UB16" s="483"/>
      <c r="UC16" s="483"/>
      <c r="UD16" s="483"/>
      <c r="UE16" s="483"/>
      <c r="UF16" s="483"/>
      <c r="UG16" s="483"/>
      <c r="UH16" s="483"/>
      <c r="UI16" s="483"/>
      <c r="UJ16" s="483"/>
      <c r="UK16" s="483"/>
      <c r="UL16" s="483"/>
      <c r="UM16" s="483"/>
      <c r="UN16" s="483"/>
      <c r="UO16" s="483"/>
      <c r="UP16" s="483"/>
      <c r="UQ16" s="483"/>
      <c r="UR16" s="483"/>
      <c r="US16" s="483"/>
      <c r="UT16" s="483"/>
      <c r="UU16" s="483"/>
      <c r="UV16" s="483"/>
      <c r="UW16" s="483"/>
      <c r="UX16" s="483"/>
      <c r="UY16" s="483"/>
      <c r="UZ16" s="483"/>
      <c r="VA16" s="483"/>
      <c r="VB16" s="483"/>
      <c r="VC16" s="483"/>
      <c r="VD16" s="483"/>
      <c r="VE16" s="483"/>
      <c r="VF16" s="483"/>
      <c r="VG16" s="483"/>
      <c r="VH16" s="483"/>
      <c r="VI16" s="483"/>
      <c r="VJ16" s="483"/>
      <c r="VK16" s="483"/>
      <c r="VL16" s="483"/>
      <c r="VM16" s="483"/>
      <c r="VN16" s="483"/>
      <c r="VO16" s="483"/>
      <c r="VP16" s="483"/>
      <c r="VQ16" s="483"/>
      <c r="VR16" s="483"/>
      <c r="VS16" s="483"/>
      <c r="VT16" s="483"/>
      <c r="VU16" s="483"/>
      <c r="VV16" s="483"/>
      <c r="VW16" s="483"/>
      <c r="VX16" s="483"/>
      <c r="VY16" s="483"/>
      <c r="VZ16" s="483"/>
      <c r="WA16" s="483"/>
      <c r="WB16" s="483"/>
      <c r="WC16" s="483"/>
      <c r="WD16" s="483"/>
      <c r="WE16" s="483"/>
      <c r="WF16" s="483"/>
      <c r="WG16" s="483"/>
      <c r="WH16" s="483"/>
      <c r="WI16" s="483"/>
      <c r="WJ16" s="483"/>
      <c r="WK16" s="483"/>
      <c r="WL16" s="483"/>
      <c r="WM16" s="483"/>
      <c r="WN16" s="483"/>
      <c r="WO16" s="483"/>
      <c r="WP16" s="483"/>
      <c r="WQ16" s="483"/>
      <c r="WR16" s="483"/>
      <c r="WS16" s="483"/>
      <c r="WT16" s="483"/>
      <c r="WU16" s="483"/>
      <c r="WV16" s="483"/>
      <c r="WW16" s="483"/>
      <c r="WX16" s="483"/>
      <c r="WY16" s="483"/>
      <c r="WZ16" s="483"/>
      <c r="XA16" s="483"/>
      <c r="XB16" s="483"/>
      <c r="XC16" s="483"/>
      <c r="XD16" s="483"/>
      <c r="XE16" s="483"/>
      <c r="XF16" s="483"/>
      <c r="XG16" s="483"/>
      <c r="XH16" s="483"/>
      <c r="XI16" s="483"/>
      <c r="XJ16" s="483"/>
      <c r="XK16" s="483"/>
      <c r="XL16" s="483"/>
      <c r="XM16" s="483"/>
      <c r="XN16" s="483"/>
      <c r="XO16" s="483"/>
      <c r="XP16" s="483"/>
      <c r="XQ16" s="483"/>
      <c r="XR16" s="483"/>
      <c r="XS16" s="483"/>
      <c r="XT16" s="483"/>
      <c r="XU16" s="483"/>
      <c r="XV16" s="483"/>
      <c r="XW16" s="483"/>
      <c r="XX16" s="483"/>
      <c r="XY16" s="483"/>
      <c r="XZ16" s="483"/>
      <c r="YA16" s="483"/>
      <c r="YB16" s="483"/>
      <c r="YC16" s="483"/>
      <c r="YD16" s="483"/>
      <c r="YE16" s="483"/>
      <c r="YF16" s="483"/>
      <c r="YG16" s="483"/>
      <c r="YH16" s="483"/>
      <c r="YI16" s="483"/>
      <c r="YJ16" s="483"/>
      <c r="YK16" s="483"/>
      <c r="YL16" s="483"/>
      <c r="YM16" s="483"/>
      <c r="YN16" s="483"/>
      <c r="YO16" s="483"/>
      <c r="YP16" s="483"/>
      <c r="YQ16" s="483"/>
      <c r="YR16" s="483"/>
      <c r="YS16" s="483"/>
      <c r="YT16" s="483"/>
      <c r="YU16" s="483"/>
      <c r="YV16" s="483"/>
      <c r="YW16" s="483"/>
      <c r="YX16" s="483"/>
      <c r="YY16" s="483"/>
      <c r="YZ16" s="483"/>
      <c r="ZA16" s="483"/>
      <c r="ZB16" s="483"/>
      <c r="ZC16" s="483"/>
      <c r="ZD16" s="483"/>
      <c r="ZE16" s="483"/>
      <c r="ZF16" s="483"/>
      <c r="ZG16" s="483"/>
      <c r="ZH16" s="483"/>
      <c r="ZI16" s="483"/>
      <c r="ZJ16" s="483"/>
      <c r="ZK16" s="483"/>
      <c r="ZL16" s="483"/>
      <c r="ZM16" s="483"/>
      <c r="ZN16" s="483"/>
      <c r="ZO16" s="483"/>
      <c r="ZP16" s="483"/>
      <c r="ZQ16" s="483"/>
      <c r="ZR16" s="483"/>
      <c r="ZS16" s="483"/>
      <c r="ZT16" s="483"/>
      <c r="ZU16" s="483"/>
      <c r="ZV16" s="483"/>
      <c r="ZW16" s="483"/>
      <c r="ZX16" s="483"/>
      <c r="ZY16" s="483"/>
      <c r="ZZ16" s="483"/>
      <c r="AAA16" s="483"/>
      <c r="AAB16" s="483"/>
      <c r="AAC16" s="483"/>
      <c r="AAD16" s="483"/>
      <c r="AAE16" s="483"/>
      <c r="AAF16" s="483"/>
      <c r="AAG16" s="483"/>
      <c r="AAH16" s="483"/>
      <c r="AAI16" s="483"/>
      <c r="AAJ16" s="483"/>
      <c r="AAK16" s="483"/>
      <c r="AAL16" s="483"/>
      <c r="AAM16" s="483"/>
      <c r="AAN16" s="483"/>
      <c r="AAO16" s="483"/>
      <c r="AAP16" s="483"/>
      <c r="AAQ16" s="483"/>
      <c r="AAR16" s="483"/>
      <c r="AAS16" s="483"/>
      <c r="AAT16" s="483"/>
      <c r="AAU16" s="483"/>
      <c r="AAV16" s="483"/>
      <c r="AAW16" s="483"/>
      <c r="AAX16" s="483"/>
      <c r="AAY16" s="483"/>
      <c r="AAZ16" s="483"/>
      <c r="ABA16" s="483"/>
      <c r="ABB16" s="483"/>
      <c r="ABC16" s="483"/>
      <c r="ABD16" s="483"/>
      <c r="ABE16" s="483"/>
      <c r="ABF16" s="483"/>
      <c r="ABG16" s="483"/>
      <c r="ABH16" s="483"/>
      <c r="ABI16" s="483"/>
      <c r="ABJ16" s="483"/>
      <c r="ABK16" s="483"/>
      <c r="ABL16" s="483"/>
      <c r="ABM16" s="483"/>
      <c r="ABN16" s="483"/>
      <c r="ABO16" s="483"/>
      <c r="ABP16" s="483"/>
      <c r="ABQ16" s="483"/>
      <c r="ABR16" s="483"/>
      <c r="ABS16" s="483"/>
      <c r="ABT16" s="483"/>
      <c r="ABU16" s="483"/>
      <c r="ABV16" s="483"/>
      <c r="ABW16" s="483"/>
      <c r="ABX16" s="483"/>
      <c r="ABY16" s="483"/>
      <c r="ABZ16" s="483"/>
      <c r="ACA16" s="483"/>
      <c r="ACB16" s="483"/>
      <c r="ACC16" s="483"/>
      <c r="ACD16" s="483"/>
      <c r="ACE16" s="483"/>
      <c r="ACF16" s="483"/>
      <c r="ACG16" s="483"/>
      <c r="ACH16" s="483"/>
      <c r="ACI16" s="483"/>
      <c r="ACJ16" s="483"/>
      <c r="ACK16" s="483"/>
      <c r="ACL16" s="483"/>
      <c r="ACM16" s="483"/>
      <c r="ACN16" s="483"/>
      <c r="ACO16" s="483"/>
      <c r="ACP16" s="483"/>
      <c r="ACQ16" s="483"/>
      <c r="ACR16" s="483"/>
      <c r="ACS16" s="483"/>
      <c r="ACT16" s="483"/>
      <c r="ACU16" s="483"/>
      <c r="ACV16" s="483"/>
      <c r="ACW16" s="483"/>
      <c r="ACX16" s="483"/>
      <c r="ACY16" s="483"/>
      <c r="ACZ16" s="483"/>
      <c r="ADA16" s="483"/>
      <c r="ADB16" s="483"/>
      <c r="ADC16" s="483"/>
      <c r="ADD16" s="483"/>
      <c r="ADE16" s="483"/>
      <c r="ADF16" s="483"/>
      <c r="ADG16" s="483"/>
      <c r="ADH16" s="483"/>
      <c r="ADI16" s="483"/>
      <c r="ADJ16" s="483"/>
      <c r="ADK16" s="483"/>
      <c r="ADL16" s="483"/>
      <c r="ADM16" s="483"/>
      <c r="ADN16" s="483"/>
      <c r="ADO16" s="483"/>
      <c r="ADP16" s="483"/>
      <c r="ADQ16" s="483"/>
      <c r="ADR16" s="483"/>
      <c r="ADS16" s="483"/>
      <c r="ADT16" s="483"/>
      <c r="ADU16" s="483"/>
      <c r="ADV16" s="483"/>
      <c r="ADW16" s="483"/>
      <c r="ADX16" s="483"/>
      <c r="ADY16" s="483"/>
      <c r="ADZ16" s="483"/>
      <c r="AEA16" s="483"/>
      <c r="AEB16" s="483"/>
      <c r="AEC16" s="483"/>
      <c r="AED16" s="483"/>
      <c r="AEE16" s="483"/>
      <c r="AEF16" s="483"/>
      <c r="AEG16" s="483"/>
      <c r="AEH16" s="483"/>
      <c r="AEI16" s="483"/>
      <c r="AEJ16" s="483"/>
      <c r="AEK16" s="483"/>
      <c r="AEL16" s="483"/>
      <c r="AEM16" s="483"/>
      <c r="AEN16" s="483"/>
      <c r="AEO16" s="483"/>
      <c r="AEP16" s="483"/>
      <c r="AEQ16" s="483"/>
      <c r="AER16" s="483"/>
      <c r="AES16" s="483"/>
      <c r="AET16" s="483"/>
      <c r="AEU16" s="483"/>
      <c r="AEV16" s="483"/>
      <c r="AEW16" s="483"/>
      <c r="AEX16" s="483"/>
      <c r="AEY16" s="483"/>
      <c r="AEZ16" s="483"/>
      <c r="AFA16" s="483"/>
      <c r="AFB16" s="483"/>
      <c r="AFC16" s="483"/>
      <c r="AFD16" s="483"/>
      <c r="AFE16" s="483"/>
      <c r="AFF16" s="483"/>
      <c r="AFG16" s="483"/>
      <c r="AFH16" s="483"/>
      <c r="AFI16" s="483"/>
      <c r="AFJ16" s="483"/>
      <c r="AFK16" s="483"/>
      <c r="AFL16" s="483"/>
      <c r="AFM16" s="483"/>
      <c r="AFN16" s="483"/>
      <c r="AFO16" s="483"/>
      <c r="AFP16" s="483"/>
      <c r="AFQ16" s="483"/>
      <c r="AFR16" s="483"/>
      <c r="AFS16" s="483"/>
      <c r="AFT16" s="483"/>
      <c r="AFU16" s="483"/>
      <c r="AFV16" s="483"/>
      <c r="AFW16" s="483"/>
      <c r="AFX16" s="483"/>
      <c r="AFY16" s="483"/>
      <c r="AFZ16" s="483"/>
      <c r="AGA16" s="483"/>
      <c r="AGB16" s="483"/>
      <c r="AGC16" s="483"/>
      <c r="AGD16" s="483"/>
      <c r="AGE16" s="483"/>
      <c r="AGF16" s="483"/>
      <c r="AGG16" s="483"/>
      <c r="AGH16" s="483"/>
      <c r="AGI16" s="483"/>
      <c r="AGJ16" s="483"/>
      <c r="AGK16" s="483"/>
      <c r="AGL16" s="483"/>
      <c r="AGM16" s="483"/>
      <c r="AGN16" s="483"/>
      <c r="AGO16" s="483"/>
      <c r="AGP16" s="483"/>
      <c r="AGQ16" s="483"/>
      <c r="AGR16" s="483"/>
      <c r="AGS16" s="483"/>
      <c r="AGT16" s="483"/>
      <c r="AGU16" s="483"/>
      <c r="AGV16" s="483"/>
      <c r="AGW16" s="483"/>
      <c r="AGX16" s="483"/>
      <c r="AGY16" s="483"/>
      <c r="AGZ16" s="483"/>
      <c r="AHA16" s="483"/>
      <c r="AHB16" s="483"/>
      <c r="AHC16" s="483"/>
      <c r="AHD16" s="483"/>
      <c r="AHE16" s="483"/>
      <c r="AHF16" s="483"/>
      <c r="AHG16" s="483"/>
      <c r="AHH16" s="483"/>
      <c r="AHI16" s="483"/>
      <c r="AHJ16" s="483"/>
      <c r="AHK16" s="483"/>
      <c r="AHL16" s="483"/>
      <c r="AHM16" s="483"/>
      <c r="AHN16" s="483"/>
      <c r="AHO16" s="483"/>
      <c r="AHP16" s="483"/>
      <c r="AHQ16" s="483"/>
      <c r="AHR16" s="483"/>
      <c r="AHS16" s="483"/>
      <c r="AHT16" s="483"/>
      <c r="AHU16" s="483"/>
      <c r="AHV16" s="483"/>
      <c r="AHW16" s="483"/>
      <c r="AHX16" s="483"/>
      <c r="AHY16" s="483"/>
      <c r="AHZ16" s="483"/>
      <c r="AIA16" s="483"/>
      <c r="AIB16" s="483"/>
      <c r="AIC16" s="483"/>
      <c r="AID16" s="483"/>
      <c r="AIE16" s="483"/>
      <c r="AIF16" s="483"/>
      <c r="AIG16" s="483"/>
      <c r="AIH16" s="483"/>
      <c r="AII16" s="483"/>
      <c r="AIJ16" s="483"/>
      <c r="AIK16" s="483"/>
      <c r="AIL16" s="483"/>
      <c r="AIM16" s="483"/>
      <c r="AIN16" s="483"/>
      <c r="AIO16" s="483"/>
      <c r="AIP16" s="483"/>
      <c r="AIQ16" s="483"/>
      <c r="AIR16" s="483"/>
      <c r="AIS16" s="483"/>
      <c r="AIT16" s="483"/>
      <c r="AIU16" s="483"/>
      <c r="AIV16" s="483"/>
      <c r="AIW16" s="483"/>
      <c r="AIX16" s="483"/>
      <c r="AIY16" s="483"/>
      <c r="AIZ16" s="483"/>
      <c r="AJA16" s="483"/>
      <c r="AJB16" s="483"/>
      <c r="AJC16" s="483"/>
      <c r="AJD16" s="483"/>
      <c r="AJE16" s="483"/>
      <c r="AJF16" s="483"/>
      <c r="AJG16" s="483"/>
      <c r="AJH16" s="483"/>
      <c r="AJI16" s="483"/>
      <c r="AJJ16" s="483"/>
      <c r="AJK16" s="483"/>
      <c r="AJL16" s="483"/>
      <c r="AJM16" s="483"/>
      <c r="AJN16" s="483"/>
      <c r="AJO16" s="483"/>
      <c r="AJP16" s="483"/>
      <c r="AJQ16" s="483"/>
      <c r="AJR16" s="483"/>
      <c r="AJS16" s="483"/>
      <c r="AJT16" s="483"/>
      <c r="AJU16" s="483"/>
      <c r="AJV16" s="483"/>
      <c r="AJW16" s="483"/>
      <c r="AJX16" s="483"/>
      <c r="AJY16" s="483"/>
      <c r="AJZ16" s="483"/>
      <c r="AKA16" s="483"/>
      <c r="AKB16" s="483"/>
      <c r="AKC16" s="483"/>
      <c r="AKD16" s="483"/>
      <c r="AKE16" s="483"/>
      <c r="AKF16" s="483"/>
      <c r="AKG16" s="483"/>
      <c r="AKH16" s="483"/>
      <c r="AKI16" s="483"/>
      <c r="AKJ16" s="483"/>
      <c r="AKK16" s="483"/>
      <c r="AKL16" s="483"/>
      <c r="AKM16" s="483"/>
      <c r="AKN16" s="483"/>
      <c r="AKO16" s="483"/>
      <c r="AKP16" s="483"/>
      <c r="AKQ16" s="483"/>
      <c r="AKR16" s="483"/>
      <c r="AKS16" s="483"/>
      <c r="AKT16" s="483"/>
      <c r="AKU16" s="483"/>
      <c r="AKV16" s="483"/>
      <c r="AKW16" s="483"/>
      <c r="AKX16" s="483"/>
      <c r="AKY16" s="483"/>
      <c r="AKZ16" s="483"/>
      <c r="ALA16" s="483"/>
      <c r="ALB16" s="483"/>
      <c r="ALC16" s="483"/>
      <c r="ALD16" s="483"/>
      <c r="ALE16" s="483"/>
      <c r="ALF16" s="483"/>
      <c r="ALG16" s="483"/>
      <c r="ALH16" s="483"/>
      <c r="ALI16" s="483"/>
      <c r="ALJ16" s="483"/>
      <c r="ALK16" s="483"/>
      <c r="ALL16" s="483"/>
      <c r="ALM16" s="483"/>
      <c r="ALN16" s="483"/>
      <c r="ALO16" s="483"/>
      <c r="ALP16" s="483"/>
      <c r="ALQ16" s="483"/>
      <c r="ALR16" s="483"/>
      <c r="ALS16" s="483"/>
      <c r="ALT16" s="483"/>
      <c r="ALU16" s="483"/>
      <c r="ALV16" s="483"/>
      <c r="ALW16" s="483"/>
      <c r="ALX16" s="483"/>
      <c r="ALY16" s="483"/>
      <c r="ALZ16" s="483"/>
    </row>
    <row r="17" spans="1:1014">
      <c r="A17" s="483"/>
      <c r="B17" s="483"/>
      <c r="C17" s="483"/>
      <c r="D17" s="483"/>
      <c r="E17" s="524"/>
      <c r="F17" s="483"/>
      <c r="G17" s="483"/>
      <c r="H17" s="483"/>
      <c r="I17" s="483"/>
      <c r="J17" s="483"/>
      <c r="K17" s="483"/>
      <c r="L17" s="483"/>
      <c r="M17" s="483"/>
      <c r="N17" s="483"/>
      <c r="O17" s="483"/>
      <c r="P17" s="483"/>
      <c r="Q17" s="483"/>
      <c r="R17" s="483"/>
      <c r="S17" s="483"/>
      <c r="T17" s="483"/>
      <c r="U17" s="483"/>
      <c r="V17" s="483"/>
      <c r="W17" s="483"/>
      <c r="X17" s="483"/>
      <c r="Y17" s="483"/>
      <c r="Z17" s="483"/>
      <c r="AA17" s="483"/>
      <c r="AB17" s="483"/>
      <c r="AC17" s="483"/>
      <c r="AD17" s="483"/>
      <c r="AE17" s="483"/>
      <c r="AF17" s="483"/>
      <c r="AG17" s="483"/>
      <c r="AH17" s="483"/>
      <c r="AI17" s="483"/>
      <c r="AJ17" s="483"/>
      <c r="AK17" s="483"/>
      <c r="AL17" s="483"/>
      <c r="AM17" s="483"/>
      <c r="AN17" s="483"/>
      <c r="AO17" s="483"/>
      <c r="AP17" s="483"/>
      <c r="AQ17" s="483"/>
      <c r="AR17" s="483"/>
      <c r="AS17" s="483"/>
      <c r="AT17" s="483"/>
      <c r="AU17" s="483"/>
      <c r="AV17" s="483"/>
      <c r="AW17" s="483"/>
      <c r="AX17" s="483"/>
      <c r="AY17" s="483"/>
      <c r="AZ17" s="483"/>
      <c r="BA17" s="483"/>
      <c r="BB17" s="483"/>
      <c r="BC17" s="483"/>
      <c r="BD17" s="483"/>
      <c r="BE17" s="483"/>
      <c r="BF17" s="483"/>
      <c r="BG17" s="483"/>
      <c r="BH17" s="483"/>
      <c r="BI17" s="483"/>
      <c r="BJ17" s="483"/>
      <c r="BK17" s="483"/>
      <c r="BL17" s="483"/>
      <c r="BM17" s="483"/>
      <c r="BN17" s="483"/>
      <c r="BO17" s="483"/>
      <c r="BP17" s="483"/>
      <c r="BQ17" s="483"/>
      <c r="BR17" s="483"/>
      <c r="BS17" s="483"/>
      <c r="BT17" s="483"/>
      <c r="BU17" s="483"/>
      <c r="BV17" s="483"/>
      <c r="BW17" s="483"/>
      <c r="BX17" s="483"/>
      <c r="BY17" s="483"/>
      <c r="BZ17" s="483"/>
      <c r="CA17" s="483"/>
      <c r="CB17" s="483"/>
      <c r="CC17" s="483"/>
      <c r="CD17" s="483"/>
      <c r="CE17" s="483"/>
      <c r="CF17" s="483"/>
      <c r="CG17" s="483"/>
      <c r="CH17" s="483"/>
      <c r="CI17" s="483"/>
      <c r="CJ17" s="483"/>
      <c r="CK17" s="483"/>
      <c r="CL17" s="483"/>
      <c r="CM17" s="483"/>
      <c r="CN17" s="483"/>
      <c r="CO17" s="483"/>
      <c r="CP17" s="483"/>
      <c r="CQ17" s="483"/>
      <c r="CR17" s="483"/>
      <c r="CS17" s="483"/>
      <c r="CT17" s="483"/>
      <c r="CU17" s="483"/>
      <c r="CV17" s="483"/>
      <c r="CW17" s="483"/>
      <c r="CX17" s="483"/>
      <c r="CY17" s="483"/>
      <c r="CZ17" s="483"/>
      <c r="DA17" s="483"/>
      <c r="DB17" s="483"/>
      <c r="DC17" s="483"/>
      <c r="DD17" s="483"/>
      <c r="DE17" s="483"/>
      <c r="DF17" s="483"/>
      <c r="DG17" s="483"/>
      <c r="DH17" s="483"/>
      <c r="DI17" s="483"/>
      <c r="DJ17" s="483"/>
      <c r="DK17" s="483"/>
      <c r="DL17" s="483"/>
      <c r="DM17" s="483"/>
      <c r="DN17" s="483"/>
      <c r="DO17" s="483"/>
      <c r="DP17" s="483"/>
      <c r="DQ17" s="483"/>
      <c r="DR17" s="483"/>
      <c r="DS17" s="483"/>
      <c r="DT17" s="483"/>
      <c r="DU17" s="483"/>
      <c r="DV17" s="483"/>
      <c r="DW17" s="483"/>
      <c r="DX17" s="483"/>
      <c r="DY17" s="483"/>
      <c r="DZ17" s="483"/>
      <c r="EA17" s="483"/>
      <c r="EB17" s="483"/>
      <c r="EC17" s="483"/>
      <c r="ED17" s="483"/>
      <c r="EE17" s="483"/>
      <c r="EF17" s="483"/>
      <c r="EG17" s="483"/>
      <c r="EH17" s="483"/>
      <c r="EI17" s="483"/>
      <c r="EJ17" s="483"/>
      <c r="EK17" s="483"/>
      <c r="EL17" s="483"/>
      <c r="EM17" s="483"/>
      <c r="EN17" s="483"/>
      <c r="EO17" s="483"/>
      <c r="EP17" s="483"/>
      <c r="EQ17" s="483"/>
      <c r="ER17" s="483"/>
      <c r="ES17" s="483"/>
      <c r="ET17" s="483"/>
      <c r="EU17" s="483"/>
      <c r="EV17" s="483"/>
      <c r="EW17" s="483"/>
      <c r="EX17" s="483"/>
      <c r="EY17" s="483"/>
      <c r="EZ17" s="483"/>
      <c r="FA17" s="483"/>
      <c r="FB17" s="483"/>
      <c r="FC17" s="483"/>
      <c r="FD17" s="483"/>
      <c r="FE17" s="483"/>
      <c r="FF17" s="483"/>
      <c r="FG17" s="483"/>
      <c r="FH17" s="483"/>
      <c r="FI17" s="483"/>
      <c r="FJ17" s="483"/>
      <c r="FK17" s="483"/>
      <c r="FL17" s="483"/>
      <c r="FM17" s="483"/>
      <c r="FN17" s="483"/>
      <c r="FO17" s="483"/>
      <c r="FP17" s="483"/>
      <c r="FQ17" s="483"/>
      <c r="FR17" s="483"/>
      <c r="FS17" s="483"/>
      <c r="FT17" s="483"/>
      <c r="FU17" s="483"/>
      <c r="FV17" s="483"/>
      <c r="FW17" s="483"/>
      <c r="FX17" s="483"/>
      <c r="FY17" s="483"/>
      <c r="FZ17" s="483"/>
      <c r="GA17" s="483"/>
      <c r="GB17" s="483"/>
      <c r="GC17" s="483"/>
      <c r="GD17" s="483"/>
      <c r="GE17" s="483"/>
      <c r="GF17" s="483"/>
      <c r="GG17" s="483"/>
      <c r="GH17" s="483"/>
      <c r="GI17" s="483"/>
      <c r="GJ17" s="483"/>
      <c r="GK17" s="483"/>
      <c r="GL17" s="483"/>
      <c r="GM17" s="483"/>
      <c r="GN17" s="483"/>
      <c r="GO17" s="483"/>
      <c r="GP17" s="483"/>
      <c r="GQ17" s="483"/>
      <c r="GR17" s="483"/>
      <c r="GS17" s="483"/>
      <c r="GT17" s="483"/>
      <c r="GU17" s="483"/>
      <c r="GV17" s="483"/>
      <c r="GW17" s="483"/>
      <c r="GX17" s="483"/>
      <c r="GY17" s="483"/>
      <c r="GZ17" s="483"/>
      <c r="HA17" s="483"/>
      <c r="HB17" s="483"/>
      <c r="HC17" s="483"/>
      <c r="HD17" s="483"/>
      <c r="HE17" s="483"/>
      <c r="HF17" s="483"/>
      <c r="HG17" s="483"/>
      <c r="HH17" s="483"/>
      <c r="HI17" s="483"/>
      <c r="HJ17" s="483"/>
      <c r="HK17" s="483"/>
      <c r="HL17" s="483"/>
      <c r="HM17" s="483"/>
      <c r="HN17" s="483"/>
      <c r="HO17" s="483"/>
      <c r="HP17" s="483"/>
      <c r="HQ17" s="483"/>
      <c r="HR17" s="483"/>
      <c r="HS17" s="483"/>
      <c r="HT17" s="483"/>
      <c r="HU17" s="483"/>
      <c r="HV17" s="483"/>
      <c r="HW17" s="483"/>
      <c r="HX17" s="483"/>
      <c r="HY17" s="483"/>
      <c r="HZ17" s="483"/>
      <c r="IA17" s="483"/>
      <c r="IB17" s="483"/>
      <c r="IC17" s="483"/>
      <c r="ID17" s="483"/>
      <c r="IE17" s="483"/>
      <c r="IF17" s="483"/>
      <c r="IG17" s="483"/>
      <c r="IH17" s="483"/>
      <c r="II17" s="483"/>
      <c r="IJ17" s="483"/>
      <c r="IK17" s="483"/>
      <c r="IL17" s="483"/>
      <c r="IM17" s="483"/>
      <c r="IN17" s="483"/>
      <c r="IO17" s="483"/>
      <c r="IP17" s="483"/>
      <c r="IQ17" s="483"/>
      <c r="IR17" s="483"/>
      <c r="IS17" s="483"/>
      <c r="IT17" s="483"/>
      <c r="IU17" s="483"/>
      <c r="IV17" s="483"/>
      <c r="IW17" s="483"/>
      <c r="IX17" s="483"/>
      <c r="IY17" s="483"/>
      <c r="IZ17" s="483"/>
      <c r="JA17" s="483"/>
      <c r="JB17" s="483"/>
      <c r="JC17" s="483"/>
      <c r="JD17" s="483"/>
      <c r="JE17" s="483"/>
      <c r="JF17" s="483"/>
      <c r="JG17" s="483"/>
      <c r="JH17" s="483"/>
      <c r="JI17" s="483"/>
      <c r="JJ17" s="483"/>
      <c r="JK17" s="483"/>
      <c r="JL17" s="483"/>
      <c r="JM17" s="483"/>
      <c r="JN17" s="483"/>
      <c r="JO17" s="483"/>
      <c r="JP17" s="483"/>
      <c r="JQ17" s="483"/>
      <c r="JR17" s="483"/>
      <c r="JS17" s="483"/>
      <c r="JT17" s="483"/>
      <c r="JU17" s="483"/>
      <c r="JV17" s="483"/>
      <c r="JW17" s="483"/>
      <c r="JX17" s="483"/>
      <c r="JY17" s="483"/>
      <c r="JZ17" s="483"/>
      <c r="KA17" s="483"/>
      <c r="KB17" s="483"/>
      <c r="KC17" s="483"/>
      <c r="KD17" s="483"/>
      <c r="KE17" s="483"/>
      <c r="KF17" s="483"/>
      <c r="KG17" s="483"/>
      <c r="KH17" s="483"/>
      <c r="KI17" s="483"/>
      <c r="KJ17" s="483"/>
      <c r="KK17" s="483"/>
      <c r="KL17" s="483"/>
      <c r="KM17" s="483"/>
      <c r="KN17" s="483"/>
      <c r="KO17" s="483"/>
      <c r="KP17" s="483"/>
      <c r="KQ17" s="483"/>
      <c r="KR17" s="483"/>
      <c r="KS17" s="483"/>
      <c r="KT17" s="483"/>
      <c r="KU17" s="483"/>
      <c r="KV17" s="483"/>
      <c r="KW17" s="483"/>
      <c r="KX17" s="483"/>
      <c r="KY17" s="483"/>
      <c r="KZ17" s="483"/>
      <c r="LA17" s="483"/>
      <c r="LB17" s="483"/>
      <c r="LC17" s="483"/>
      <c r="LD17" s="483"/>
      <c r="LE17" s="483"/>
      <c r="LF17" s="483"/>
      <c r="LG17" s="483"/>
      <c r="LH17" s="483"/>
      <c r="LI17" s="483"/>
      <c r="LJ17" s="483"/>
      <c r="LK17" s="483"/>
      <c r="LL17" s="483"/>
      <c r="LM17" s="483"/>
      <c r="LN17" s="483"/>
      <c r="LO17" s="483"/>
      <c r="LP17" s="483"/>
      <c r="LQ17" s="483"/>
      <c r="LR17" s="483"/>
      <c r="LS17" s="483"/>
      <c r="LT17" s="483"/>
      <c r="LU17" s="483"/>
      <c r="LV17" s="483"/>
      <c r="LW17" s="483"/>
      <c r="LX17" s="483"/>
      <c r="LY17" s="483"/>
      <c r="LZ17" s="483"/>
      <c r="MA17" s="483"/>
      <c r="MB17" s="483"/>
      <c r="MC17" s="483"/>
      <c r="MD17" s="483"/>
      <c r="ME17" s="483"/>
      <c r="MF17" s="483"/>
      <c r="MG17" s="483"/>
      <c r="MH17" s="483"/>
      <c r="MI17" s="483"/>
      <c r="MJ17" s="483"/>
      <c r="MK17" s="483"/>
      <c r="ML17" s="483"/>
      <c r="MM17" s="483"/>
      <c r="MN17" s="483"/>
      <c r="MO17" s="483"/>
      <c r="MP17" s="483"/>
      <c r="MQ17" s="483"/>
      <c r="MR17" s="483"/>
      <c r="MS17" s="483"/>
      <c r="MT17" s="483"/>
      <c r="MU17" s="483"/>
      <c r="MV17" s="483"/>
      <c r="MW17" s="483"/>
      <c r="MX17" s="483"/>
      <c r="MY17" s="483"/>
      <c r="MZ17" s="483"/>
      <c r="NA17" s="483"/>
      <c r="NB17" s="483"/>
      <c r="NC17" s="483"/>
      <c r="ND17" s="483"/>
      <c r="NE17" s="483"/>
      <c r="NF17" s="483"/>
      <c r="NG17" s="483"/>
      <c r="NH17" s="483"/>
      <c r="NI17" s="483"/>
      <c r="NJ17" s="483"/>
      <c r="NK17" s="483"/>
      <c r="NL17" s="483"/>
      <c r="NM17" s="483"/>
      <c r="NN17" s="483"/>
      <c r="NO17" s="483"/>
      <c r="NP17" s="483"/>
      <c r="NQ17" s="483"/>
      <c r="NR17" s="483"/>
      <c r="NS17" s="483"/>
      <c r="NT17" s="483"/>
      <c r="NU17" s="483"/>
      <c r="NV17" s="483"/>
      <c r="NW17" s="483"/>
      <c r="NX17" s="483"/>
      <c r="NY17" s="483"/>
      <c r="NZ17" s="483"/>
      <c r="OA17" s="483"/>
      <c r="OB17" s="483"/>
      <c r="OC17" s="483"/>
      <c r="OD17" s="483"/>
      <c r="OE17" s="483"/>
      <c r="OF17" s="483"/>
      <c r="OG17" s="483"/>
      <c r="OH17" s="483"/>
      <c r="OI17" s="483"/>
      <c r="OJ17" s="483"/>
      <c r="OK17" s="483"/>
      <c r="OL17" s="483"/>
      <c r="OM17" s="483"/>
      <c r="ON17" s="483"/>
      <c r="OO17" s="483"/>
      <c r="OP17" s="483"/>
      <c r="OQ17" s="483"/>
      <c r="OR17" s="483"/>
      <c r="OS17" s="483"/>
      <c r="OT17" s="483"/>
      <c r="OU17" s="483"/>
      <c r="OV17" s="483"/>
      <c r="OW17" s="483"/>
      <c r="OX17" s="483"/>
      <c r="OY17" s="483"/>
      <c r="OZ17" s="483"/>
      <c r="PA17" s="483"/>
      <c r="PB17" s="483"/>
      <c r="PC17" s="483"/>
      <c r="PD17" s="483"/>
      <c r="PE17" s="483"/>
      <c r="PF17" s="483"/>
      <c r="PG17" s="483"/>
      <c r="PH17" s="483"/>
      <c r="PI17" s="483"/>
      <c r="PJ17" s="483"/>
      <c r="PK17" s="483"/>
      <c r="PL17" s="483"/>
      <c r="PM17" s="483"/>
      <c r="PN17" s="483"/>
      <c r="PO17" s="483"/>
      <c r="PP17" s="483"/>
      <c r="PQ17" s="483"/>
      <c r="PR17" s="483"/>
      <c r="PS17" s="483"/>
      <c r="PT17" s="483"/>
      <c r="PU17" s="483"/>
      <c r="PV17" s="483"/>
      <c r="PW17" s="483"/>
      <c r="PX17" s="483"/>
      <c r="PY17" s="483"/>
      <c r="PZ17" s="483"/>
      <c r="QA17" s="483"/>
      <c r="QB17" s="483"/>
      <c r="QC17" s="483"/>
      <c r="QD17" s="483"/>
      <c r="QE17" s="483"/>
      <c r="QF17" s="483"/>
      <c r="QG17" s="483"/>
      <c r="QH17" s="483"/>
      <c r="QI17" s="483"/>
      <c r="QJ17" s="483"/>
      <c r="QK17" s="483"/>
      <c r="QL17" s="483"/>
      <c r="QM17" s="483"/>
      <c r="QN17" s="483"/>
      <c r="QO17" s="483"/>
      <c r="QP17" s="483"/>
      <c r="QQ17" s="483"/>
      <c r="QR17" s="483"/>
      <c r="QS17" s="483"/>
      <c r="QT17" s="483"/>
      <c r="QU17" s="483"/>
      <c r="QV17" s="483"/>
      <c r="QW17" s="483"/>
      <c r="QX17" s="483"/>
      <c r="QY17" s="483"/>
      <c r="QZ17" s="483"/>
      <c r="RA17" s="483"/>
      <c r="RB17" s="483"/>
      <c r="RC17" s="483"/>
      <c r="RD17" s="483"/>
      <c r="RE17" s="483"/>
      <c r="RF17" s="483"/>
      <c r="RG17" s="483"/>
      <c r="RH17" s="483"/>
      <c r="RI17" s="483"/>
      <c r="RJ17" s="483"/>
      <c r="RK17" s="483"/>
      <c r="RL17" s="483"/>
      <c r="RM17" s="483"/>
      <c r="RN17" s="483"/>
      <c r="RO17" s="483"/>
      <c r="RP17" s="483"/>
      <c r="RQ17" s="483"/>
      <c r="RR17" s="483"/>
      <c r="RS17" s="483"/>
      <c r="RT17" s="483"/>
      <c r="RU17" s="483"/>
      <c r="RV17" s="483"/>
      <c r="RW17" s="483"/>
      <c r="RX17" s="483"/>
      <c r="RY17" s="483"/>
      <c r="RZ17" s="483"/>
      <c r="SA17" s="483"/>
      <c r="SB17" s="483"/>
      <c r="SC17" s="483"/>
      <c r="SD17" s="483"/>
      <c r="SE17" s="483"/>
      <c r="SF17" s="483"/>
      <c r="SG17" s="483"/>
      <c r="SH17" s="483"/>
      <c r="SI17" s="483"/>
      <c r="SJ17" s="483"/>
      <c r="SK17" s="483"/>
      <c r="SL17" s="483"/>
      <c r="SM17" s="483"/>
      <c r="SN17" s="483"/>
      <c r="SO17" s="483"/>
      <c r="SP17" s="483"/>
      <c r="SQ17" s="483"/>
      <c r="SR17" s="483"/>
      <c r="SS17" s="483"/>
      <c r="ST17" s="483"/>
      <c r="SU17" s="483"/>
      <c r="SV17" s="483"/>
      <c r="SW17" s="483"/>
      <c r="SX17" s="483"/>
      <c r="SY17" s="483"/>
      <c r="SZ17" s="483"/>
      <c r="TA17" s="483"/>
      <c r="TB17" s="483"/>
      <c r="TC17" s="483"/>
      <c r="TD17" s="483"/>
      <c r="TE17" s="483"/>
      <c r="TF17" s="483"/>
      <c r="TG17" s="483"/>
      <c r="TH17" s="483"/>
      <c r="TI17" s="483"/>
      <c r="TJ17" s="483"/>
      <c r="TK17" s="483"/>
      <c r="TL17" s="483"/>
      <c r="TM17" s="483"/>
      <c r="TN17" s="483"/>
      <c r="TO17" s="483"/>
      <c r="TP17" s="483"/>
      <c r="TQ17" s="483"/>
      <c r="TR17" s="483"/>
      <c r="TS17" s="483"/>
      <c r="TT17" s="483"/>
      <c r="TU17" s="483"/>
      <c r="TV17" s="483"/>
      <c r="TW17" s="483"/>
      <c r="TX17" s="483"/>
      <c r="TY17" s="483"/>
      <c r="TZ17" s="483"/>
      <c r="UA17" s="483"/>
      <c r="UB17" s="483"/>
      <c r="UC17" s="483"/>
      <c r="UD17" s="483"/>
      <c r="UE17" s="483"/>
      <c r="UF17" s="483"/>
      <c r="UG17" s="483"/>
      <c r="UH17" s="483"/>
      <c r="UI17" s="483"/>
      <c r="UJ17" s="483"/>
      <c r="UK17" s="483"/>
      <c r="UL17" s="483"/>
      <c r="UM17" s="483"/>
      <c r="UN17" s="483"/>
      <c r="UO17" s="483"/>
      <c r="UP17" s="483"/>
      <c r="UQ17" s="483"/>
      <c r="UR17" s="483"/>
      <c r="US17" s="483"/>
      <c r="UT17" s="483"/>
      <c r="UU17" s="483"/>
      <c r="UV17" s="483"/>
      <c r="UW17" s="483"/>
      <c r="UX17" s="483"/>
      <c r="UY17" s="483"/>
      <c r="UZ17" s="483"/>
      <c r="VA17" s="483"/>
      <c r="VB17" s="483"/>
      <c r="VC17" s="483"/>
      <c r="VD17" s="483"/>
      <c r="VE17" s="483"/>
      <c r="VF17" s="483"/>
      <c r="VG17" s="483"/>
      <c r="VH17" s="483"/>
      <c r="VI17" s="483"/>
      <c r="VJ17" s="483"/>
      <c r="VK17" s="483"/>
      <c r="VL17" s="483"/>
      <c r="VM17" s="483"/>
      <c r="VN17" s="483"/>
      <c r="VO17" s="483"/>
      <c r="VP17" s="483"/>
      <c r="VQ17" s="483"/>
      <c r="VR17" s="483"/>
      <c r="VS17" s="483"/>
      <c r="VT17" s="483"/>
      <c r="VU17" s="483"/>
      <c r="VV17" s="483"/>
      <c r="VW17" s="483"/>
      <c r="VX17" s="483"/>
      <c r="VY17" s="483"/>
      <c r="VZ17" s="483"/>
      <c r="WA17" s="483"/>
      <c r="WB17" s="483"/>
      <c r="WC17" s="483"/>
      <c r="WD17" s="483"/>
      <c r="WE17" s="483"/>
      <c r="WF17" s="483"/>
      <c r="WG17" s="483"/>
      <c r="WH17" s="483"/>
      <c r="WI17" s="483"/>
      <c r="WJ17" s="483"/>
      <c r="WK17" s="483"/>
      <c r="WL17" s="483"/>
      <c r="WM17" s="483"/>
      <c r="WN17" s="483"/>
      <c r="WO17" s="483"/>
      <c r="WP17" s="483"/>
      <c r="WQ17" s="483"/>
      <c r="WR17" s="483"/>
      <c r="WS17" s="483"/>
      <c r="WT17" s="483"/>
      <c r="WU17" s="483"/>
      <c r="WV17" s="483"/>
      <c r="WW17" s="483"/>
      <c r="WX17" s="483"/>
      <c r="WY17" s="483"/>
      <c r="WZ17" s="483"/>
      <c r="XA17" s="483"/>
      <c r="XB17" s="483"/>
      <c r="XC17" s="483"/>
      <c r="XD17" s="483"/>
      <c r="XE17" s="483"/>
      <c r="XF17" s="483"/>
      <c r="XG17" s="483"/>
      <c r="XH17" s="483"/>
      <c r="XI17" s="483"/>
      <c r="XJ17" s="483"/>
      <c r="XK17" s="483"/>
      <c r="XL17" s="483"/>
      <c r="XM17" s="483"/>
      <c r="XN17" s="483"/>
      <c r="XO17" s="483"/>
      <c r="XP17" s="483"/>
      <c r="XQ17" s="483"/>
      <c r="XR17" s="483"/>
      <c r="XS17" s="483"/>
      <c r="XT17" s="483"/>
      <c r="XU17" s="483"/>
      <c r="XV17" s="483"/>
      <c r="XW17" s="483"/>
      <c r="XX17" s="483"/>
      <c r="XY17" s="483"/>
      <c r="XZ17" s="483"/>
      <c r="YA17" s="483"/>
      <c r="YB17" s="483"/>
      <c r="YC17" s="483"/>
      <c r="YD17" s="483"/>
      <c r="YE17" s="483"/>
      <c r="YF17" s="483"/>
      <c r="YG17" s="483"/>
      <c r="YH17" s="483"/>
      <c r="YI17" s="483"/>
      <c r="YJ17" s="483"/>
      <c r="YK17" s="483"/>
      <c r="YL17" s="483"/>
      <c r="YM17" s="483"/>
      <c r="YN17" s="483"/>
      <c r="YO17" s="483"/>
      <c r="YP17" s="483"/>
      <c r="YQ17" s="483"/>
      <c r="YR17" s="483"/>
      <c r="YS17" s="483"/>
      <c r="YT17" s="483"/>
      <c r="YU17" s="483"/>
      <c r="YV17" s="483"/>
      <c r="YW17" s="483"/>
      <c r="YX17" s="483"/>
      <c r="YY17" s="483"/>
      <c r="YZ17" s="483"/>
      <c r="ZA17" s="483"/>
      <c r="ZB17" s="483"/>
      <c r="ZC17" s="483"/>
      <c r="ZD17" s="483"/>
      <c r="ZE17" s="483"/>
      <c r="ZF17" s="483"/>
      <c r="ZG17" s="483"/>
      <c r="ZH17" s="483"/>
      <c r="ZI17" s="483"/>
      <c r="ZJ17" s="483"/>
      <c r="ZK17" s="483"/>
      <c r="ZL17" s="483"/>
      <c r="ZM17" s="483"/>
      <c r="ZN17" s="483"/>
      <c r="ZO17" s="483"/>
      <c r="ZP17" s="483"/>
      <c r="ZQ17" s="483"/>
      <c r="ZR17" s="483"/>
      <c r="ZS17" s="483"/>
      <c r="ZT17" s="483"/>
      <c r="ZU17" s="483"/>
      <c r="ZV17" s="483"/>
      <c r="ZW17" s="483"/>
      <c r="ZX17" s="483"/>
      <c r="ZY17" s="483"/>
      <c r="ZZ17" s="483"/>
      <c r="AAA17" s="483"/>
      <c r="AAB17" s="483"/>
      <c r="AAC17" s="483"/>
      <c r="AAD17" s="483"/>
      <c r="AAE17" s="483"/>
      <c r="AAF17" s="483"/>
      <c r="AAG17" s="483"/>
      <c r="AAH17" s="483"/>
      <c r="AAI17" s="483"/>
      <c r="AAJ17" s="483"/>
      <c r="AAK17" s="483"/>
      <c r="AAL17" s="483"/>
      <c r="AAM17" s="483"/>
      <c r="AAN17" s="483"/>
      <c r="AAO17" s="483"/>
      <c r="AAP17" s="483"/>
      <c r="AAQ17" s="483"/>
      <c r="AAR17" s="483"/>
      <c r="AAS17" s="483"/>
      <c r="AAT17" s="483"/>
      <c r="AAU17" s="483"/>
      <c r="AAV17" s="483"/>
      <c r="AAW17" s="483"/>
      <c r="AAX17" s="483"/>
      <c r="AAY17" s="483"/>
      <c r="AAZ17" s="483"/>
      <c r="ABA17" s="483"/>
      <c r="ABB17" s="483"/>
      <c r="ABC17" s="483"/>
      <c r="ABD17" s="483"/>
      <c r="ABE17" s="483"/>
      <c r="ABF17" s="483"/>
      <c r="ABG17" s="483"/>
      <c r="ABH17" s="483"/>
      <c r="ABI17" s="483"/>
      <c r="ABJ17" s="483"/>
      <c r="ABK17" s="483"/>
      <c r="ABL17" s="483"/>
      <c r="ABM17" s="483"/>
      <c r="ABN17" s="483"/>
      <c r="ABO17" s="483"/>
      <c r="ABP17" s="483"/>
      <c r="ABQ17" s="483"/>
      <c r="ABR17" s="483"/>
      <c r="ABS17" s="483"/>
      <c r="ABT17" s="483"/>
      <c r="ABU17" s="483"/>
      <c r="ABV17" s="483"/>
      <c r="ABW17" s="483"/>
      <c r="ABX17" s="483"/>
      <c r="ABY17" s="483"/>
      <c r="ABZ17" s="483"/>
      <c r="ACA17" s="483"/>
      <c r="ACB17" s="483"/>
      <c r="ACC17" s="483"/>
      <c r="ACD17" s="483"/>
      <c r="ACE17" s="483"/>
      <c r="ACF17" s="483"/>
      <c r="ACG17" s="483"/>
      <c r="ACH17" s="483"/>
      <c r="ACI17" s="483"/>
      <c r="ACJ17" s="483"/>
      <c r="ACK17" s="483"/>
      <c r="ACL17" s="483"/>
      <c r="ACM17" s="483"/>
      <c r="ACN17" s="483"/>
      <c r="ACO17" s="483"/>
      <c r="ACP17" s="483"/>
      <c r="ACQ17" s="483"/>
      <c r="ACR17" s="483"/>
      <c r="ACS17" s="483"/>
      <c r="ACT17" s="483"/>
      <c r="ACU17" s="483"/>
      <c r="ACV17" s="483"/>
      <c r="ACW17" s="483"/>
      <c r="ACX17" s="483"/>
      <c r="ACY17" s="483"/>
      <c r="ACZ17" s="483"/>
      <c r="ADA17" s="483"/>
      <c r="ADB17" s="483"/>
      <c r="ADC17" s="483"/>
      <c r="ADD17" s="483"/>
      <c r="ADE17" s="483"/>
      <c r="ADF17" s="483"/>
      <c r="ADG17" s="483"/>
      <c r="ADH17" s="483"/>
      <c r="ADI17" s="483"/>
      <c r="ADJ17" s="483"/>
      <c r="ADK17" s="483"/>
      <c r="ADL17" s="483"/>
      <c r="ADM17" s="483"/>
      <c r="ADN17" s="483"/>
      <c r="ADO17" s="483"/>
      <c r="ADP17" s="483"/>
      <c r="ADQ17" s="483"/>
      <c r="ADR17" s="483"/>
      <c r="ADS17" s="483"/>
      <c r="ADT17" s="483"/>
      <c r="ADU17" s="483"/>
      <c r="ADV17" s="483"/>
      <c r="ADW17" s="483"/>
      <c r="ADX17" s="483"/>
      <c r="ADY17" s="483"/>
      <c r="ADZ17" s="483"/>
      <c r="AEA17" s="483"/>
      <c r="AEB17" s="483"/>
      <c r="AEC17" s="483"/>
      <c r="AED17" s="483"/>
      <c r="AEE17" s="483"/>
      <c r="AEF17" s="483"/>
      <c r="AEG17" s="483"/>
      <c r="AEH17" s="483"/>
      <c r="AEI17" s="483"/>
      <c r="AEJ17" s="483"/>
      <c r="AEK17" s="483"/>
      <c r="AEL17" s="483"/>
      <c r="AEM17" s="483"/>
      <c r="AEN17" s="483"/>
      <c r="AEO17" s="483"/>
      <c r="AEP17" s="483"/>
      <c r="AEQ17" s="483"/>
      <c r="AER17" s="483"/>
      <c r="AES17" s="483"/>
      <c r="AET17" s="483"/>
      <c r="AEU17" s="483"/>
      <c r="AEV17" s="483"/>
      <c r="AEW17" s="483"/>
      <c r="AEX17" s="483"/>
      <c r="AEY17" s="483"/>
      <c r="AEZ17" s="483"/>
      <c r="AFA17" s="483"/>
      <c r="AFB17" s="483"/>
      <c r="AFC17" s="483"/>
      <c r="AFD17" s="483"/>
      <c r="AFE17" s="483"/>
      <c r="AFF17" s="483"/>
      <c r="AFG17" s="483"/>
      <c r="AFH17" s="483"/>
      <c r="AFI17" s="483"/>
      <c r="AFJ17" s="483"/>
      <c r="AFK17" s="483"/>
      <c r="AFL17" s="483"/>
      <c r="AFM17" s="483"/>
      <c r="AFN17" s="483"/>
      <c r="AFO17" s="483"/>
      <c r="AFP17" s="483"/>
      <c r="AFQ17" s="483"/>
      <c r="AFR17" s="483"/>
      <c r="AFS17" s="483"/>
      <c r="AFT17" s="483"/>
      <c r="AFU17" s="483"/>
      <c r="AFV17" s="483"/>
      <c r="AFW17" s="483"/>
      <c r="AFX17" s="483"/>
      <c r="AFY17" s="483"/>
      <c r="AFZ17" s="483"/>
      <c r="AGA17" s="483"/>
      <c r="AGB17" s="483"/>
      <c r="AGC17" s="483"/>
      <c r="AGD17" s="483"/>
      <c r="AGE17" s="483"/>
      <c r="AGF17" s="483"/>
      <c r="AGG17" s="483"/>
      <c r="AGH17" s="483"/>
      <c r="AGI17" s="483"/>
      <c r="AGJ17" s="483"/>
      <c r="AGK17" s="483"/>
      <c r="AGL17" s="483"/>
      <c r="AGM17" s="483"/>
      <c r="AGN17" s="483"/>
      <c r="AGO17" s="483"/>
      <c r="AGP17" s="483"/>
      <c r="AGQ17" s="483"/>
      <c r="AGR17" s="483"/>
      <c r="AGS17" s="483"/>
      <c r="AGT17" s="483"/>
      <c r="AGU17" s="483"/>
      <c r="AGV17" s="483"/>
      <c r="AGW17" s="483"/>
      <c r="AGX17" s="483"/>
      <c r="AGY17" s="483"/>
      <c r="AGZ17" s="483"/>
      <c r="AHA17" s="483"/>
      <c r="AHB17" s="483"/>
      <c r="AHC17" s="483"/>
      <c r="AHD17" s="483"/>
      <c r="AHE17" s="483"/>
      <c r="AHF17" s="483"/>
      <c r="AHG17" s="483"/>
      <c r="AHH17" s="483"/>
      <c r="AHI17" s="483"/>
      <c r="AHJ17" s="483"/>
      <c r="AHK17" s="483"/>
      <c r="AHL17" s="483"/>
      <c r="AHM17" s="483"/>
      <c r="AHN17" s="483"/>
      <c r="AHO17" s="483"/>
      <c r="AHP17" s="483"/>
      <c r="AHQ17" s="483"/>
      <c r="AHR17" s="483"/>
      <c r="AHS17" s="483"/>
      <c r="AHT17" s="483"/>
      <c r="AHU17" s="483"/>
      <c r="AHV17" s="483"/>
      <c r="AHW17" s="483"/>
      <c r="AHX17" s="483"/>
      <c r="AHY17" s="483"/>
      <c r="AHZ17" s="483"/>
      <c r="AIA17" s="483"/>
      <c r="AIB17" s="483"/>
      <c r="AIC17" s="483"/>
      <c r="AID17" s="483"/>
      <c r="AIE17" s="483"/>
      <c r="AIF17" s="483"/>
      <c r="AIG17" s="483"/>
      <c r="AIH17" s="483"/>
      <c r="AII17" s="483"/>
      <c r="AIJ17" s="483"/>
      <c r="AIK17" s="483"/>
      <c r="AIL17" s="483"/>
      <c r="AIM17" s="483"/>
      <c r="AIN17" s="483"/>
      <c r="AIO17" s="483"/>
      <c r="AIP17" s="483"/>
      <c r="AIQ17" s="483"/>
      <c r="AIR17" s="483"/>
      <c r="AIS17" s="483"/>
      <c r="AIT17" s="483"/>
      <c r="AIU17" s="483"/>
      <c r="AIV17" s="483"/>
      <c r="AIW17" s="483"/>
      <c r="AIX17" s="483"/>
      <c r="AIY17" s="483"/>
      <c r="AIZ17" s="483"/>
      <c r="AJA17" s="483"/>
      <c r="AJB17" s="483"/>
      <c r="AJC17" s="483"/>
      <c r="AJD17" s="483"/>
      <c r="AJE17" s="483"/>
      <c r="AJF17" s="483"/>
      <c r="AJG17" s="483"/>
      <c r="AJH17" s="483"/>
      <c r="AJI17" s="483"/>
      <c r="AJJ17" s="483"/>
      <c r="AJK17" s="483"/>
      <c r="AJL17" s="483"/>
      <c r="AJM17" s="483"/>
      <c r="AJN17" s="483"/>
      <c r="AJO17" s="483"/>
      <c r="AJP17" s="483"/>
      <c r="AJQ17" s="483"/>
      <c r="AJR17" s="483"/>
      <c r="AJS17" s="483"/>
      <c r="AJT17" s="483"/>
      <c r="AJU17" s="483"/>
      <c r="AJV17" s="483"/>
      <c r="AJW17" s="483"/>
      <c r="AJX17" s="483"/>
      <c r="AJY17" s="483"/>
      <c r="AJZ17" s="483"/>
      <c r="AKA17" s="483"/>
      <c r="AKB17" s="483"/>
      <c r="AKC17" s="483"/>
      <c r="AKD17" s="483"/>
      <c r="AKE17" s="483"/>
      <c r="AKF17" s="483"/>
      <c r="AKG17" s="483"/>
      <c r="AKH17" s="483"/>
      <c r="AKI17" s="483"/>
      <c r="AKJ17" s="483"/>
      <c r="AKK17" s="483"/>
      <c r="AKL17" s="483"/>
      <c r="AKM17" s="483"/>
      <c r="AKN17" s="483"/>
      <c r="AKO17" s="483"/>
      <c r="AKP17" s="483"/>
      <c r="AKQ17" s="483"/>
      <c r="AKR17" s="483"/>
      <c r="AKS17" s="483"/>
      <c r="AKT17" s="483"/>
      <c r="AKU17" s="483"/>
      <c r="AKV17" s="483"/>
      <c r="AKW17" s="483"/>
      <c r="AKX17" s="483"/>
      <c r="AKY17" s="483"/>
      <c r="AKZ17" s="483"/>
      <c r="ALA17" s="483"/>
      <c r="ALB17" s="483"/>
      <c r="ALC17" s="483"/>
      <c r="ALD17" s="483"/>
      <c r="ALE17" s="483"/>
      <c r="ALF17" s="483"/>
      <c r="ALG17" s="483"/>
      <c r="ALH17" s="483"/>
      <c r="ALI17" s="483"/>
      <c r="ALJ17" s="483"/>
      <c r="ALK17" s="483"/>
      <c r="ALL17" s="483"/>
      <c r="ALM17" s="483"/>
      <c r="ALN17" s="483"/>
      <c r="ALO17" s="483"/>
      <c r="ALP17" s="483"/>
      <c r="ALQ17" s="483"/>
      <c r="ALR17" s="483"/>
      <c r="ALS17" s="483"/>
      <c r="ALT17" s="483"/>
      <c r="ALU17" s="483"/>
      <c r="ALV17" s="483"/>
      <c r="ALW17" s="483"/>
      <c r="ALX17" s="483"/>
      <c r="ALY17" s="483"/>
      <c r="ALZ17" s="483"/>
    </row>
    <row r="18" spans="1:1014">
      <c r="A18" s="483"/>
      <c r="B18" s="483"/>
      <c r="C18" s="483"/>
      <c r="D18" s="483"/>
      <c r="E18" s="524"/>
      <c r="F18" s="483"/>
      <c r="G18" s="483"/>
      <c r="H18" s="483" t="s">
        <v>303</v>
      </c>
      <c r="I18" s="483"/>
      <c r="J18" s="483"/>
      <c r="K18" s="483"/>
      <c r="L18" s="483"/>
      <c r="M18" s="483"/>
      <c r="N18" s="483"/>
      <c r="O18" s="483"/>
      <c r="P18" s="483"/>
      <c r="Q18" s="483"/>
      <c r="R18" s="483"/>
      <c r="S18" s="483"/>
      <c r="T18" s="483"/>
      <c r="U18" s="483"/>
      <c r="V18" s="483"/>
      <c r="W18" s="483"/>
      <c r="X18" s="483"/>
      <c r="Y18" s="483"/>
      <c r="Z18" s="483"/>
      <c r="AA18" s="483"/>
      <c r="AB18" s="483"/>
      <c r="AC18" s="483"/>
      <c r="AD18" s="483"/>
      <c r="AE18" s="483"/>
      <c r="AF18" s="483"/>
      <c r="AG18" s="483"/>
      <c r="AH18" s="483"/>
      <c r="AI18" s="483"/>
      <c r="AJ18" s="483"/>
      <c r="AK18" s="483"/>
      <c r="AL18" s="483"/>
      <c r="AM18" s="483"/>
      <c r="AN18" s="483"/>
      <c r="AO18" s="483"/>
      <c r="AP18" s="483"/>
      <c r="AQ18" s="483"/>
      <c r="AR18" s="483"/>
      <c r="AS18" s="483"/>
      <c r="AT18" s="483"/>
      <c r="AU18" s="483"/>
      <c r="AV18" s="483"/>
      <c r="AW18" s="483"/>
      <c r="AX18" s="483"/>
      <c r="AY18" s="483"/>
      <c r="AZ18" s="483"/>
      <c r="BA18" s="483"/>
      <c r="BB18" s="483"/>
      <c r="BC18" s="483"/>
      <c r="BD18" s="483"/>
      <c r="BE18" s="483"/>
      <c r="BF18" s="483"/>
      <c r="BG18" s="483"/>
      <c r="BH18" s="483"/>
      <c r="BI18" s="483"/>
      <c r="BJ18" s="483"/>
      <c r="BK18" s="483"/>
      <c r="BL18" s="483"/>
      <c r="BM18" s="483"/>
      <c r="BN18" s="483"/>
      <c r="BO18" s="483"/>
      <c r="BP18" s="483"/>
      <c r="BQ18" s="483"/>
      <c r="BR18" s="483"/>
      <c r="BS18" s="483"/>
      <c r="BT18" s="483"/>
      <c r="BU18" s="483"/>
      <c r="BV18" s="483"/>
      <c r="BW18" s="483"/>
      <c r="BX18" s="483"/>
      <c r="BY18" s="483"/>
      <c r="BZ18" s="483"/>
      <c r="CA18" s="483"/>
      <c r="CB18" s="483"/>
      <c r="CC18" s="483"/>
      <c r="CD18" s="483"/>
      <c r="CE18" s="483"/>
      <c r="CF18" s="483"/>
      <c r="CG18" s="483"/>
      <c r="CH18" s="483"/>
      <c r="CI18" s="483"/>
      <c r="CJ18" s="483"/>
      <c r="CK18" s="483"/>
      <c r="CL18" s="483"/>
      <c r="CM18" s="483"/>
      <c r="CN18" s="483"/>
      <c r="CO18" s="483"/>
      <c r="CP18" s="483"/>
      <c r="CQ18" s="483"/>
      <c r="CR18" s="483"/>
      <c r="CS18" s="483"/>
      <c r="CT18" s="483"/>
      <c r="CU18" s="483"/>
      <c r="CV18" s="483"/>
      <c r="CW18" s="483"/>
      <c r="CX18" s="483"/>
      <c r="CY18" s="483"/>
      <c r="CZ18" s="483"/>
      <c r="DA18" s="483"/>
      <c r="DB18" s="483"/>
      <c r="DC18" s="483"/>
      <c r="DD18" s="483"/>
      <c r="DE18" s="483"/>
      <c r="DF18" s="483"/>
      <c r="DG18" s="483"/>
      <c r="DH18" s="483"/>
      <c r="DI18" s="483"/>
      <c r="DJ18" s="483"/>
      <c r="DK18" s="483"/>
      <c r="DL18" s="483"/>
      <c r="DM18" s="483"/>
      <c r="DN18" s="483"/>
      <c r="DO18" s="483"/>
      <c r="DP18" s="483"/>
      <c r="DQ18" s="483"/>
      <c r="DR18" s="483"/>
      <c r="DS18" s="483"/>
      <c r="DT18" s="483"/>
      <c r="DU18" s="483"/>
      <c r="DV18" s="483"/>
      <c r="DW18" s="483"/>
      <c r="DX18" s="483"/>
      <c r="DY18" s="483"/>
      <c r="DZ18" s="483"/>
      <c r="EA18" s="483"/>
      <c r="EB18" s="483"/>
      <c r="EC18" s="483"/>
      <c r="ED18" s="483"/>
      <c r="EE18" s="483"/>
      <c r="EF18" s="483"/>
      <c r="EG18" s="483"/>
      <c r="EH18" s="483"/>
      <c r="EI18" s="483"/>
      <c r="EJ18" s="483"/>
      <c r="EK18" s="483"/>
      <c r="EL18" s="483"/>
      <c r="EM18" s="483"/>
      <c r="EN18" s="483"/>
      <c r="EO18" s="483"/>
      <c r="EP18" s="483"/>
      <c r="EQ18" s="483"/>
      <c r="ER18" s="483"/>
      <c r="ES18" s="483"/>
      <c r="ET18" s="483"/>
      <c r="EU18" s="483"/>
      <c r="EV18" s="483"/>
      <c r="EW18" s="483"/>
      <c r="EX18" s="483"/>
      <c r="EY18" s="483"/>
      <c r="EZ18" s="483"/>
      <c r="FA18" s="483"/>
      <c r="FB18" s="483"/>
      <c r="FC18" s="483"/>
      <c r="FD18" s="483"/>
      <c r="FE18" s="483"/>
      <c r="FF18" s="483"/>
      <c r="FG18" s="483"/>
      <c r="FH18" s="483"/>
      <c r="FI18" s="483"/>
      <c r="FJ18" s="483"/>
      <c r="FK18" s="483"/>
      <c r="FL18" s="483"/>
      <c r="FM18" s="483"/>
      <c r="FN18" s="483"/>
      <c r="FO18" s="483"/>
      <c r="FP18" s="483"/>
      <c r="FQ18" s="483"/>
      <c r="FR18" s="483"/>
      <c r="FS18" s="483"/>
      <c r="FT18" s="483"/>
      <c r="FU18" s="483"/>
      <c r="FV18" s="483"/>
      <c r="FW18" s="483"/>
      <c r="FX18" s="483"/>
      <c r="FY18" s="483"/>
      <c r="FZ18" s="483"/>
      <c r="GA18" s="483"/>
      <c r="GB18" s="483"/>
      <c r="GC18" s="483"/>
      <c r="GD18" s="483"/>
      <c r="GE18" s="483"/>
      <c r="GF18" s="483"/>
      <c r="GG18" s="483"/>
      <c r="GH18" s="483"/>
      <c r="GI18" s="483"/>
      <c r="GJ18" s="483"/>
      <c r="GK18" s="483"/>
      <c r="GL18" s="483"/>
      <c r="GM18" s="483"/>
      <c r="GN18" s="483"/>
      <c r="GO18" s="483"/>
      <c r="GP18" s="483"/>
      <c r="GQ18" s="483"/>
      <c r="GR18" s="483"/>
      <c r="GS18" s="483"/>
      <c r="GT18" s="483"/>
      <c r="GU18" s="483"/>
      <c r="GV18" s="483"/>
      <c r="GW18" s="483"/>
      <c r="GX18" s="483"/>
      <c r="GY18" s="483"/>
      <c r="GZ18" s="483"/>
      <c r="HA18" s="483"/>
      <c r="HB18" s="483"/>
      <c r="HC18" s="483"/>
      <c r="HD18" s="483"/>
      <c r="HE18" s="483"/>
      <c r="HF18" s="483"/>
      <c r="HG18" s="483"/>
      <c r="HH18" s="483"/>
      <c r="HI18" s="483"/>
      <c r="HJ18" s="483"/>
      <c r="HK18" s="483"/>
      <c r="HL18" s="483"/>
      <c r="HM18" s="483"/>
      <c r="HN18" s="483"/>
      <c r="HO18" s="483"/>
      <c r="HP18" s="483"/>
      <c r="HQ18" s="483"/>
      <c r="HR18" s="483"/>
      <c r="HS18" s="483"/>
      <c r="HT18" s="483"/>
      <c r="HU18" s="483"/>
      <c r="HV18" s="483"/>
      <c r="HW18" s="483"/>
      <c r="HX18" s="483"/>
      <c r="HY18" s="483"/>
      <c r="HZ18" s="483"/>
      <c r="IA18" s="483"/>
      <c r="IB18" s="483"/>
      <c r="IC18" s="483"/>
      <c r="ID18" s="483"/>
      <c r="IE18" s="483"/>
      <c r="IF18" s="483"/>
      <c r="IG18" s="483"/>
      <c r="IH18" s="483"/>
      <c r="II18" s="483"/>
      <c r="IJ18" s="483"/>
      <c r="IK18" s="483"/>
      <c r="IL18" s="483"/>
      <c r="IM18" s="483"/>
      <c r="IN18" s="483"/>
      <c r="IO18" s="483"/>
      <c r="IP18" s="483"/>
      <c r="IQ18" s="483"/>
      <c r="IR18" s="483"/>
      <c r="IS18" s="483"/>
      <c r="IT18" s="483"/>
      <c r="IU18" s="483"/>
      <c r="IV18" s="483"/>
      <c r="IW18" s="483"/>
      <c r="IX18" s="483"/>
      <c r="IY18" s="483"/>
      <c r="IZ18" s="483"/>
      <c r="JA18" s="483"/>
      <c r="JB18" s="483"/>
      <c r="JC18" s="483"/>
      <c r="JD18" s="483"/>
      <c r="JE18" s="483"/>
      <c r="JF18" s="483"/>
      <c r="JG18" s="483"/>
      <c r="JH18" s="483"/>
      <c r="JI18" s="483"/>
      <c r="JJ18" s="483"/>
      <c r="JK18" s="483"/>
      <c r="JL18" s="483"/>
      <c r="JM18" s="483"/>
      <c r="JN18" s="483"/>
      <c r="JO18" s="483"/>
      <c r="JP18" s="483"/>
      <c r="JQ18" s="483"/>
      <c r="JR18" s="483"/>
      <c r="JS18" s="483"/>
      <c r="JT18" s="483"/>
      <c r="JU18" s="483"/>
      <c r="JV18" s="483"/>
      <c r="JW18" s="483"/>
      <c r="JX18" s="483"/>
      <c r="JY18" s="483"/>
      <c r="JZ18" s="483"/>
      <c r="KA18" s="483"/>
      <c r="KB18" s="483"/>
      <c r="KC18" s="483"/>
      <c r="KD18" s="483"/>
      <c r="KE18" s="483"/>
      <c r="KF18" s="483"/>
      <c r="KG18" s="483"/>
      <c r="KH18" s="483"/>
      <c r="KI18" s="483"/>
      <c r="KJ18" s="483"/>
      <c r="KK18" s="483"/>
      <c r="KL18" s="483"/>
      <c r="KM18" s="483"/>
      <c r="KN18" s="483"/>
      <c r="KO18" s="483"/>
      <c r="KP18" s="483"/>
      <c r="KQ18" s="483"/>
      <c r="KR18" s="483"/>
      <c r="KS18" s="483"/>
      <c r="KT18" s="483"/>
      <c r="KU18" s="483"/>
      <c r="KV18" s="483"/>
      <c r="KW18" s="483"/>
      <c r="KX18" s="483"/>
      <c r="KY18" s="483"/>
      <c r="KZ18" s="483"/>
      <c r="LA18" s="483"/>
      <c r="LB18" s="483"/>
      <c r="LC18" s="483"/>
      <c r="LD18" s="483"/>
      <c r="LE18" s="483"/>
      <c r="LF18" s="483"/>
      <c r="LG18" s="483"/>
      <c r="LH18" s="483"/>
      <c r="LI18" s="483"/>
      <c r="LJ18" s="483"/>
      <c r="LK18" s="483"/>
      <c r="LL18" s="483"/>
      <c r="LM18" s="483"/>
      <c r="LN18" s="483"/>
      <c r="LO18" s="483"/>
      <c r="LP18" s="483"/>
      <c r="LQ18" s="483"/>
      <c r="LR18" s="483"/>
      <c r="LS18" s="483"/>
      <c r="LT18" s="483"/>
      <c r="LU18" s="483"/>
      <c r="LV18" s="483"/>
      <c r="LW18" s="483"/>
      <c r="LX18" s="483"/>
      <c r="LY18" s="483"/>
      <c r="LZ18" s="483"/>
      <c r="MA18" s="483"/>
      <c r="MB18" s="483"/>
      <c r="MC18" s="483"/>
      <c r="MD18" s="483"/>
      <c r="ME18" s="483"/>
      <c r="MF18" s="483"/>
      <c r="MG18" s="483"/>
      <c r="MH18" s="483"/>
      <c r="MI18" s="483"/>
      <c r="MJ18" s="483"/>
      <c r="MK18" s="483"/>
      <c r="ML18" s="483"/>
      <c r="MM18" s="483"/>
      <c r="MN18" s="483"/>
      <c r="MO18" s="483"/>
      <c r="MP18" s="483"/>
      <c r="MQ18" s="483"/>
      <c r="MR18" s="483"/>
      <c r="MS18" s="483"/>
      <c r="MT18" s="483"/>
      <c r="MU18" s="483"/>
      <c r="MV18" s="483"/>
      <c r="MW18" s="483"/>
      <c r="MX18" s="483"/>
      <c r="MY18" s="483"/>
      <c r="MZ18" s="483"/>
      <c r="NA18" s="483"/>
      <c r="NB18" s="483"/>
      <c r="NC18" s="483"/>
      <c r="ND18" s="483"/>
      <c r="NE18" s="483"/>
      <c r="NF18" s="483"/>
      <c r="NG18" s="483"/>
      <c r="NH18" s="483"/>
      <c r="NI18" s="483"/>
      <c r="NJ18" s="483"/>
      <c r="NK18" s="483"/>
      <c r="NL18" s="483"/>
      <c r="NM18" s="483"/>
      <c r="NN18" s="483"/>
      <c r="NO18" s="483"/>
      <c r="NP18" s="483"/>
      <c r="NQ18" s="483"/>
      <c r="NR18" s="483"/>
      <c r="NS18" s="483"/>
      <c r="NT18" s="483"/>
      <c r="NU18" s="483"/>
      <c r="NV18" s="483"/>
      <c r="NW18" s="483"/>
      <c r="NX18" s="483"/>
      <c r="NY18" s="483"/>
      <c r="NZ18" s="483"/>
      <c r="OA18" s="483"/>
      <c r="OB18" s="483"/>
      <c r="OC18" s="483"/>
      <c r="OD18" s="483"/>
      <c r="OE18" s="483"/>
      <c r="OF18" s="483"/>
      <c r="OG18" s="483"/>
      <c r="OH18" s="483"/>
      <c r="OI18" s="483"/>
      <c r="OJ18" s="483"/>
      <c r="OK18" s="483"/>
      <c r="OL18" s="483"/>
      <c r="OM18" s="483"/>
      <c r="ON18" s="483"/>
      <c r="OO18" s="483"/>
      <c r="OP18" s="483"/>
      <c r="OQ18" s="483"/>
      <c r="OR18" s="483"/>
      <c r="OS18" s="483"/>
      <c r="OT18" s="483"/>
      <c r="OU18" s="483"/>
      <c r="OV18" s="483"/>
      <c r="OW18" s="483"/>
      <c r="OX18" s="483"/>
      <c r="OY18" s="483"/>
      <c r="OZ18" s="483"/>
      <c r="PA18" s="483"/>
      <c r="PB18" s="483"/>
      <c r="PC18" s="483"/>
      <c r="PD18" s="483"/>
      <c r="PE18" s="483"/>
      <c r="PF18" s="483"/>
      <c r="PG18" s="483"/>
      <c r="PH18" s="483"/>
      <c r="PI18" s="483"/>
      <c r="PJ18" s="483"/>
      <c r="PK18" s="483"/>
      <c r="PL18" s="483"/>
      <c r="PM18" s="483"/>
      <c r="PN18" s="483"/>
      <c r="PO18" s="483"/>
      <c r="PP18" s="483"/>
      <c r="PQ18" s="483"/>
      <c r="PR18" s="483"/>
      <c r="PS18" s="483"/>
      <c r="PT18" s="483"/>
      <c r="PU18" s="483"/>
      <c r="PV18" s="483"/>
      <c r="PW18" s="483"/>
      <c r="PX18" s="483"/>
      <c r="PY18" s="483"/>
      <c r="PZ18" s="483"/>
      <c r="QA18" s="483"/>
      <c r="QB18" s="483"/>
      <c r="QC18" s="483"/>
      <c r="QD18" s="483"/>
      <c r="QE18" s="483"/>
      <c r="QF18" s="483"/>
      <c r="QG18" s="483"/>
      <c r="QH18" s="483"/>
      <c r="QI18" s="483"/>
      <c r="QJ18" s="483"/>
      <c r="QK18" s="483"/>
      <c r="QL18" s="483"/>
      <c r="QM18" s="483"/>
      <c r="QN18" s="483"/>
      <c r="QO18" s="483"/>
      <c r="QP18" s="483"/>
      <c r="QQ18" s="483"/>
      <c r="QR18" s="483"/>
      <c r="QS18" s="483"/>
      <c r="QT18" s="483"/>
      <c r="QU18" s="483"/>
      <c r="QV18" s="483"/>
      <c r="QW18" s="483"/>
      <c r="QX18" s="483"/>
      <c r="QY18" s="483"/>
      <c r="QZ18" s="483"/>
      <c r="RA18" s="483"/>
      <c r="RB18" s="483"/>
      <c r="RC18" s="483"/>
      <c r="RD18" s="483"/>
      <c r="RE18" s="483"/>
      <c r="RF18" s="483"/>
      <c r="RG18" s="483"/>
      <c r="RH18" s="483"/>
      <c r="RI18" s="483"/>
      <c r="RJ18" s="483"/>
      <c r="RK18" s="483"/>
      <c r="RL18" s="483"/>
      <c r="RM18" s="483"/>
      <c r="RN18" s="483"/>
      <c r="RO18" s="483"/>
      <c r="RP18" s="483"/>
      <c r="RQ18" s="483"/>
      <c r="RR18" s="483"/>
      <c r="RS18" s="483"/>
      <c r="RT18" s="483"/>
      <c r="RU18" s="483"/>
      <c r="RV18" s="483"/>
      <c r="RW18" s="483"/>
      <c r="RX18" s="483"/>
      <c r="RY18" s="483"/>
      <c r="RZ18" s="483"/>
      <c r="SA18" s="483"/>
      <c r="SB18" s="483"/>
      <c r="SC18" s="483"/>
      <c r="SD18" s="483"/>
      <c r="SE18" s="483"/>
      <c r="SF18" s="483"/>
      <c r="SG18" s="483"/>
      <c r="SH18" s="483"/>
      <c r="SI18" s="483"/>
      <c r="SJ18" s="483"/>
      <c r="SK18" s="483"/>
      <c r="SL18" s="483"/>
      <c r="SM18" s="483"/>
      <c r="SN18" s="483"/>
      <c r="SO18" s="483"/>
      <c r="SP18" s="483"/>
      <c r="SQ18" s="483"/>
      <c r="SR18" s="483"/>
      <c r="SS18" s="483"/>
      <c r="ST18" s="483"/>
      <c r="SU18" s="483"/>
      <c r="SV18" s="483"/>
      <c r="SW18" s="483"/>
      <c r="SX18" s="483"/>
      <c r="SY18" s="483"/>
      <c r="SZ18" s="483"/>
      <c r="TA18" s="483"/>
      <c r="TB18" s="483"/>
      <c r="TC18" s="483"/>
      <c r="TD18" s="483"/>
      <c r="TE18" s="483"/>
      <c r="TF18" s="483"/>
      <c r="TG18" s="483"/>
      <c r="TH18" s="483"/>
      <c r="TI18" s="483"/>
      <c r="TJ18" s="483"/>
      <c r="TK18" s="483"/>
      <c r="TL18" s="483"/>
      <c r="TM18" s="483"/>
      <c r="TN18" s="483"/>
      <c r="TO18" s="483"/>
      <c r="TP18" s="483"/>
      <c r="TQ18" s="483"/>
      <c r="TR18" s="483"/>
      <c r="TS18" s="483"/>
      <c r="TT18" s="483"/>
      <c r="TU18" s="483"/>
      <c r="TV18" s="483"/>
      <c r="TW18" s="483"/>
      <c r="TX18" s="483"/>
      <c r="TY18" s="483"/>
      <c r="TZ18" s="483"/>
      <c r="UA18" s="483"/>
      <c r="UB18" s="483"/>
      <c r="UC18" s="483"/>
      <c r="UD18" s="483"/>
      <c r="UE18" s="483"/>
      <c r="UF18" s="483"/>
      <c r="UG18" s="483"/>
      <c r="UH18" s="483"/>
      <c r="UI18" s="483"/>
      <c r="UJ18" s="483"/>
      <c r="UK18" s="483"/>
      <c r="UL18" s="483"/>
      <c r="UM18" s="483"/>
      <c r="UN18" s="483"/>
      <c r="UO18" s="483"/>
      <c r="UP18" s="483"/>
      <c r="UQ18" s="483"/>
      <c r="UR18" s="483"/>
      <c r="US18" s="483"/>
      <c r="UT18" s="483"/>
      <c r="UU18" s="483"/>
      <c r="UV18" s="483"/>
      <c r="UW18" s="483"/>
      <c r="UX18" s="483"/>
      <c r="UY18" s="483"/>
      <c r="UZ18" s="483"/>
      <c r="VA18" s="483"/>
      <c r="VB18" s="483"/>
      <c r="VC18" s="483"/>
      <c r="VD18" s="483"/>
      <c r="VE18" s="483"/>
      <c r="VF18" s="483"/>
      <c r="VG18" s="483"/>
      <c r="VH18" s="483"/>
      <c r="VI18" s="483"/>
      <c r="VJ18" s="483"/>
      <c r="VK18" s="483"/>
      <c r="VL18" s="483"/>
      <c r="VM18" s="483"/>
      <c r="VN18" s="483"/>
      <c r="VO18" s="483"/>
      <c r="VP18" s="483"/>
      <c r="VQ18" s="483"/>
      <c r="VR18" s="483"/>
      <c r="VS18" s="483"/>
      <c r="VT18" s="483"/>
      <c r="VU18" s="483"/>
      <c r="VV18" s="483"/>
      <c r="VW18" s="483"/>
      <c r="VX18" s="483"/>
      <c r="VY18" s="483"/>
      <c r="VZ18" s="483"/>
      <c r="WA18" s="483"/>
      <c r="WB18" s="483"/>
      <c r="WC18" s="483"/>
      <c r="WD18" s="483"/>
      <c r="WE18" s="483"/>
      <c r="WF18" s="483"/>
      <c r="WG18" s="483"/>
      <c r="WH18" s="483"/>
      <c r="WI18" s="483"/>
      <c r="WJ18" s="483"/>
      <c r="WK18" s="483"/>
      <c r="WL18" s="483"/>
      <c r="WM18" s="483"/>
      <c r="WN18" s="483"/>
      <c r="WO18" s="483"/>
      <c r="WP18" s="483"/>
      <c r="WQ18" s="483"/>
      <c r="WR18" s="483"/>
      <c r="WS18" s="483"/>
      <c r="WT18" s="483"/>
      <c r="WU18" s="483"/>
      <c r="WV18" s="483"/>
      <c r="WW18" s="483"/>
      <c r="WX18" s="483"/>
      <c r="WY18" s="483"/>
      <c r="WZ18" s="483"/>
      <c r="XA18" s="483"/>
      <c r="XB18" s="483"/>
      <c r="XC18" s="483"/>
      <c r="XD18" s="483"/>
      <c r="XE18" s="483"/>
      <c r="XF18" s="483"/>
      <c r="XG18" s="483"/>
      <c r="XH18" s="483"/>
      <c r="XI18" s="483"/>
      <c r="XJ18" s="483"/>
      <c r="XK18" s="483"/>
      <c r="XL18" s="483"/>
      <c r="XM18" s="483"/>
      <c r="XN18" s="483"/>
      <c r="XO18" s="483"/>
      <c r="XP18" s="483"/>
      <c r="XQ18" s="483"/>
      <c r="XR18" s="483"/>
      <c r="XS18" s="483"/>
      <c r="XT18" s="483"/>
      <c r="XU18" s="483"/>
      <c r="XV18" s="483"/>
      <c r="XW18" s="483"/>
      <c r="XX18" s="483"/>
      <c r="XY18" s="483"/>
      <c r="XZ18" s="483"/>
      <c r="YA18" s="483"/>
      <c r="YB18" s="483"/>
      <c r="YC18" s="483"/>
      <c r="YD18" s="483"/>
      <c r="YE18" s="483"/>
      <c r="YF18" s="483"/>
      <c r="YG18" s="483"/>
      <c r="YH18" s="483"/>
      <c r="YI18" s="483"/>
      <c r="YJ18" s="483"/>
      <c r="YK18" s="483"/>
      <c r="YL18" s="483"/>
      <c r="YM18" s="483"/>
      <c r="YN18" s="483"/>
      <c r="YO18" s="483"/>
      <c r="YP18" s="483"/>
      <c r="YQ18" s="483"/>
      <c r="YR18" s="483"/>
      <c r="YS18" s="483"/>
      <c r="YT18" s="483"/>
      <c r="YU18" s="483"/>
      <c r="YV18" s="483"/>
      <c r="YW18" s="483"/>
      <c r="YX18" s="483"/>
      <c r="YY18" s="483"/>
      <c r="YZ18" s="483"/>
      <c r="ZA18" s="483"/>
      <c r="ZB18" s="483"/>
      <c r="ZC18" s="483"/>
      <c r="ZD18" s="483"/>
      <c r="ZE18" s="483"/>
      <c r="ZF18" s="483"/>
      <c r="ZG18" s="483"/>
      <c r="ZH18" s="483"/>
      <c r="ZI18" s="483"/>
      <c r="ZJ18" s="483"/>
      <c r="ZK18" s="483"/>
      <c r="ZL18" s="483"/>
      <c r="ZM18" s="483"/>
      <c r="ZN18" s="483"/>
      <c r="ZO18" s="483"/>
      <c r="ZP18" s="483"/>
      <c r="ZQ18" s="483"/>
      <c r="ZR18" s="483"/>
      <c r="ZS18" s="483"/>
      <c r="ZT18" s="483"/>
      <c r="ZU18" s="483"/>
      <c r="ZV18" s="483"/>
      <c r="ZW18" s="483"/>
      <c r="ZX18" s="483"/>
      <c r="ZY18" s="483"/>
      <c r="ZZ18" s="483"/>
      <c r="AAA18" s="483"/>
      <c r="AAB18" s="483"/>
      <c r="AAC18" s="483"/>
      <c r="AAD18" s="483"/>
      <c r="AAE18" s="483"/>
      <c r="AAF18" s="483"/>
      <c r="AAG18" s="483"/>
      <c r="AAH18" s="483"/>
      <c r="AAI18" s="483"/>
      <c r="AAJ18" s="483"/>
      <c r="AAK18" s="483"/>
      <c r="AAL18" s="483"/>
      <c r="AAM18" s="483"/>
      <c r="AAN18" s="483"/>
      <c r="AAO18" s="483"/>
      <c r="AAP18" s="483"/>
      <c r="AAQ18" s="483"/>
      <c r="AAR18" s="483"/>
      <c r="AAS18" s="483"/>
      <c r="AAT18" s="483"/>
      <c r="AAU18" s="483"/>
      <c r="AAV18" s="483"/>
      <c r="AAW18" s="483"/>
      <c r="AAX18" s="483"/>
      <c r="AAY18" s="483"/>
      <c r="AAZ18" s="483"/>
      <c r="ABA18" s="483"/>
      <c r="ABB18" s="483"/>
      <c r="ABC18" s="483"/>
      <c r="ABD18" s="483"/>
      <c r="ABE18" s="483"/>
      <c r="ABF18" s="483"/>
      <c r="ABG18" s="483"/>
      <c r="ABH18" s="483"/>
      <c r="ABI18" s="483"/>
      <c r="ABJ18" s="483"/>
      <c r="ABK18" s="483"/>
      <c r="ABL18" s="483"/>
      <c r="ABM18" s="483"/>
      <c r="ABN18" s="483"/>
      <c r="ABO18" s="483"/>
      <c r="ABP18" s="483"/>
      <c r="ABQ18" s="483"/>
      <c r="ABR18" s="483"/>
      <c r="ABS18" s="483"/>
      <c r="ABT18" s="483"/>
      <c r="ABU18" s="483"/>
      <c r="ABV18" s="483"/>
      <c r="ABW18" s="483"/>
      <c r="ABX18" s="483"/>
      <c r="ABY18" s="483"/>
      <c r="ABZ18" s="483"/>
      <c r="ACA18" s="483"/>
      <c r="ACB18" s="483"/>
      <c r="ACC18" s="483"/>
      <c r="ACD18" s="483"/>
      <c r="ACE18" s="483"/>
      <c r="ACF18" s="483"/>
      <c r="ACG18" s="483"/>
      <c r="ACH18" s="483"/>
      <c r="ACI18" s="483"/>
      <c r="ACJ18" s="483"/>
      <c r="ACK18" s="483"/>
      <c r="ACL18" s="483"/>
      <c r="ACM18" s="483"/>
      <c r="ACN18" s="483"/>
      <c r="ACO18" s="483"/>
      <c r="ACP18" s="483"/>
      <c r="ACQ18" s="483"/>
      <c r="ACR18" s="483"/>
      <c r="ACS18" s="483"/>
      <c r="ACT18" s="483"/>
      <c r="ACU18" s="483"/>
      <c r="ACV18" s="483"/>
      <c r="ACW18" s="483"/>
      <c r="ACX18" s="483"/>
      <c r="ACY18" s="483"/>
      <c r="ACZ18" s="483"/>
      <c r="ADA18" s="483"/>
      <c r="ADB18" s="483"/>
      <c r="ADC18" s="483"/>
      <c r="ADD18" s="483"/>
      <c r="ADE18" s="483"/>
      <c r="ADF18" s="483"/>
      <c r="ADG18" s="483"/>
      <c r="ADH18" s="483"/>
      <c r="ADI18" s="483"/>
      <c r="ADJ18" s="483"/>
      <c r="ADK18" s="483"/>
      <c r="ADL18" s="483"/>
      <c r="ADM18" s="483"/>
      <c r="ADN18" s="483"/>
      <c r="ADO18" s="483"/>
      <c r="ADP18" s="483"/>
      <c r="ADQ18" s="483"/>
      <c r="ADR18" s="483"/>
      <c r="ADS18" s="483"/>
      <c r="ADT18" s="483"/>
      <c r="ADU18" s="483"/>
      <c r="ADV18" s="483"/>
      <c r="ADW18" s="483"/>
      <c r="ADX18" s="483"/>
      <c r="ADY18" s="483"/>
      <c r="ADZ18" s="483"/>
      <c r="AEA18" s="483"/>
      <c r="AEB18" s="483"/>
      <c r="AEC18" s="483"/>
      <c r="AED18" s="483"/>
      <c r="AEE18" s="483"/>
      <c r="AEF18" s="483"/>
      <c r="AEG18" s="483"/>
      <c r="AEH18" s="483"/>
      <c r="AEI18" s="483"/>
      <c r="AEJ18" s="483"/>
      <c r="AEK18" s="483"/>
      <c r="AEL18" s="483"/>
      <c r="AEM18" s="483"/>
      <c r="AEN18" s="483"/>
      <c r="AEO18" s="483"/>
      <c r="AEP18" s="483"/>
      <c r="AEQ18" s="483"/>
      <c r="AER18" s="483"/>
      <c r="AES18" s="483"/>
      <c r="AET18" s="483"/>
      <c r="AEU18" s="483"/>
      <c r="AEV18" s="483"/>
      <c r="AEW18" s="483"/>
      <c r="AEX18" s="483"/>
      <c r="AEY18" s="483"/>
      <c r="AEZ18" s="483"/>
      <c r="AFA18" s="483"/>
      <c r="AFB18" s="483"/>
      <c r="AFC18" s="483"/>
      <c r="AFD18" s="483"/>
      <c r="AFE18" s="483"/>
      <c r="AFF18" s="483"/>
      <c r="AFG18" s="483"/>
      <c r="AFH18" s="483"/>
      <c r="AFI18" s="483"/>
      <c r="AFJ18" s="483"/>
      <c r="AFK18" s="483"/>
      <c r="AFL18" s="483"/>
      <c r="AFM18" s="483"/>
      <c r="AFN18" s="483"/>
      <c r="AFO18" s="483"/>
      <c r="AFP18" s="483"/>
      <c r="AFQ18" s="483"/>
      <c r="AFR18" s="483"/>
      <c r="AFS18" s="483"/>
      <c r="AFT18" s="483"/>
      <c r="AFU18" s="483"/>
      <c r="AFV18" s="483"/>
      <c r="AFW18" s="483"/>
      <c r="AFX18" s="483"/>
      <c r="AFY18" s="483"/>
      <c r="AFZ18" s="483"/>
      <c r="AGA18" s="483"/>
      <c r="AGB18" s="483"/>
      <c r="AGC18" s="483"/>
      <c r="AGD18" s="483"/>
      <c r="AGE18" s="483"/>
      <c r="AGF18" s="483"/>
      <c r="AGG18" s="483"/>
      <c r="AGH18" s="483"/>
      <c r="AGI18" s="483"/>
      <c r="AGJ18" s="483"/>
      <c r="AGK18" s="483"/>
      <c r="AGL18" s="483"/>
      <c r="AGM18" s="483"/>
      <c r="AGN18" s="483"/>
      <c r="AGO18" s="483"/>
      <c r="AGP18" s="483"/>
      <c r="AGQ18" s="483"/>
      <c r="AGR18" s="483"/>
      <c r="AGS18" s="483"/>
      <c r="AGT18" s="483"/>
      <c r="AGU18" s="483"/>
      <c r="AGV18" s="483"/>
      <c r="AGW18" s="483"/>
      <c r="AGX18" s="483"/>
      <c r="AGY18" s="483"/>
      <c r="AGZ18" s="483"/>
      <c r="AHA18" s="483"/>
      <c r="AHB18" s="483"/>
      <c r="AHC18" s="483"/>
      <c r="AHD18" s="483"/>
      <c r="AHE18" s="483"/>
      <c r="AHF18" s="483"/>
      <c r="AHG18" s="483"/>
      <c r="AHH18" s="483"/>
      <c r="AHI18" s="483"/>
      <c r="AHJ18" s="483"/>
      <c r="AHK18" s="483"/>
      <c r="AHL18" s="483"/>
      <c r="AHM18" s="483"/>
      <c r="AHN18" s="483"/>
      <c r="AHO18" s="483"/>
      <c r="AHP18" s="483"/>
      <c r="AHQ18" s="483"/>
      <c r="AHR18" s="483"/>
      <c r="AHS18" s="483"/>
      <c r="AHT18" s="483"/>
      <c r="AHU18" s="483"/>
      <c r="AHV18" s="483"/>
      <c r="AHW18" s="483"/>
      <c r="AHX18" s="483"/>
      <c r="AHY18" s="483"/>
      <c r="AHZ18" s="483"/>
      <c r="AIA18" s="483"/>
      <c r="AIB18" s="483"/>
      <c r="AIC18" s="483"/>
      <c r="AID18" s="483"/>
      <c r="AIE18" s="483"/>
      <c r="AIF18" s="483"/>
      <c r="AIG18" s="483"/>
      <c r="AIH18" s="483"/>
      <c r="AII18" s="483"/>
      <c r="AIJ18" s="483"/>
      <c r="AIK18" s="483"/>
      <c r="AIL18" s="483"/>
      <c r="AIM18" s="483"/>
      <c r="AIN18" s="483"/>
      <c r="AIO18" s="483"/>
      <c r="AIP18" s="483"/>
      <c r="AIQ18" s="483"/>
      <c r="AIR18" s="483"/>
      <c r="AIS18" s="483"/>
      <c r="AIT18" s="483"/>
      <c r="AIU18" s="483"/>
      <c r="AIV18" s="483"/>
      <c r="AIW18" s="483"/>
      <c r="AIX18" s="483"/>
      <c r="AIY18" s="483"/>
      <c r="AIZ18" s="483"/>
      <c r="AJA18" s="483"/>
      <c r="AJB18" s="483"/>
      <c r="AJC18" s="483"/>
      <c r="AJD18" s="483"/>
      <c r="AJE18" s="483"/>
      <c r="AJF18" s="483"/>
      <c r="AJG18" s="483"/>
      <c r="AJH18" s="483"/>
      <c r="AJI18" s="483"/>
      <c r="AJJ18" s="483"/>
      <c r="AJK18" s="483"/>
      <c r="AJL18" s="483"/>
      <c r="AJM18" s="483"/>
      <c r="AJN18" s="483"/>
      <c r="AJO18" s="483"/>
      <c r="AJP18" s="483"/>
      <c r="AJQ18" s="483"/>
      <c r="AJR18" s="483"/>
      <c r="AJS18" s="483"/>
      <c r="AJT18" s="483"/>
      <c r="AJU18" s="483"/>
      <c r="AJV18" s="483"/>
      <c r="AJW18" s="483"/>
      <c r="AJX18" s="483"/>
      <c r="AJY18" s="483"/>
      <c r="AJZ18" s="483"/>
      <c r="AKA18" s="483"/>
      <c r="AKB18" s="483"/>
      <c r="AKC18" s="483"/>
      <c r="AKD18" s="483"/>
      <c r="AKE18" s="483"/>
      <c r="AKF18" s="483"/>
      <c r="AKG18" s="483"/>
      <c r="AKH18" s="483"/>
      <c r="AKI18" s="483"/>
      <c r="AKJ18" s="483"/>
      <c r="AKK18" s="483"/>
      <c r="AKL18" s="483"/>
      <c r="AKM18" s="483"/>
      <c r="AKN18" s="483"/>
      <c r="AKO18" s="483"/>
      <c r="AKP18" s="483"/>
      <c r="AKQ18" s="483"/>
      <c r="AKR18" s="483"/>
      <c r="AKS18" s="483"/>
      <c r="AKT18" s="483"/>
      <c r="AKU18" s="483"/>
      <c r="AKV18" s="483"/>
      <c r="AKW18" s="483"/>
      <c r="AKX18" s="483"/>
      <c r="AKY18" s="483"/>
      <c r="AKZ18" s="483"/>
      <c r="ALA18" s="483"/>
      <c r="ALB18" s="483"/>
      <c r="ALC18" s="483"/>
      <c r="ALD18" s="483"/>
      <c r="ALE18" s="483"/>
      <c r="ALF18" s="483"/>
      <c r="ALG18" s="483"/>
      <c r="ALH18" s="483"/>
      <c r="ALI18" s="483"/>
      <c r="ALJ18" s="483"/>
      <c r="ALK18" s="483"/>
      <c r="ALL18" s="483"/>
      <c r="ALM18" s="483"/>
      <c r="ALN18" s="483"/>
      <c r="ALO18" s="483"/>
      <c r="ALP18" s="483"/>
      <c r="ALQ18" s="483"/>
      <c r="ALR18" s="483"/>
      <c r="ALS18" s="483"/>
      <c r="ALT18" s="483"/>
      <c r="ALU18" s="483"/>
      <c r="ALV18" s="483"/>
      <c r="ALW18" s="483"/>
      <c r="ALX18" s="483"/>
      <c r="ALY18" s="483"/>
      <c r="ALZ18" s="483"/>
    </row>
  </sheetData>
  <mergeCells count="2">
    <mergeCell ref="H1:I2"/>
    <mergeCell ref="P7:Q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2218</v>
      </c>
    </row>
    <row r="2" spans="2:6" s="4" customFormat="1"/>
    <row r="3" spans="2:6" s="134" customFormat="1">
      <c r="B3" s="133" t="s">
        <v>2219</v>
      </c>
      <c r="C3" s="135"/>
      <c r="D3" s="135"/>
      <c r="E3" s="135"/>
      <c r="F3" s="135"/>
    </row>
    <row r="4" spans="2:6" ht="18" customHeight="1">
      <c r="B4" s="131" t="s">
        <v>2220</v>
      </c>
    </row>
    <row r="5" spans="2:6" ht="18" customHeight="1">
      <c r="B5" s="131" t="s">
        <v>2221</v>
      </c>
    </row>
    <row r="6" spans="2:6" ht="18" customHeight="1">
      <c r="B6" s="131" t="s">
        <v>2222</v>
      </c>
    </row>
    <row r="7" spans="2:6" ht="18" customHeight="1">
      <c r="B7" s="131" t="s">
        <v>2223</v>
      </c>
    </row>
    <row r="8" spans="2:6" ht="18" customHeight="1">
      <c r="B8" s="131" t="s">
        <v>2224</v>
      </c>
    </row>
    <row r="9" spans="2:6" ht="24" customHeight="1">
      <c r="B9" s="474" t="s">
        <v>2225</v>
      </c>
      <c r="C9" s="474"/>
      <c r="D9" s="474"/>
      <c r="E9" s="474"/>
      <c r="F9" s="474"/>
    </row>
    <row r="10" spans="2:6" ht="14.25" customHeight="1">
      <c r="B10" s="475" t="s">
        <v>2226</v>
      </c>
      <c r="C10" s="475"/>
      <c r="D10" s="475"/>
      <c r="E10" s="475"/>
      <c r="F10" s="47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2024-02-27T10:29:39Z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