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876" documentId="13_ncr:1_{DED5795E-3DC0-A949-81AB-74CAE5BDD1E8}" xr6:coauthVersionLast="47" xr6:coauthVersionMax="47" xr10:uidLastSave="{2FED1F31-9A0B-F541-B85F-6E2A13483672}"/>
  <bookViews>
    <workbookView xWindow="0" yWindow="760" windowWidth="34560" windowHeight="20180" tabRatio="50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7" i="33"/>
  <c r="A187" i="33"/>
  <c r="AD21" i="52"/>
  <c r="Z21" i="52"/>
  <c r="M21" i="52"/>
  <c r="G21" i="52"/>
  <c r="D21" i="52"/>
  <c r="K187" i="33"/>
  <c r="AC21" i="52"/>
  <c r="AA21" i="52"/>
  <c r="U21" i="52"/>
  <c r="T21" i="52"/>
  <c r="R21" i="52"/>
  <c r="Q21" i="52"/>
  <c r="P21" i="52"/>
  <c r="O21" i="52"/>
  <c r="N21" i="52"/>
  <c r="L21" i="52"/>
  <c r="J21" i="52"/>
  <c r="I21" i="52"/>
  <c r="H21" i="52"/>
  <c r="F21" i="52"/>
  <c r="E21" i="52"/>
  <c r="C21" i="52"/>
  <c r="A21" i="52"/>
  <c r="F2" i="55" l="1"/>
  <c r="F1" i="55"/>
  <c r="E2" i="52"/>
  <c r="E1" i="52"/>
  <c r="AD187" i="33" l="1"/>
  <c r="AC187" i="33"/>
  <c r="AB187" i="33"/>
  <c r="Z187" i="33"/>
  <c r="Y187" i="33"/>
  <c r="S187" i="33"/>
  <c r="R187" i="33"/>
  <c r="P187" i="33"/>
  <c r="O187" i="33"/>
  <c r="N187" i="33"/>
  <c r="M187" i="33"/>
  <c r="L187" i="33"/>
  <c r="J187" i="33"/>
  <c r="I187" i="33"/>
  <c r="H187" i="33"/>
  <c r="G187" i="33"/>
  <c r="F187" i="33"/>
  <c r="E187" i="33"/>
  <c r="D187"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39" authorId="69"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0"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43" authorId="71"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48" authorId="72"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48" authorId="73"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48" authorId="74"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C149" authorId="75"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51" authorId="76"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3" authorId="77"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E157"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5"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7"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8"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8"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9"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0"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Q177" authorId="85"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78" authorId="86"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79" authorId="87"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9" authorId="88"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1" authorId="89"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6" authorId="90"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6" authorId="91"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<sst xmlns="http://schemas.openxmlformats.org/spreadsheetml/2006/main" count="5509" uniqueCount="2086">
  <si>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</si>
  <si>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</si>
  <si>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</si>
  <si>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</si>
  <si>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</si>
  <si>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</si>
  <si>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</si>
  <si>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</si>
  <si>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</si>
  <si>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</si>
  <si>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</si>
  <si>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</si>
  <si>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</si>
  <si>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</si>
  <si>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</si>
  <si>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</si>
  <si>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</si>
  <si>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</si>
  <si>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</si>
  <si>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</si>
  <si>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</si>
  <si>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</si>
  <si>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</si>
  <si>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</si>
  <si>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</si>
  <si>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</si>
  <si>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</si>
  <si>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</si>
  <si>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</si>
  <si>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</si>
  <si>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</si>
  <si>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</si>
  <si>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</si>
  <si>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</si>
  <si>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</si>
  <si>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</si>
  <si>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</si>
  <si>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</si>
  <si>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</si>
  <si>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</si>
  <si>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</si>
  <si>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</si>
  <si>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</si>
  <si>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</si>
  <si>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</si>
  <si>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</si>
  <si>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</si>
  <si>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</si>
  <si>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</si>
  <si>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</si>
  <si>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</si>
  <si>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</si>
  <si>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</si>
  <si>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</si>
  <si>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</si>
  <si>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</si>
  <si>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</si>
  <si>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</si>
  <si>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</si>
  <si>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</si>
  <si>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</si>
  <si>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</si>
  <si>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</si>
  <si>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</si>
  <si>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</si>
  <si>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</si>
  <si>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</si>
  <si>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</si>
  <si>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</si>
  <si>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</si>
  <si>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</si>
  <si>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</si>
  <si>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</si>
  <si>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</si>
  <si>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</si>
  <si>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</si>
  <si>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</si>
  <si>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</si>
  <si>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</si>
  <si>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</si>
  <si>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</si>
  <si>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</si>
  <si>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</si>
  <si>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</si>
  <si>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</si>
  <si>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</si>
  <si>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</si>
  <si>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</si>
  <si>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</si>
  <si>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</si>
  <si>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</si>
  <si>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</si>
  <si>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</si>
  <si>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</si>
  <si>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</si>
  <si>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</si>
  <si>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</si>
  <si>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</si>
  <si>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</si>
  <si>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</si>
  <si>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</si>
  <si>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</si>
  <si>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</si>
  <si>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</si>
  <si>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</si>
  <si>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</si>
  <si>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</si>
  <si>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</si>
  <si>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</si>
  <si>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</si>
  <si>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</si>
  <si>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</si>
  <si>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</si>
  <si>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</si>
  <si>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</si>
  <si>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</si>
  <si>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</si>
  <si>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</si>
  <si>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</si>
  <si>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</si>
  <si>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</si>
  <si>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</si>
  <si>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</si>
  <si>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</si>
  <si>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</si>
  <si>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</si>
  <si>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</si>
  <si>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</si>
  <si>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</si>
  <si>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</si>
  <si>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</si>
  <si>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</si>
  <si>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</si>
  <si>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</si>
  <si>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</si>
  <si>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</si>
  <si>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</si>
  <si>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</si>
  <si>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</si>
  <si>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</si>
  <si>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</si>
  <si>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</si>
  <si>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</si>
  <si>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</si>
  <si>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</si>
  <si>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</si>
  <si>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</si>
  <si>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</si>
  <si>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</si>
  <si>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</si>
  <si>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</si>
  <si>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</si>
  <si>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</si>
  <si>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</si>
  <si>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</si>
  <si>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</si>
  <si>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</si>
  <si>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</si>
  <si>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</si>
  <si>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</si>
  <si>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</si>
  <si>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</si>
  <si>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</si>
  <si>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</si>
  <si>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</si>
  <si>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</si>
  <si>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</si>
  <si>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</si>
  <si>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</si>
  <si>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</si>
  <si>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</si>
  <si>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</si>
  <si>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</si>
  <si>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</si>
  <si>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</si>
  <si>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</si>
  <si>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</si>
  <si>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</si>
  <si>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</si>
  <si>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</si>
  <si>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</si>
  <si>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</si>
  <si>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</si>
  <si>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</si>
  <si>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</si>
  <si>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</si>
  <si>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</si>
  <si>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</si>
  <si>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</si>
  <si>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</si>
  <si>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</si>
  <si>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</si>
  <si>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</si>
  <si>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</si>
  <si>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</si>
  <si>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</si>
  <si>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</si>
  <si>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</si>
  <si>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</si>
  <si>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</si>
  <si>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</si>
  <si>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</si>
  <si>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</si>
  <si>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</si>
  <si>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</si>
  <si>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</si>
  <si>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</si>
  <si>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</si>
  <si>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</si>
  <si>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</si>
  <si>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</si>
  <si>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</si>
  <si>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</si>
  <si>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</si>
  <si>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</si>
  <si>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</si>
  <si>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</si>
  <si>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</si>
  <si>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</si>
  <si>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</si>
  <si>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</si>
  <si>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</si>
  <si>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</si>
  <si>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</si>
  <si>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</si>
  <si>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</si>
  <si>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</si>
  <si>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</si>
  <si>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</si>
  <si>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</si>
  <si>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</si>
  <si>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</si>
  <si>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</si>
  <si>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</si>
  <si>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</si>
  <si>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</si>
  <si>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</si>
  <si>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</si>
  <si>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</si>
  <si>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</si>
  <si>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</si>
  <si>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</si>
  <si>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</si>
  <si>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</si>
  <si>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</si>
  <si>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</si>
  <si>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</si>
  <si>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</si>
  <si>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</si>
  <si>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</si>
  <si>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</si>
  <si>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</si>
  <si>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</si>
  <si>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</si>
  <si>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</si>
  <si>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</si>
  <si>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</si>
  <si>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</si>
  <si>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</si>
  <si>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</si>
  <si>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</si>
  <si>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</si>
  <si>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</si>
  <si>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</si>
  <si>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</si>
  <si>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</si>
  <si>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</si>
  <si>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</si>
  <si>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</si>
  <si>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</si>
  <si>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</si>
  <si>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</si>
  <si>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</si>
  <si>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</si>
  <si>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</si>
  <si>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</si>
  <si>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</si>
  <si>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</si>
  <si>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</si>
  <si>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</si>
  <si>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</si>
  <si>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</si>
  <si>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</si>
  <si>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</si>
  <si>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</si>
  <si>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</si>
  <si>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</si>
  <si>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</si>
  <si>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</si>
  <si>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</si>
  <si>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</si>
  <si>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</si>
  <si>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</si>
  <si>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</si>
  <si>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</si>
  <si>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</si>
  <si>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</si>
  <si>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</si>
  <si>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</si>
  <si>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</si>
  <si>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</si>
  <si>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</si>
  <si>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</si>
  <si>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</si>
  <si>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</si>
  <si>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</si>
  <si>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</si>
  <si>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</si>
  <si>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</si>
  <si>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</si>
  <si>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</si>
  <si>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</si>
  <si>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</si>
  <si>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</si>
  <si>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</si>
  <si>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</si>
  <si>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</si>
  <si>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</si>
  <si>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</si>
  <si>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</si>
  <si>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</si>
  <si>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</si>
  <si>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</si>
  <si>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</si>
  <si>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</si>
  <si>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</si>
  <si>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</si>
  <si>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</si>
  <si>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</si>
  <si>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</si>
  <si>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</si>
  <si>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</si>
  <si>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</si>
  <si>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</si>
  <si>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</si>
  <si>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</si>
  <si>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</si>
  <si>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</si>
  <si>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</si>
  <si>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</si>
  <si>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</si>
  <si>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</si>
  <si>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</si>
  <si>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</si>
  <si>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</si>
  <si>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</si>
  <si>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</si>
  <si>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</si>
  <si>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</si>
  <si>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</si>
  <si>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</si>
  <si>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</si>
  <si>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</si>
  <si>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</si>
  <si>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</si>
  <si>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</si>
  <si>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</si>
  <si>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</si>
  <si>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</si>
  <si>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</si>
  <si>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</si>
  <si>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</si>
  <si>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</si>
  <si>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</si>
  <si>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</si>
  <si>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</si>
  <si>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</si>
  <si>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</si>
  <si>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</si>
  <si>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</si>
  <si>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</si>
  <si>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</si>
  <si>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</si>
  <si>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</si>
  <si>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</si>
  <si>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</si>
  <si>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</si>
  <si>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</si>
  <si>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</si>
  <si>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</si>
  <si>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</si>
  <si>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</si>
  <si>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</si>
  <si>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</si>
  <si>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</si>
  <si>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</si>
  <si>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</si>
  <si>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</si>
  <si>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</si>
  <si>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</si>
  <si>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</si>
  <si>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</si>
  <si>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</si>
  <si>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</si>
  <si>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</si>
  <si>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</si>
  <si>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</si>
  <si>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</si>
  <si>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</si>
  <si>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</si>
  <si>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</si>
  <si>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</si>
  <si>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</si>
  <si>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</si>
  <si>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</si>
  <si>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</si>
  <si>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</si>
  <si>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</si>
  <si>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</si>
  <si>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</si>
  <si>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</si>
  <si>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</si>
  <si>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</si>
  <si>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</si>
  <si>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</si>
  <si>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</si>
  <si>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</si>
  <si>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</si>
  <si>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</si>
  <si>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</si>
  <si>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</si>
  <si>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</si>
  <si>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</si>
  <si>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</si>
  <si>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</si>
  <si>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</si>
  <si>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</si>
  <si>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</si>
  <si>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</si>
  <si>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</si>
  <si>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</si>
  <si>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</si>
  <si>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</si>
  <si>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</si>
  <si>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</si>
  <si>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</si>
  <si>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</si>
  <si>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</si>
  <si>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</si>
  <si>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</si>
  <si>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</si>
  <si>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</si>
  <si>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</si>
  <si>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</si>
  <si>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</si>
  <si>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</si>
  <si>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</si>
  <si>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</si>
  <si>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</si>
  <si>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</si>
  <si>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</si>
  <si>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</si>
  <si>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</si>
  <si>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</si>
  <si>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</si>
  <si>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</si>
  <si>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</si>
  <si>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</si>
  <si>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</si>
  <si>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</si>
  <si>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</si>
  <si>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</si>
  <si>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</si>
  <si>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</si>
  <si>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</si>
  <si>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</si>
  <si>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</si>
  <si>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</si>
  <si>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</si>
  <si>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</si>
  <si>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</si>
  <si>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</si>
  <si>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</si>
  <si>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</si>
  <si>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</si>
  <si>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</si>
  <si>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</si>
  <si>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</si>
  <si>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</si>
  <si>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</si>
  <si>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</si>
  <si>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</si>
  <si>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</si>
  <si>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</si>
  <si>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</si>
  <si>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</si>
  <si>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</si>
  <si>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</si>
  <si>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</si>
  <si>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</si>
  <si>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</si>
  <si>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</si>
  <si>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</si>
  <si>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</si>
  <si>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</si>
  <si>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</si>
  <si>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</si>
  <si>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</si>
  <si>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</si>
  <si>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</si>
  <si>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</si>
  <si>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</si>
  <si>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</si>
  <si>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</si>
  <si>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</si>
  <si>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</si>
  <si>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</si>
  <si>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</si>
  <si>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</si>
  <si>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</si>
  <si>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</si>
  <si>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</si>
  <si>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</si>
  <si>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</si>
  <si>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</si>
  <si>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</si>
  <si>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</si>
  <si>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</si>
  <si>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</si>
  <si>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</si>
  <si>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</si>
  <si>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</si>
  <si>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</si>
  <si>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</si>
  <si>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</si>
  <si>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</si>
  <si>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</si>
  <si>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</si>
  <si>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</si>
  <si>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</si>
  <si>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</si>
  <si>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</si>
  <si>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</si>
  <si>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</si>
  <si>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</si>
  <si>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</si>
  <si>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</si>
  <si>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</si>
  <si>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</si>
  <si>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</si>
  <si>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</si>
  <si>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</si>
  <si>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</si>
  <si>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</si>
  <si>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</si>
  <si>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</si>
  <si>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</si>
  <si>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</si>
  <si>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</si>
  <si>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</si>
  <si>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</si>
  <si>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</si>
  <si>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</si>
  <si>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</si>
  <si>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</si>
  <si>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</si>
  <si>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</si>
  <si>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</si>
  <si>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</si>
  <si>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</si>
  <si>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</si>
  <si>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</si>
  <si>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</si>
  <si>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</si>
  <si>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</si>
  <si>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</si>
  <si>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</si>
  <si>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</si>
  <si>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</si>
  <si>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</si>
  <si>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</si>
  <si>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</si>
  <si>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</si>
  <si>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</si>
  <si>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</si>
  <si>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</si>
  <si>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</si>
  <si>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</si>
  <si>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</si>
  <si>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</si>
  <si>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</si>
  <si>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</si>
  <si>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</si>
  <si>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</si>
  <si>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</si>
  <si>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</si>
  <si>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</si>
  <si>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</si>
  <si>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</si>
  <si>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</si>
  <si>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</si>
  <si>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</si>
  <si>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</si>
  <si>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</si>
  <si>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</si>
  <si>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</si>
  <si>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</si>
  <si>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</si>
  <si>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</si>
  <si>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</si>
  <si>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</si>
  <si>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</si>
  <si>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</si>
  <si>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</si>
  <si>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</si>
  <si>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</si>
  <si>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</si>
  <si>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</si>
  <si>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</si>
  <si>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</si>
  <si>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</si>
  <si>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</si>
  <si>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</si>
  <si>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</si>
  <si>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</si>
  <si>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</si>
  <si>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</si>
  <si>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</si>
  <si>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</si>
  <si>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</si>
  <si>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</si>
  <si>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</si>
  <si>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</si>
  <si>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</si>
  <si>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</si>
  <si>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</si>
  <si>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</si>
  <si>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</si>
  <si>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</si>
  <si>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</si>
  <si>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</si>
  <si>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</si>
  <si>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</si>
  <si>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</si>
  <si>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</si>
  <si>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</si>
  <si>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</si>
  <si>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</si>
  <si>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</si>
  <si>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</si>
  <si>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</si>
  <si>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</si>
  <si>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</si>
  <si>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</si>
  <si>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</si>
  <si>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</si>
  <si>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</si>
  <si>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</si>
  <si>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</si>
  <si>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</si>
  <si>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</si>
  <si>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</si>
  <si>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</si>
  <si>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</si>
  <si>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</si>
  <si>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</si>
  <si>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</si>
  <si>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</si>
  <si>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</si>
  <si>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</si>
  <si>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</si>
  <si>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</si>
  <si>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</si>
  <si>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</si>
  <si>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</si>
  <si>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</si>
  <si>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</si>
  <si>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</si>
  <si>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</si>
  <si>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</si>
  <si>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</si>
  <si>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</si>
  <si>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</si>
  <si>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</si>
  <si>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</si>
  <si>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</si>
  <si>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</si>
  <si>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</si>
  <si>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</si>
  <si>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</si>
  <si>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</si>
  <si>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</si>
  <si>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</si>
  <si>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</si>
  <si>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</si>
  <si>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</si>
  <si>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</si>
  <si>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</si>
  <si>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</si>
  <si>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</si>
  <si>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</si>
  <si>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</si>
  <si>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</si>
  <si>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</si>
  <si>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</si>
  <si>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</si>
  <si>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</si>
  <si>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</si>
  <si>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</si>
  <si>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</si>
  <si>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</si>
  <si>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</si>
  <si>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</si>
  <si>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</si>
  <si>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</si>
  <si>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</si>
  <si>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</si>
  <si>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</si>
  <si>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</si>
  <si>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</si>
  <si>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</si>
  <si>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</si>
  <si>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</si>
  <si>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</si>
  <si>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</si>
  <si>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</si>
  <si>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</si>
  <si>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</si>
  <si>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</si>
  <si>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</si>
  <si>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</si>
  <si>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</si>
  <si>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</si>
  <si>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</si>
  <si>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</si>
  <si>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</si>
  <si>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</si>
  <si>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</si>
  <si>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</si>
  <si>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</si>
  <si>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</si>
  <si>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</si>
  <si>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</si>
  <si>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</si>
  <si>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</si>
  <si>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</si>
  <si>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</si>
  <si>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</si>
  <si>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</si>
  <si>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</si>
  <si>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</si>
  <si>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</si>
  <si>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</si>
  <si>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</si>
  <si>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</si>
  <si>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</si>
  <si>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</si>
  <si>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</si>
  <si>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</si>
  <si>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</si>
  <si>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</si>
  <si>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</si>
  <si>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</si>
  <si>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</si>
  <si>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</si>
  <si>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</si>
  <si>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</si>
  <si>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</si>
  <si>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</si>
  <si>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</si>
  <si>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</si>
  <si>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</si>
  <si>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</si>
  <si>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</si>
  <si>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</si>
  <si>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</si>
  <si>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</si>
  <si>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</si>
  <si>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</si>
  <si>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</si>
  <si>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</si>
  <si>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</si>
  <si>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</si>
  <si>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</si>
  <si>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</si>
  <si>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</si>
  <si>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</si>
  <si>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</si>
  <si>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</si>
  <si>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</si>
  <si>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</si>
  <si>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</si>
  <si>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</si>
  <si>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</si>
  <si>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</si>
  <si>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</si>
  <si>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</si>
  <si>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</si>
  <si>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</si>
  <si>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</si>
  <si>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</si>
  <si>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</si>
  <si>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</si>
  <si>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</si>
  <si>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</si>
  <si>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</si>
  <si>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</si>
  <si>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</si>
  <si>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</si>
  <si>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</si>
  <si>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</si>
  <si>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</si>
  <si>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</si>
  <si>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</si>
  <si>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</si>
  <si>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</si>
  <si>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</si>
  <si>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</si>
  <si>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</si>
  <si>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</si>
  <si>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</si>
  <si>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</si>
  <si>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</si>
  <si>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</si>
  <si>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</si>
  <si>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</si>
  <si>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</si>
  <si>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</si>
  <si>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</si>
  <si>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</si>
  <si>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</si>
  <si>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</si>
  <si>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</si>
  <si>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</si>
  <si>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</si>
  <si>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</si>
  <si>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</si>
  <si>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</si>
  <si>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</si>
  <si>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</si>
  <si>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</si>
  <si>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</si>
  <si>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</si>
  <si>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</si>
  <si>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</si>
  <si>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</si>
  <si>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</si>
  <si>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</si>
  <si>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</si>
  <si>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</si>
  <si>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</si>
  <si>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</si>
  <si>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</si>
  <si>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</si>
  <si>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</si>
  <si>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</si>
  <si>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</si>
  <si>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</si>
  <si>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</si>
  <si>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</si>
  <si>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</si>
  <si>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</si>
  <si>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</si>
  <si>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</si>
  <si>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</si>
  <si>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</si>
  <si>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</si>
  <si>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</si>
  <si>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</si>
  <si>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</si>
  <si>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</si>
  <si>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</si>
  <si>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</si>
  <si>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</si>
  <si>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</si>
  <si>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</si>
  <si>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</si>
  <si>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</si>
  <si>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</si>
  <si>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</si>
  <si>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</si>
  <si>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</si>
  <si>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</si>
  <si>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</si>
  <si>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</si>
  <si>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</si>
  <si>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</si>
  <si>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</si>
  <si>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</si>
  <si>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</si>
  <si>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</si>
  <si>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</si>
  <si>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</si>
  <si>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</si>
  <si>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</si>
  <si>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</si>
  <si>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</si>
  <si>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</si>
  <si>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</si>
  <si>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</si>
  <si>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</si>
  <si>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</si>
  <si>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</si>
  <si>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</si>
  <si>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</si>
  <si>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</si>
  <si>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</si>
  <si>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</si>
  <si>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</si>
  <si>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</si>
  <si>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</si>
  <si>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</si>
  <si>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</si>
  <si>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</si>
  <si>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</si>
  <si>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</si>
  <si>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</si>
  <si>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</si>
  <si>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</si>
  <si>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</si>
  <si>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</si>
  <si>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</si>
  <si>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</si>
  <si>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</si>
  <si>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</si>
  <si>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</si>
  <si>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</si>
  <si>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</si>
  <si>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</si>
  <si>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</si>
  <si>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</si>
  <si>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</si>
  <si>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</si>
  <si>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</si>
  <si>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</si>
  <si>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</si>
  <si>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</si>
  <si>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</si>
  <si>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</si>
  <si>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</si>
  <si>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</si>
  <si>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</si>
  <si>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</si>
  <si>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</si>
  <si>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</si>
  <si>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</si>
  <si>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</si>
  <si>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</si>
  <si>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</si>
  <si>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</si>
  <si>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</si>
  <si>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</si>
  <si>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</si>
  <si>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</si>
  <si>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</si>
  <si>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</si>
  <si>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</si>
  <si>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</si>
  <si>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</si>
  <si>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</si>
  <si>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</si>
  <si>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</si>
  <si>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</si>
  <si>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</si>
  <si>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</si>
  <si>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</si>
  <si>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</si>
  <si>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</si>
  <si>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</si>
  <si>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</si>
  <si>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</si>
  <si>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</si>
  <si>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</si>
  <si>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</si>
  <si>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</si>
  <si>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</si>
  <si>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</si>
  <si>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</si>
  <si>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</si>
  <si>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</si>
  <si>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</si>
  <si>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</si>
  <si>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</si>
  <si>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</si>
  <si>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</si>
  <si>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</si>
  <si>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</si>
  <si>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</si>
  <si>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</si>
  <si>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</si>
  <si>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</si>
  <si>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</si>
  <si>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</si>
  <si>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</si>
  <si>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</si>
  <si>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</si>
  <si>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</si>
  <si>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</si>
  <si>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</si>
  <si>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</si>
  <si>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</si>
  <si>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</si>
  <si>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</si>
  <si>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</si>
  <si>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</si>
  <si>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</si>
  <si>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</si>
  <si>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</si>
  <si>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</si>
  <si>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</si>
  <si>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</si>
  <si>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</si>
  <si>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</si>
  <si>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</si>
  <si>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</si>
  <si>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</si>
  <si>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</si>
  <si>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</si>
  <si>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</si>
  <si>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</si>
  <si>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</si>
  <si>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</si>
  <si>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</si>
  <si>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</si>
  <si>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</si>
  <si>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</si>
  <si>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</si>
  <si>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</si>
  <si>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</si>
  <si>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</si>
  <si>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</si>
  <si>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</si>
  <si>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</si>
  <si>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</si>
  <si>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</si>
  <si>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</si>
  <si>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</si>
  <si>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</si>
  <si>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</si>
  <si>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</si>
  <si>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</si>
  <si>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</si>
  <si>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</si>
  <si>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</si>
  <si>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</si>
  <si>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</si>
  <si>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</si>
  <si>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</si>
  <si>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</si>
  <si>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</si>
  <si>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</si>
  <si>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</si>
  <si>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</si>
  <si>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</si>
  <si>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</si>
  <si>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</si>
  <si>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</si>
  <si>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</si>
  <si>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</si>
  <si>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</si>
  <si>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</si>
  <si>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</si>
  <si>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</si>
  <si>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</si>
  <si>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</si>
  <si>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</si>
  <si>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</si>
  <si>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</si>
  <si>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</si>
  <si>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</si>
  <si>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</si>
  <si>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</si>
  <si>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</si>
  <si>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</si>
  <si>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</si>
  <si>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</si>
  <si>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</si>
  <si>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</si>
  <si>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</si>
  <si>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</si>
  <si>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</si>
  <si>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</si>
  <si>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</si>
  <si>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</si>
  <si>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</si>
  <si>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</si>
  <si>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</si>
  <si>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</si>
  <si>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</si>
  <si>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</si>
  <si>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</si>
  <si>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</si>
  <si>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</si>
  <si>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</si>
  <si>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</si>
  <si>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</si>
  <si>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</si>
  <si>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</si>
  <si>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</si>
  <si>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</si>
  <si>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</si>
  <si>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</si>
  <si>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</si>
  <si>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</si>
  <si>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</si>
  <si>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</si>
  <si>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</si>
  <si>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</si>
  <si>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</si>
  <si>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</si>
  <si>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</si>
  <si>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</si>
  <si>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</si>
  <si>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</si>
  <si>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</si>
  <si>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</si>
  <si>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</si>
  <si>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</si>
  <si>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</si>
  <si>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</si>
  <si>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</si>
  <si>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</si>
  <si>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</si>
  <si>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</si>
  <si>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</si>
  <si>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</si>
  <si>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</si>
  <si>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</si>
  <si>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</si>
  <si>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</si>
  <si>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</si>
  <si>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</si>
  <si>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</si>
  <si>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</si>
  <si>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</si>
  <si>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</si>
  <si>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</si>
  <si>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</si>
  <si>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</si>
  <si>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</si>
  <si>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</si>
  <si>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</si>
  <si>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</si>
  <si>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</si>
  <si>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</si>
  <si>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</si>
  <si>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</si>
  <si>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</si>
  <si>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</si>
  <si>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</si>
  <si>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</si>
  <si>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</si>
  <si>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</si>
  <si>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</si>
  <si>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</si>
  <si>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</si>
  <si>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</si>
  <si>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</si>
  <si>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</si>
  <si>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</si>
  <si>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</si>
  <si>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</si>
  <si>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</si>
  <si>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</si>
  <si>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</si>
  <si>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</si>
  <si>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</si>
  <si>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</si>
  <si>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</si>
  <si>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</si>
  <si>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</si>
  <si>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</si>
  <si>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</si>
  <si>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</si>
  <si>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</si>
  <si>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</si>
  <si>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</si>
  <si>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</si>
  <si>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</si>
  <si>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</si>
  <si>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</si>
  <si>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</si>
  <si>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</si>
  <si>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</si>
  <si>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</si>
  <si>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</si>
  <si>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</si>
  <si>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</si>
  <si>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</si>
  <si>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</si>
  <si>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</si>
  <si>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</si>
  <si>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</si>
  <si>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</si>
  <si>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</si>
  <si>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</si>
  <si>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</si>
  <si>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</si>
  <si>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</si>
  <si>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</si>
  <si>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</si>
  <si>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</si>
  <si>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</si>
  <si>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</si>
  <si>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</si>
  <si>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</si>
  <si>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</si>
  <si>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</si>
  <si>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</si>
  <si>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</si>
  <si>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</si>
  <si>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</si>
  <si>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</si>
  <si>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</si>
  <si>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</si>
  <si>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</si>
  <si>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</si>
  <si>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</si>
  <si>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</si>
  <si>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</si>
  <si>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</si>
  <si>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</si>
  <si>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</si>
  <si>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</si>
  <si>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</si>
  <si>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</si>
  <si>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</si>
  <si>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</si>
  <si>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</si>
  <si>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</si>
  <si>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</si>
  <si>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</si>
  <si>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</si>
  <si>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</si>
  <si>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</si>
  <si>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</si>
  <si>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</si>
  <si>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</si>
  <si>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</si>
  <si>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</si>
  <si>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</si>
  <si>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</si>
  <si>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</si>
  <si>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</si>
  <si>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</si>
  <si>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</si>
  <si>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</si>
  <si>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</si>
  <si>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</si>
  <si>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</si>
  <si>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</si>
  <si>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</si>
  <si>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</si>
  <si>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</si>
  <si>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</si>
  <si>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</si>
  <si>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</si>
  <si>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</si>
  <si>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</si>
  <si>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</si>
  <si>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</si>
  <si>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</si>
  <si>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</si>
  <si>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</si>
  <si>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</si>
  <si>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</si>
  <si>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</si>
  <si>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</si>
  <si>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</si>
  <si>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</si>
  <si>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</si>
  <si>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</si>
  <si>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</si>
  <si>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</si>
  <si>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</si>
  <si>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</si>
  <si>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</si>
  <si>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</si>
  <si>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</si>
  <si>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</si>
  <si>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</si>
  <si>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</si>
  <si>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</si>
  <si>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</si>
  <si>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</si>
  <si>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</si>
  <si>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</si>
  <si>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</si>
  <si>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</si>
  <si>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</si>
  <si>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</si>
  <si>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</si>
  <si>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</si>
  <si>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</si>
  <si>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</si>
  <si>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</si>
  <si>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</si>
  <si>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</si>
  <si>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</si>
  <si>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</si>
  <si>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</si>
  <si>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</si>
  <si>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</si>
  <si>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</si>
  <si>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</si>
  <si>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</si>
  <si>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</si>
  <si>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</si>
  <si>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</si>
  <si>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</si>
  <si>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</si>
  <si>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</si>
  <si>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</si>
  <si>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</si>
  <si>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</si>
  <si>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</si>
  <si>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</si>
  <si>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</si>
  <si>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</si>
  <si>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</si>
  <si>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</si>
  <si>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</si>
  <si>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</si>
  <si>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</si>
  <si>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</si>
  <si>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</si>
  <si>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</si>
  <si>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</si>
  <si>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</si>
  <si>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</si>
  <si>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</si>
  <si>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</si>
  <si>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</si>
  <si>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</si>
  <si>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</si>
  <si>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</si>
  <si>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</si>
  <si>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</si>
  <si>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</si>
  <si>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</si>
  <si>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</si>
  <si>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</si>
  <si>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</si>
  <si>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</si>
  <si>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</si>
  <si>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</si>
  <si>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</si>
  <si>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</si>
  <si>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</si>
  <si>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</si>
  <si>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</si>
  <si>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</si>
  <si>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</si>
  <si>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</si>
  <si>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</si>
  <si>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</si>
  <si>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</si>
  <si>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</si>
  <si>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</si>
  <si>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</si>
  <si>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</si>
  <si>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</si>
  <si>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</si>
  <si>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</si>
  <si>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</si>
  <si>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</si>
  <si>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</si>
  <si>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</si>
  <si>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</si>
  <si>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</si>
  <si>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</si>
  <si>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</si>
  <si>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</si>
  <si>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</si>
  <si>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</si>
  <si>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</si>
  <si>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</si>
  <si>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</si>
  <si>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</si>
  <si>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</si>
  <si>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</si>
  <si>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</si>
  <si>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</si>
  <si>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</si>
  <si>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</si>
  <si>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</si>
  <si>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</si>
  <si>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</si>
  <si>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</si>
  <si>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</si>
  <si>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</si>
  <si>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</si>
  <si>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</si>
  <si>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</si>
  <si>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</si>
  <si>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</si>
  <si>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</si>
  <si>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</si>
  <si>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</si>
  <si>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</si>
  <si>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</si>
  <si>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</si>
  <si>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</si>
  <si>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</si>
  <si>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</si>
  <si>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</si>
  <si>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</si>
  <si>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</si>
  <si>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</si>
  <si>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</si>
  <si>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</si>
  <si>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</si>
  <si>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</si>
  <si>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</si>
  <si>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</si>
  <si>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</si>
  <si>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</si>
  <si>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</si>
  <si>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</si>
  <si>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</si>
  <si>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</si>
  <si>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</si>
  <si>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</si>
  <si>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</si>
  <si>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</si>
  <si>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</si>
  <si>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</si>
  <si>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</si>
  <si>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</si>
  <si>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</si>
  <si>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</si>
  <si>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</si>
  <si>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</si>
  <si>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</si>
  <si>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</si>
  <si>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</si>
  <si>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</si>
  <si>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</si>
  <si>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</si>
  <si>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</si>
  <si>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</si>
  <si>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</si>
  <si>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</si>
  <si>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</si>
  <si>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</si>
  <si>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</si>
  <si>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</si>
  <si>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</si>
  <si>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</si>
  <si>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</si>
  <si>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</si>
  <si>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</si>
  <si>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</si>
  <si>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</si>
  <si>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</si>
  <si>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</si>
  <si>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</si>
  <si>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</si>
  <si>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</si>
  <si>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</si>
  <si>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</si>
  <si>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</si>
  <si>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</si>
  <si>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</si>
  <si>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</si>
  <si>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</si>
  <si>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</si>
  <si>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</si>
  <si>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</si>
  <si>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</si>
  <si>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</si>
  <si>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</si>
  <si>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</si>
  <si>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</si>
  <si>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</si>
  <si>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</si>
  <si>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</si>
  <si>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</si>
  <si>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</si>
  <si>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</si>
  <si>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</si>
  <si>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</si>
  <si>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</si>
  <si>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</si>
  <si>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</si>
  <si>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</si>
  <si>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</si>
  <si>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</si>
  <si>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</si>
  <si>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</si>
  <si>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</si>
  <si>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</si>
  <si>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</si>
  <si>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</si>
  <si>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</si>
  <si>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</si>
  <si>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</si>
  <si>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</si>
  <si>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</si>
  <si>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</si>
  <si>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</si>
  <si>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</si>
  <si>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</si>
  <si>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</si>
  <si>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</si>
  <si>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</si>
  <si>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</si>
  <si>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</si>
  <si>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</si>
  <si>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</si>
  <si>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</si>
  <si>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</si>
  <si>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</si>
  <si>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</si>
  <si>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</si>
  <si>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</si>
  <si>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</si>
  <si>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</si>
  <si>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</si>
  <si>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</si>
  <si>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</si>
  <si>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</si>
  <si>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</si>
  <si>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</si>
  <si>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</si>
  <si>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</si>
  <si>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</si>
  <si>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</si>
  <si>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</si>
  <si>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</si>
  <si>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</si>
  <si>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</si>
  <si>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</si>
  <si>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</si>
  <si>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</si>
  <si>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</si>
  <si>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</si>
  <si>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</si>
  <si>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</si>
  <si>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</si>
  <si>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</si>
  <si>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</si>
  <si>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</si>
  <si>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</si>
  <si>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</si>
  <si>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</si>
  <si>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</si>
  <si>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</si>
  <si>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</si>
  <si>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</si>
  <si>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</si>
  <si>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</si>
  <si>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</si>
  <si>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</si>
  <si>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</si>
  <si>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</si>
  <si>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</si>
  <si>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</si>
  <si>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</si>
  <si>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</si>
  <si>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</si>
  <si>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</si>
  <si>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</si>
  <si>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</si>
  <si>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</si>
  <si>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</si>
  <si>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</si>
  <si>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</si>
  <si>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</si>
  <si>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</si>
  <si>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</si>
  <si>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</si>
  <si>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</si>
  <si>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</si>
  <si>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</si>
  <si>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</si>
  <si>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</si>
  <si>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</si>
  <si>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</si>
  <si>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</si>
  <si>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</si>
  <si>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</si>
  <si>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</si>
  <si>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</si>
  <si>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</si>
  <si>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</si>
  <si>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</si>
  <si>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</si>
  <si>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</si>
  <si>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</si>
  <si>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</si>
  <si>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</si>
  <si>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</si>
  <si>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</si>
  <si>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</si>
  <si>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</si>
  <si>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</si>
  <si>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</si>
  <si>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</si>
  <si>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</si>
  <si>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</si>
  <si>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</si>
  <si>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</si>
  <si>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</si>
  <si>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</si>
  <si>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</si>
  <si>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</si>
  <si>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</si>
  <si>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</si>
  <si>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</si>
  <si>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</si>
  <si>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</si>
  <si>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</si>
  <si>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</si>
  <si>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</si>
  <si>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</si>
  <si>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</si>
  <si>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</si>
  <si>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</si>
  <si>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</si>
  <si>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</si>
  <si>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</si>
  <si>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</si>
  <si>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</si>
  <si>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</si>
  <si>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</si>
  <si>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</si>
  <si>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</si>
  <si>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</si>
  <si>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</si>
  <si>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</si>
  <si>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</si>
  <si>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</si>
  <si>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</si>
  <si>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</si>
  <si>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</si>
  <si>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</si>
  <si>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</si>
  <si>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</si>
  <si>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</si>
  <si>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</si>
  <si>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</si>
  <si>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</si>
  <si>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</si>
  <si>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</si>
  <si>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</si>
  <si>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</si>
  <si>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</si>
  <si>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</si>
  <si>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</si>
  <si>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</si>
  <si>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</si>
  <si>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</si>
  <si>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</si>
  <si>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</si>
  <si>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</si>
  <si>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</si>
  <si>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</si>
  <si>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</si>
  <si>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</si>
  <si>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</si>
  <si>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</si>
  <si>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</si>
  <si>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</si>
  <si>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</si>
  <si>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</si>
  <si>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</si>
  <si>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</si>
  <si>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</si>
  <si>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</si>
  <si>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</si>
  <si>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</si>
  <si>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</si>
  <si>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</si>
  <si>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</si>
  <si>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</si>
  <si>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</si>
  <si>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</si>
  <si>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</si>
  <si>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</si>
  <si>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</si>
  <si>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</si>
  <si>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</si>
  <si>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</si>
  <si>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</si>
  <si>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</si>
  <si>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</si>
  <si>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</si>
  <si>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</si>
  <si>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</si>
  <si>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</si>
  <si>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</si>
  <si>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</si>
  <si>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</si>
  <si>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</si>
  <si>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</si>
  <si>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</si>
  <si>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</si>
  <si>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</si>
  <si>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</si>
  <si>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</si>
  <si>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</si>
  <si>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</si>
  <si>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</si>
  <si>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</si>
  <si>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</si>
  <si>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</si>
  <si>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</si>
  <si>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</si>
  <si>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</si>
  <si>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</si>
  <si>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</si>
  <si>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</si>
  <si>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</si>
  <si>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</si>
  <si>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</si>
  <si>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</si>
  <si>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</si>
  <si>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</si>
  <si>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</si>
  <si>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</si>
  <si>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</si>
  <si>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</si>
  <si>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</si>
  <si>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</si>
  <si>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</si>
  <si>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</si>
  <si>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</si>
  <si>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</si>
  <si>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</si>
  <si>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</si>
  <si>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</si>
  <si>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</si>
  <si>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</si>
  <si>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</si>
  <si>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</si>
  <si>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</si>
  <si>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</si>
  <si>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</si>
  <si>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</si>
  <si>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</si>
  <si>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</si>
  <si>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</si>
  <si>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</si>
  <si>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</si>
  <si>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</si>
  <si>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</si>
  <si>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</si>
  <si>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</si>
  <si>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</si>
  <si>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</si>
  <si>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</si>
  <si>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</si>
  <si>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</si>
  <si>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</si>
  <si>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</si>
  <si>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</si>
  <si>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</si>
  <si>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</si>
  <si>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</si>
  <si>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</si>
  <si>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</si>
  <si>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</si>
  <si>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</si>
  <si>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</si>
  <si>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</si>
  <si>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</si>
  <si>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</si>
  <si>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</si>
  <si>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</si>
  <si>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</si>
  <si>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</si>
  <si>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</si>
  <si>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</si>
  <si>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</si>
  <si>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</si>
  <si>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</si>
  <si>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</si>
  <si>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</si>
  <si>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</si>
  <si>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</si>
  <si>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</si>
  <si>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</si>
  <si>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</si>
  <si>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</si>
  <si>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</si>
  <si>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</si>
  <si>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</si>
  <si>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</si>
  <si>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</si>
  <si>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</si>
  <si>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</si>
  <si>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</si>
  <si>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</si>
  <si>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</si>
  <si>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</si>
  <si>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</si>
  <si>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</si>
  <si>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</si>
  <si>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</si>
  <si>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</si>
  <si>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</si>
  <si>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</si>
  <si>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</si>
  <si>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</si>
  <si>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</si>
  <si>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</si>
  <si>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</si>
  <si>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</si>
  <si>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</si>
  <si>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</si>
  <si>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</si>
  <si>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</si>
  <si>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</si>
  <si>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</si>
  <si>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</si>
  <si>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</si>
  <si>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</si>
  <si>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</si>
  <si>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</si>
  <si>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</si>
  <si>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</si>
  <si>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</si>
  <si>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</si>
  <si>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</si>
  <si>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</si>
  <si>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</si>
  <si>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</si>
  <si>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</si>
  <si>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</si>
  <si>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</si>
  <si>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</si>
  <si>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</si>
  <si>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</si>
  <si>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</si>
  <si>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</si>
  <si>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</si>
  <si>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</si>
  <si>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</si>
  <si>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</si>
  <si>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</si>
  <si>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</si>
  <si>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</si>
  <si>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</si>
  <si>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</si>
  <si>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</si>
  <si>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</si>
  <si>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</si>
  <si>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</si>
  <si>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</si>
  <si>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</si>
  <si>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</si>
  <si>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</si>
  <si>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</si>
  <si>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</si>
  <si>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</si>
  <si>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</si>
  <si>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</si>
  <si>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</si>
  <si>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</si>
  <si>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</si>
  <si>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</si>
  <si>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</si>
  <si>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</si>
  <si>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</si>
  <si>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</si>
  <si>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</si>
  <si>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</si>
  <si>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</si>
  <si>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</si>
  <si>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</si>
  <si>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</si>
  <si>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</si>
  <si>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</si>
  <si>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</si>
  <si>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</si>
  <si>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</si>
  <si>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</si>
  <si>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</si>
  <si>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</si>
  <si>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</si>
  <si>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</si>
  <si>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</si>
  <si>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</si>
  <si>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</si>
  <si>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</si>
  <si>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</si>
  <si>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</si>
  <si>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</si>
  <si>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</si>
  <si>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</si>
  <si>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</si>
  <si>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</si>
  <si>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</si>
  <si>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</si>
  <si>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</si>
  <si>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</si>
  <si>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</si>
  <si>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</si>
  <si>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</si>
  <si>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</si>
  <si>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</si>
  <si>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</si>
  <si>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</si>
  <si>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</si>
  <si>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</si>
  <si>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</si>
  <si>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</si>
  <si>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</si>
  <si>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</si>
  <si>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</si>
  <si>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</si>
  <si>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</si>
  <si>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</si>
  <si>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</si>
  <si>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</si>
  <si>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</si>
  <si>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</si>
  <si>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</si>
  <si>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</si>
  <si>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</si>
  <si>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</si>
  <si>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</si>
  <si>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</si>
  <si>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</si>
  <si>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</si>
  <si>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</si>
  <si>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</si>
  <si>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</si>
  <si>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</si>
  <si>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</si>
  <si>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</si>
  <si>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</si>
  <si>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</si>
  <si>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</si>
  <si>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</si>
  <si>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</si>
  <si>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</si>
  <si>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</si>
  <si>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</si>
  <si>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</si>
  <si>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</si>
  <si>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</si>
  <si>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</si>
  <si>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</si>
  <si>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</si>
  <si>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</si>
  <si>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</si>
  <si>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</si>
  <si>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</si>
  <si>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</si>
  <si>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</si>
  <si>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</si>
  <si>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</si>
  <si>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</si>
  <si>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</si>
  <si>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</si>
  <si>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</si>
  <si>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</si>
  <si>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</si>
  <si>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</si>
  <si>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</si>
  <si>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</si>
  <si>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</si>
  <si>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</si>
  <si>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</si>
  <si>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</si>
  <si>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</si>
  <si>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</si>
  <si>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</si>
  <si>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</si>
  <si>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</si>
  <si>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</si>
  <si>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</si>
  <si>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</si>
  <si>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</si>
  <si>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</si>
  <si>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</si>
  <si>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</si>
  <si>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</si>
  <si>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</si>
  <si>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</si>
  <si>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</si>
  <si>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</si>
  <si>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</si>
  <si>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</si>
  <si>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</si>
  <si>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</si>
  <si>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</si>
  <si>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</si>
  <si>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</si>
  <si>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</si>
  <si>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</si>
  <si>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</si>
  <si>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</si>
  <si>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</si>
  <si>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</si>
  <si>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</si>
  <si>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</si>
  <si>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</si>
  <si>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</si>
  <si>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</si>
  <si>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</si>
  <si>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</si>
  <si>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</si>
  <si>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</si>
  <si>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</si>
  <si>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</si>
  <si>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</si>
  <si>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</si>
  <si>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</si>
  <si>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</si>
  <si>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</si>
  <si>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</si>
  <si>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</si>
  <si>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</si>
  <si>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</si>
  <si>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</si>
  <si>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</si>
  <si>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</si>
  <si>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</si>
  <si>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</si>
  <si>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</si>
  <si>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</si>
  <si>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</si>
  <si>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</si>
  <si>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</si>
  <si>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</si>
  <si>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</si>
  <si>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</si>
  <si>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</si>
  <si>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</si>
  <si>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</si>
  <si>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</si>
  <si>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</si>
  <si>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</si>
  <si>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</si>
  <si>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</si>
  <si>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</si>
  <si>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</si>
  <si>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</si>
  <si>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</si>
  <si>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</si>
  <si>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</si>
  <si>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</si>
  <si>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</si>
  <si>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</si>
  <si>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</si>
  <si>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CIM11?</t>
  </si>
  <si>
    <t>Age du patient (Norme ISO_8601)</t>
  </si>
  <si>
    <t xml:space="preserve">Latitude du point clé de la localisation </t>
  </si>
  <si>
    <t xml:space="preserve">Altitude du point clé de la localisation, en mètre, ignoré côté NexSIS. </t>
  </si>
  <si>
    <t>Ville</t>
  </si>
  <si>
    <t>medicalAnalysis</t>
  </si>
  <si>
    <t>medicalPriority</t>
  </si>
  <si>
    <t>mainDiagnosis</t>
  </si>
  <si>
    <t>otherDiagnosis</t>
  </si>
  <si>
    <t>resourceDiagnosis</t>
  </si>
  <si>
    <t>patientContact</t>
  </si>
  <si>
    <t>GPContact</t>
  </si>
  <si>
    <t># voir callerContact (type contact)</t>
  </si>
  <si>
    <t>patientwhatsHappen</t>
  </si>
  <si>
    <r>
      <t xml:space="preserve"># Voir </t>
    </r>
    <r>
      <rPr>
        <i/>
        <sz val="11"/>
        <rFont val="Calibri"/>
        <family val="2"/>
        <scheme val="minor"/>
      </rPr>
      <t>detailedAdress</t>
    </r>
  </si>
  <si>
    <r>
      <t># Voir</t>
    </r>
    <r>
      <rPr>
        <i/>
        <sz val="11"/>
        <rFont val="Calibri"/>
        <family val="2"/>
        <scheme val="minor"/>
      </rPr>
      <t xml:space="preserve"> city</t>
    </r>
  </si>
  <si>
    <r>
      <t xml:space="preserve"># voir </t>
    </r>
    <r>
      <rPr>
        <i/>
        <sz val="11"/>
        <rFont val="Calibri"/>
        <family val="2"/>
        <scheme val="minor"/>
      </rPr>
      <t xml:space="preserve">callerContact </t>
    </r>
    <r>
      <rPr>
        <sz val="11"/>
        <rFont val="Calibri"/>
        <family val="2"/>
        <scheme val="minor"/>
      </rPr>
      <t>(type contact)</t>
    </r>
  </si>
  <si>
    <r>
      <t xml:space="preserve"># voir </t>
    </r>
    <r>
      <rPr>
        <i/>
        <sz val="11"/>
        <rFont val="Calibri"/>
        <family val="2"/>
        <scheme val="minor"/>
      </rPr>
      <t>callerContact</t>
    </r>
    <r>
      <rPr>
        <sz val="11"/>
        <rFont val="Calibri"/>
        <family val="2"/>
        <scheme val="minor"/>
      </rPr>
      <t xml:space="preserve"> (type contact)</t>
    </r>
  </si>
  <si>
    <t>GPAddress</t>
  </si>
  <si>
    <r>
      <t># voir</t>
    </r>
    <r>
      <rPr>
        <i/>
        <sz val="11"/>
        <rFont val="Calibri"/>
        <family val="2"/>
        <scheme val="minor"/>
      </rPr>
      <t xml:space="preserve"> patientAddress</t>
    </r>
    <r>
      <rPr>
        <sz val="11"/>
        <rFont val="Calibri"/>
        <family val="2"/>
        <scheme val="minor"/>
      </rPr>
      <t xml:space="preserve"> (type personalAddress)</t>
    </r>
  </si>
  <si>
    <t>patientAddress</t>
  </si>
  <si>
    <t>detailedAddress</t>
  </si>
  <si>
    <t>personalAddress</t>
  </si>
  <si>
    <t>patientID</t>
  </si>
  <si>
    <t>Date de naissance du patient</t>
  </si>
  <si>
    <t>Sexe du patient</t>
  </si>
  <si>
    <t>Numéro RPPS du médecin traitant</t>
  </si>
  <si>
    <t>Données spécifiques à la régulation médicale</t>
  </si>
  <si>
    <t>Notes médicales</t>
  </si>
  <si>
    <t>Mesures prises par le Samu-Centre 15 en réponse à la demande exprimée en fonction de l’événement et de la situation du ou des patients</t>
  </si>
  <si>
    <t>Type de décision prise</t>
  </si>
  <si>
    <t>ENUM : Conseil médical, Décision d’intervention, Décision d’orientation et de transport, Pas de décision supplémentaire</t>
  </si>
  <si>
    <t>teamMedicalLevel</t>
  </si>
  <si>
    <t>Type de transport engagé pour la prise en charge du patient</t>
  </si>
  <si>
    <t xml:space="preserve">SMUR </t>
  </si>
  <si>
    <r>
      <t xml:space="preserve"># Voir </t>
    </r>
    <r>
      <rPr>
        <i/>
        <sz val="11"/>
        <rFont val="Calibri"/>
        <family val="2"/>
        <scheme val="minor"/>
      </rPr>
      <t>operators</t>
    </r>
  </si>
  <si>
    <t>patientFile</t>
  </si>
  <si>
    <t>patIDvalue</t>
  </si>
  <si>
    <t>patIDstatus</t>
  </si>
  <si>
    <t>patIDattribute</t>
  </si>
  <si>
    <t>matINSvalue</t>
  </si>
  <si>
    <t>matINSoid</t>
  </si>
  <si>
    <t>GPname</t>
  </si>
  <si>
    <t>GPfirstname</t>
  </si>
  <si>
    <t>GPID</t>
  </si>
  <si>
    <t>Hypothese diagnostique principale émise par le médecin régulateur du CRAA</t>
  </si>
  <si>
    <t>Hypotheses diagnostiques secondaires émises par le médecin régulateur du CRAA</t>
  </si>
  <si>
    <t>Diagnostic posé par le médecin effecteur qui se trouve sur les lieux de l'affaire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</si>
</sst>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9">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53">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110" fillId="0" borderId="0" xfId="0" applyFont="1" applyAlignment="1">
      <alignment horizontal="left" wrapText="1"/>
    </xf>
    <xf numFmtId="0" fontId="111" fillId="0" borderId="0" xfId="0" applyFont="1" applyAlignment="1">
      <alignment horizontal="left"/>
    </xf>
    <xf numFmtId="0" fontId="112" fillId="0" borderId="0" xfId="0" applyFont="1" applyAlignment="1">
      <alignment horizontal="left"/>
    </xf>
    <xf numFmtId="0" fontId="113" fillId="0" borderId="0" xfId="0" applyFont="1" applyAlignment="1">
      <alignment wrapText="1"/>
    </xf>
    <xf numFmtId="0" fontId="113" fillId="0" borderId="0" xfId="0" quotePrefix="1" applyFont="1" applyAlignment="1">
      <alignment horizontal="left" wrapText="1"/>
    </xf>
    <xf numFmtId="0" fontId="114" fillId="0" borderId="0" xfId="0" applyFont="1" applyAlignment="1">
      <alignment horizontal="left" wrapText="1"/>
    </xf>
    <xf numFmtId="0" fontId="113" fillId="0" borderId="0" xfId="0" applyFont="1" applyAlignment="1">
      <alignment horizontal="center" vertical="center" wrapText="1"/>
    </xf>
    <xf numFmtId="0" fontId="113" fillId="0" borderId="0" xfId="0" applyFont="1" applyAlignment="1">
      <alignment horizontal="center" wrapText="1"/>
    </xf>
    <xf numFmtId="0" fontId="112" fillId="0" borderId="7" xfId="0" applyFont="1" applyBorder="1" applyAlignment="1">
      <alignment wrapText="1"/>
    </xf>
    <xf numFmtId="0" fontId="115" fillId="0" borderId="16" xfId="0" applyFont="1" applyBorder="1" applyAlignment="1">
      <alignment horizontal="center" wrapText="1"/>
    </xf>
    <xf numFmtId="0" fontId="110" fillId="26" borderId="0" xfId="0" applyFont="1" applyFill="1"/>
    <xf numFmtId="0" fontId="114" fillId="0" borderId="16" xfId="0" applyFont="1" applyBorder="1" applyAlignment="1">
      <alignment horizontal="left" wrapText="1"/>
    </xf>
    <xf numFmtId="0" fontId="110" fillId="0" borderId="0" xfId="0" applyFont="1"/>
    <xf numFmtId="0" fontId="9" fillId="0" borderId="7" xfId="0" applyFont="1" applyBorder="1" applyAlignment="1">
      <alignment horizontal="left" wrapText="1"/>
    </xf>
    <xf numFmtId="0" fontId="4" fillId="0" borderId="0" xfId="0" applyFont="1" applyAlignment="1">
      <alignment wrapText="1"/>
    </xf>
    <xf numFmtId="0" fontId="113"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4" fillId="0" borderId="0" xfId="0" applyFont="1" applyAlignment="1">
      <alignment horizontal="left"/>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0" borderId="7" xfId="0" applyFont="1" applyBorder="1" applyAlignment="1">
      <alignment wrapText="1"/>
    </xf>
    <xf numFmtId="0" fontId="4" fillId="19" borderId="7" xfId="0" applyFont="1" applyFill="1" applyBorder="1" applyAlignment="1">
      <alignmen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0" xfId="0" quotePrefix="1" applyFont="1" applyAlignment="1">
      <alignment horizontal="left" wrapText="1"/>
    </xf>
    <xf numFmtId="0" fontId="3" fillId="19" borderId="0" xfId="0" applyFont="1" applyFill="1" applyAlignment="1">
      <alignment wrapText="1"/>
    </xf>
    <xf numFmtId="0" fontId="2" fillId="0" borderId="0" xfId="0" applyFont="1" applyAlignment="1">
      <alignment wrapText="1"/>
    </xf>
    <xf numFmtId="0" fontId="2" fillId="0" borderId="0" xfId="0" applyFont="1" applyAlignment="1">
      <alignment horizontal="center" wrapText="1"/>
    </xf>
    <xf numFmtId="0" fontId="60" fillId="0" borderId="0" xfId="0" applyFont="1" applyAlignment="1">
      <alignment horizontal="center" vertical="center" wrapText="1"/>
    </xf>
    <xf numFmtId="0" fontId="2" fillId="0" borderId="0" xfId="0" applyFont="1" applyAlignment="1">
      <alignment horizontal="left"/>
    </xf>
    <xf numFmtId="0" fontId="2" fillId="0" borderId="0" xfId="0" applyFont="1" applyAlignment="1">
      <alignment vertical="top" wrapText="1"/>
    </xf>
    <xf numFmtId="0" fontId="2" fillId="0" borderId="0" xfId="0" applyFont="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18">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97" dataDxfId="396">
  <autoFilter ref="A8:AD20" xr:uid="{EF99425A-BF7C-494D-843B-A436A28F1D50}"/>
  <tableColumns count="30">
    <tableColumn id="26" xr3:uid="{F6E0102F-6A62-4676-8743-12C78DFD5AAE}" name="ID" totalsRowFunction="count" dataDxfId="395" totalsRowDxfId="394"/>
    <tableColumn id="34" xr3:uid="{C5C184C6-181D-45CF-A63D-7AEDCADFA43B}" name="Donnée (Niveau 1)" dataDxfId="393" totalsRowDxfId="392"/>
    <tableColumn id="1" xr3:uid="{48BA0677-2A51-4516-901D-245A32C9EF11}" name="Donnée (Niveau 2)" totalsRowFunction="count" dataDxfId="391" totalsRowDxfId="390"/>
    <tableColumn id="2" xr3:uid="{22B866D0-1B5E-4581-93E5-86229BC69C02}" name="Donnée (Niveau 3)" totalsRowFunction="count" dataDxfId="389" totalsRowDxfId="388"/>
    <tableColumn id="3" xr3:uid="{888BC815-3A76-4EEA-B68B-9A9CFFA21AC6}" name="Donnée (Niveau 4)" totalsRowFunction="count" dataDxfId="387" totalsRowDxfId="386"/>
    <tableColumn id="4" xr3:uid="{A1D31B95-E51B-44D1-A7C2-8E42F9D33E13}" name="Donnée (Niveau 5)" totalsRowFunction="count" dataDxfId="385" totalsRowDxfId="384"/>
    <tableColumn id="5" xr3:uid="{EA6D57DD-52EF-4D70-B539-0505DC6517EC}" name="Donnée (Niveau 6)" totalsRowFunction="count" dataDxfId="383" totalsRowDxfId="382"/>
    <tableColumn id="6" xr3:uid="{3FE552E2-2FEF-4E1A-B5DE-F4C21C13A296}" name="Description" totalsRowFunction="count" dataDxfId="381" totalsRowDxfId="380"/>
    <tableColumn id="14" xr3:uid="{BE5AEDCA-1CC5-4938-964E-9C68E6A07DC7}" name="Exemples" totalsRowFunction="count" dataDxfId="379" totalsRowDxfId="378"/>
    <tableColumn id="13" xr3:uid="{ED5FE47C-9997-4511-9856-83AF83A90171}" name="Fichier XSD" totalsRowFunction="count" dataDxfId="377" totalsRowDxfId="376"/>
    <tableColumn id="32" xr3:uid="{5C8C2495-D269-4E47-88B5-00584EF6B484}" name="Balise EMSI" dataDxfId="375" totalsRowDxfId="374"/>
    <tableColumn id="7" xr3:uid="{5C4F4C1E-17D3-4C4E-9650-A41F0BBB82B0}" name="Balise NexSIS" totalsRowFunction="count" dataDxfId="373" totalsRowDxfId="372"/>
    <tableColumn id="21" xr3:uid="{D8470834-C8F8-4F70-9302-7A4C602B72E6}" name="Nouvelle balise" totalsRowFunction="count" dataDxfId="371" totalsRowDxfId="370"/>
    <tableColumn id="8" xr3:uid="{D4E41060-B282-4AE5-8C87-3716CFB70625}" name="Nantes - balise" totalsRowFunction="count" dataDxfId="369" totalsRowDxfId="368"/>
    <tableColumn id="15" xr3:uid="{BB0E9A10-45CE-44DE-802C-D3A58D081A2F}" name="Nantes - description" totalsRowFunction="count" dataDxfId="367" totalsRowDxfId="366"/>
    <tableColumn id="18" xr3:uid="{8FE17C2A-E229-4B7F-B204-F356EEB4AE45}" name="GT399" totalsRowFunction="count" dataDxfId="365" totalsRowDxfId="364"/>
    <tableColumn id="9" xr3:uid="{4C9E2B92-3A78-454F-B9FF-8B97A2EAE3ED}" name="GT399 description" totalsRowFunction="count" dataDxfId="363" totalsRowDxfId="362"/>
    <tableColumn id="10" xr3:uid="{CCF33634-CF25-46BD-8DE3-12B24D24D5F8}" name="Priorisation" totalsRowFunction="count" dataDxfId="361" totalsRowDxfId="360"/>
    <tableColumn id="11" xr3:uid="{85B3828E-8687-4AA3-88CE-D610FCBDCFDE}" name="Cardinalité" dataDxfId="359" totalsRowDxfId="358"/>
    <tableColumn id="27" xr3:uid="{CF8F2F83-80E1-4F34-8CA4-101022C31379}" name="Objet" totalsRowFunction="count" dataDxfId="357" totalsRowDxfId="356"/>
    <tableColumn id="12" xr3:uid="{9491E93A-73C3-4214-8227-2A99EABCA3C1}" name="Format (ou type)" totalsRowFunction="count" dataDxfId="355" totalsRowDxfId="354"/>
    <tableColumn id="31" xr3:uid="{97801A1D-505C-4F61-ACF5-6EE844F5E23A}" name="Détails de format" dataDxfId="353" totalsRowDxfId="352"/>
    <tableColumn id="36" xr3:uid="{62248724-3AC6-48C6-B62F-D3C050A5A08F}" name="15-18" dataDxfId="351" totalsRowDxfId="350"/>
    <tableColumn id="35" xr3:uid="{2A6F94A4-B86B-4A8C-8862-6337DBF190B2}" name="15-15" dataDxfId="349" totalsRowDxfId="348"/>
    <tableColumn id="37" xr3:uid="{01782744-2942-D140-994A-3D343B0E0342}" name="CUT" dataDxfId="347" totalsRowDxfId="346"/>
    <tableColumn id="19" xr3:uid="{B112D546-E236-4723-880E-6D39731D2093}" name="Commentaire Hub Santé" totalsRowFunction="count" dataDxfId="345" totalsRowDxfId="344"/>
    <tableColumn id="16" xr3:uid="{E6CB6828-8B65-4F12-95B0-B9304BA135D8}" name="Commentaire Philippe Dreyfus" totalsRowFunction="count" dataDxfId="343" totalsRowDxfId="342"/>
    <tableColumn id="33" xr3:uid="{9AEA7D2D-C467-4E16-9414-C9877028EA11}" name="Commentaire FBE" dataDxfId="341" totalsRowDxfId="340"/>
    <tableColumn id="17" xr3:uid="{ACE48C56-220E-4341-8BEC-04B45FF1F728}" name="Commentaire Yann Penverne" totalsRowFunction="count" dataDxfId="339" totalsRowDxfId="338"/>
    <tableColumn id="20" xr3:uid="{A0AF1313-269D-4060-8F91-417D2F081DEB}" name="NexSIS" totalsRowFunction="custom" dataDxfId="337" totalsRowDxfId="336">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16" dataDxfId="315" totalsRowDxfId="314">
  <autoFilter ref="A8:AD14" xr:uid="{EF99425A-BF7C-494D-843B-A436A28F1D50}"/>
  <tableColumns count="30">
    <tableColumn id="26" xr3:uid="{D5B2518C-6D8E-6147-8C4F-B866728B3834}" name="ID" totalsRowFunction="count" dataDxfId="313" totalsRowDxfId="312"/>
    <tableColumn id="34" xr3:uid="{87148819-B7A5-7947-82EE-7CD825960AED}" name="Donnée (Niveau 1)" dataDxfId="311" totalsRowDxfId="310"/>
    <tableColumn id="1" xr3:uid="{D13C8DA4-A6E7-6647-83BF-735A36445504}" name="Donnée (Niveau 2)" totalsRowFunction="count" dataDxfId="309" totalsRowDxfId="308"/>
    <tableColumn id="2" xr3:uid="{9844E3D8-484C-674F-A6FE-C5E74C0BECD7}" name="Donnée (Niveau 3)" totalsRowFunction="count" dataDxfId="307" totalsRowDxfId="306"/>
    <tableColumn id="3" xr3:uid="{EDEAC3BB-E6E5-6D4A-81D4-0D53BDE32BE7}" name="Donnée (Niveau 4)" totalsRowFunction="count" dataDxfId="305" totalsRowDxfId="304"/>
    <tableColumn id="4" xr3:uid="{02D62420-0C0A-4A42-BF62-D538EE277DA2}" name="Donnée (Niveau 5)" totalsRowFunction="count" dataDxfId="303" totalsRowDxfId="302"/>
    <tableColumn id="5" xr3:uid="{AEDF2332-EB8E-3F47-A30F-62F4B295DC6E}" name="Donnée (Niveau 6)" totalsRowFunction="count" dataDxfId="301" totalsRowDxfId="300"/>
    <tableColumn id="6" xr3:uid="{6B82679A-C79E-B942-87C2-2A9AC62DFE61}" name="Description" totalsRowFunction="count" dataDxfId="299" totalsRowDxfId="298"/>
    <tableColumn id="14" xr3:uid="{64EB0DE7-7110-B649-B47F-39D14AB54769}" name="Exemples" totalsRowFunction="count" dataDxfId="297" totalsRowDxfId="296"/>
    <tableColumn id="7" xr3:uid="{30859462-25E2-6C4B-8D3C-5F2310CF2710}" name="Balise NexSIS" totalsRowFunction="count" dataDxfId="295" totalsRowDxfId="294"/>
    <tableColumn id="21" xr3:uid="{C7789C87-5B0F-9240-95BB-36A6DBBF16F7}" name="Nouvelle balise" totalsRowFunction="count" dataDxfId="293" totalsRowDxfId="292"/>
    <tableColumn id="8" xr3:uid="{56A311D2-6944-B44A-BA90-1B44FB783B25}" name="Nantes - balise" totalsRowFunction="count" dataDxfId="291" totalsRowDxfId="290"/>
    <tableColumn id="15" xr3:uid="{CC481BC4-1ACF-7849-B03D-7121652EE416}" name="Nantes - description" totalsRowFunction="count" dataDxfId="289" totalsRowDxfId="288"/>
    <tableColumn id="18" xr3:uid="{DA3EC825-B94E-6142-B1D1-58F763F6812E}" name="GT399" totalsRowFunction="count" dataDxfId="287" totalsRowDxfId="286"/>
    <tableColumn id="9" xr3:uid="{A60F6B9F-CF7A-6F48-A3FD-7FC591506696}" name="GT399 description" totalsRowFunction="count" dataDxfId="285" totalsRowDxfId="284"/>
    <tableColumn id="10" xr3:uid="{F183E99A-8936-D242-9E2F-7DF202579449}" name="Priorisation" totalsRowFunction="count" dataDxfId="283" totalsRowDxfId="282"/>
    <tableColumn id="11" xr3:uid="{0C55DBEB-B030-EB40-8778-44C43E402B7D}" name="Cardinalité" dataDxfId="281" totalsRowDxfId="280"/>
    <tableColumn id="27" xr3:uid="{3EA0014F-1F9E-3346-86AA-D19E79E32F71}" name="Objet" totalsRowFunction="count" dataDxfId="279" totalsRowDxfId="278"/>
    <tableColumn id="12" xr3:uid="{A3CD3B4C-97D3-9741-9A73-087C7A9F8936}" name="Format (ou type)" totalsRowFunction="count" dataDxfId="277" totalsRowDxfId="276"/>
    <tableColumn id="37" xr3:uid="{3FE45E5F-AD1E-7B48-BE25-BC7327DD16EC}" name="Nomenclature/ énumération" dataDxfId="275" totalsRowDxfId="274"/>
    <tableColumn id="31" xr3:uid="{9CB46CA4-597C-5148-8480-F8796E3C5AFD}" name="Détails de format" dataDxfId="273" totalsRowDxfId="272"/>
    <tableColumn id="36" xr3:uid="{97A47004-218F-7749-B82B-5B2AEE40A23C}" name="15-18" dataDxfId="271" totalsRowDxfId="270"/>
    <tableColumn id="35" xr3:uid="{544CEA0F-DCB5-C64C-9CDE-A40F1906888F}" name="15-15" dataDxfId="269" totalsRowDxfId="268"/>
    <tableColumn id="39" xr3:uid="{6DB8C4C4-E592-DA4D-B502-CA1F3A98FF18}" name="CUT" dataDxfId="267" totalsRowDxfId="266"/>
    <tableColumn id="19" xr3:uid="{F48E57B7-0080-CD4F-8CC0-D9866BEEABEE}" name="Commentaire Hub Santé" totalsRowFunction="count" dataDxfId="265" totalsRowDxfId="264"/>
    <tableColumn id="16" xr3:uid="{93611743-80E2-3A49-9F47-6E81E63C36BC}" name="Commentaire Philippe Dreyfus" totalsRowFunction="count" dataDxfId="263" totalsRowDxfId="262"/>
    <tableColumn id="33" xr3:uid="{E8582012-E1AA-5C48-84F3-81E85831EA3D}" name="Commentaire FBE" dataDxfId="261" totalsRowDxfId="260"/>
    <tableColumn id="17" xr3:uid="{10CD9342-79AA-B840-BD59-F6A02345EC01}" name="Commentaire Yann Penverne" totalsRowFunction="count" dataDxfId="259" totalsRowDxfId="258"/>
    <tableColumn id="20" xr3:uid="{36DD8A92-EC42-2849-A047-5EE0AABF1132}" name="NexSIS" totalsRowFunction="custom" dataDxfId="257" totalsRowDxfId="256">
      <totalsRowFormula>SUBTOTAL(103,createCase3[NexSIS])-COUNTIFS(createCase3[NexSIS],"=X")</totalsRowFormula>
    </tableColumn>
    <tableColumn id="22" xr3:uid="{055A2D99-D525-3349-A349-779652E6F495}" name="Métier" totalsRowFunction="custom" dataDxfId="255" totalsRowDxfId="25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56" dataDxfId="155" totalsRowDxfId="154">
  <autoFilter ref="A8:AD186"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43" dT="2023-12-14T09:27:26.44" personId="{E9A6DF60-F9B3-4BD0-BB8A-DE1D37E26830}" id="{74137E7D-2024-4E3A-8B98-9368867BE370}">
    <text xml:space="preserve">Est-ce qu'on utilise operators avec un rôle = à médecin traitant ? </text>
  </threadedComment>
  <threadedComment ref="E148" dT="2023-11-28T09:33:59.06" personId="{E9A6DF60-F9B3-4BD0-BB8A-DE1D37E26830}" id="{0A1DDABD-B2B0-4A61-8814-A7491198F908}">
    <text>Peut-on / doit-on réutiliser l'objet contact requérant : c'est la même structure ? Mais ici cela concerne le patient</text>
  </threadedComment>
  <threadedComment ref="H148" dT="2023-09-20T13:13:53.48" personId="{ABFB0C52-AC18-4406-B6D7-B9BCF5A2A0D7}" id="{647A8527-7AF1-45AA-BB58-53C964C0E6F0}" done="1">
    <text>Un peu flou sur les valeurs autorisées pour le type canal, prévoir quelques grands types ? (style "tel", "mail", "other" etc)</text>
  </threadedComment>
  <threadedComment ref="H148" dT="2023-09-26T16:55:36.18" personId="{ABFB0C52-AC18-4406-B6D7-B9BCF5A2A0D7}" id="{FECFF266-C864-428C-9966-9B138242FB95}" parentId="{647A8527-7AF1-45AA-BB58-53C964C0E6F0}">
    <text>Reprendre la nomenclature CHANNEL d'EMSI ?</text>
  </threadedComment>
  <threadedComment ref="H148" dT="2023-09-26T17:04:41.07" personId="{ABFB0C52-AC18-4406-B6D7-B9BCF5A2A0D7}" id="{72BF1BA8-2AFF-404A-9193-020D6474E505}" parentId="{647A8527-7AF1-45AA-BB58-53C964C0E6F0}">
    <text>Pour aller au bout de la logique, le passer en objet CONTACT</text>
  </threadedComment>
  <threadedComment ref="Q148"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C149"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3"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3"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E157" dT="2023-11-14T15:29:39.07" personId="{E9A6DF60-F9B3-4BD0-BB8A-DE1D37E26830}" id="{A01A1601-D876-42A1-B7E1-CAFC7CAE43BD}">
    <text>Objet Agent qui existe dans la qualification de l'affaire : à réutiliser ici ? Doit on ajouter nom prénom à l'objet ?</text>
  </threadedComment>
  <threadedComment ref="C165"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7" dT="2023-09-20T15:45:30.85" personId="{ABFB0C52-AC18-4406-B6D7-B9BCF5A2A0D7}" id="{DFEBA3BC-8166-4F9F-A129-402A4AB175F7}">
    <text>Y'a-t-il une nomenclature derrière ? Sinon mettre plutôt du freetext</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Q177" dT="2023-06-15T08:43:45.62" personId="{C9A89B3A-A5FD-6849-8E65-1CD4E6C7CFF2}" id="{B2A46742-7986-49EC-BFF2-E5B137820840}" done="1">
    <text>Vraiment 0..n ??? Plutôt 0..1 !</text>
  </threadedComment>
  <threadedComment ref="Q177" dT="2023-06-15T08:44:13.57" personId="{C9A89B3A-A5FD-6849-8E65-1CD4E6C7CFF2}" id="{0A6061F6-9572-4E76-8A7E-B49B7B3754F0}" parentId="{B2A46742-7986-49EC-BFF2-E5B137820840}">
    <text>Quid des autres alertes ultérieures ? -&gt; pas ici ! Pas 0..n</text>
  </threadedComment>
  <threadedComment ref="Q177" dT="2023-06-15T08:47:32.60" personId="{C9A89B3A-A5FD-6849-8E65-1CD4E6C7CFF2}" id="{B4482AEB-107B-477C-8801-43834D34BA26}" parentId="{B2A46742-7986-49EC-BFF2-E5B137820840}">
    <text>Pourquoi faire initiale et nouvelle alerte ??? Juste partager une liste de n alertes non ?</text>
  </threadedComment>
  <threadedComment ref="Q177"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78" dT="2023-11-28T10:26:59.01" personId="{E9A6DF60-F9B3-4BD0-BB8A-DE1D37E26830}" id="{DC749AE9-4EDB-4A7F-8A7B-0D009E03AED0}">
    <text xml:space="preserve">Quelle nomenclature  + est-ce un objet code + libellé ? </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3-06-13T09:17:02.34" personId="{C9A89B3A-A5FD-6849-8E65-1CD4E6C7CFF2}" id="{68BF9403-31A1-4258-9F69-305F60612509}" done="1">
    <text>Gérer ça dans les règles Excel +  script de génération</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9"/>
      <c r="K1" s="429"/>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43" t="s">
        <v>911</v>
      </c>
      <c r="I1" s="443"/>
      <c r="J1" s="443"/>
      <c r="O1" s="444" t="s">
        <v>816</v>
      </c>
      <c r="P1" s="444"/>
      <c r="AC1" s="96"/>
      <c r="AE1"/>
      <c r="AF1" s="128"/>
      <c r="ALZ1"/>
    </row>
    <row r="2" spans="1:1014" ht="13.5" customHeight="1">
      <c r="C2" s="141" t="s">
        <v>818</v>
      </c>
      <c r="D2" s="290"/>
      <c r="E2" s="152" t="s">
        <v>819</v>
      </c>
      <c r="F2" s="157">
        <f>createCase2[[#Totals],[NexSIS]] / createCase2[[#Totals],[ID]]</f>
        <v>0</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1472</v>
      </c>
      <c r="E42" s="242"/>
      <c r="F42" s="242"/>
      <c r="G42" s="242"/>
      <c r="H42" s="398" t="s">
        <v>1473</v>
      </c>
      <c r="I42" s="400" t="s">
        <v>1474</v>
      </c>
      <c r="J42" s="398"/>
      <c r="K42" s="263" t="s">
        <v>1475</v>
      </c>
      <c r="L42" s="398"/>
      <c r="M42" s="398"/>
      <c r="N42" s="398"/>
      <c r="O42" s="398"/>
      <c r="P42" s="401"/>
      <c r="Q42" s="398" t="s">
        <v>817</v>
      </c>
      <c r="R42" s="398"/>
      <c r="S42" s="257" t="s">
        <v>863</v>
      </c>
      <c r="T42" s="287"/>
      <c r="U42" s="398" t="s">
        <v>1476</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1477</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1478</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1479</v>
      </c>
      <c r="D45" s="242"/>
      <c r="E45" s="242"/>
      <c r="F45" s="242"/>
      <c r="G45" s="242"/>
      <c r="H45" s="266"/>
      <c r="I45" s="267"/>
      <c r="J45" s="266"/>
      <c r="K45" s="263" t="s">
        <v>1480</v>
      </c>
      <c r="L45" s="266"/>
      <c r="M45" s="266"/>
      <c r="N45" s="266"/>
      <c r="O45" s="266"/>
      <c r="P45" s="268"/>
      <c r="Q45" s="266" t="s">
        <v>817</v>
      </c>
      <c r="R45" s="266" t="s">
        <v>864</v>
      </c>
      <c r="S45" s="269" t="s">
        <v>1481</v>
      </c>
      <c r="T45" s="272"/>
      <c r="U45" s="266"/>
      <c r="V45" s="268"/>
      <c r="W45" s="262" t="s">
        <v>864</v>
      </c>
      <c r="X45" s="232"/>
      <c r="Y45" s="404"/>
      <c r="Z45" s="266"/>
      <c r="AA45" s="271" t="s">
        <v>1482</v>
      </c>
      <c r="AB45" s="266"/>
      <c r="AC45" s="402"/>
      <c r="AD45" s="402"/>
    </row>
    <row r="46" spans="1:30" s="224" customFormat="1" ht="13.5" customHeight="1">
      <c r="A46" s="225">
        <v>38</v>
      </c>
      <c r="B46" s="240"/>
      <c r="C46" s="219"/>
      <c r="D46" s="242" t="s">
        <v>1483</v>
      </c>
      <c r="E46" s="242"/>
      <c r="F46" s="242"/>
      <c r="G46" s="242"/>
      <c r="H46" s="398" t="s">
        <v>1484</v>
      </c>
      <c r="I46" s="400">
        <v>31</v>
      </c>
      <c r="J46" s="398"/>
      <c r="K46" s="263" t="s">
        <v>1485</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1486</v>
      </c>
      <c r="E47" s="242"/>
      <c r="F47" s="242"/>
      <c r="G47" s="242"/>
      <c r="H47" s="398" t="s">
        <v>1487</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topLeftCell="M1" zoomScale="138" workbookViewId="0">
      <selection activeCell="S4" sqref="S4"/>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1568</v>
      </c>
      <c r="B1" s="292"/>
      <c r="C1" s="129" t="s">
        <v>813</v>
      </c>
      <c r="D1" s="128"/>
      <c r="E1" s="299" t="s">
        <v>814</v>
      </c>
      <c r="F1" s="157">
        <v>0.7</v>
      </c>
      <c r="G1" s="128"/>
      <c r="H1" s="447" t="s">
        <v>1569</v>
      </c>
      <c r="I1" s="447"/>
      <c r="J1" s="447"/>
      <c r="K1" s="447"/>
      <c r="L1" s="447"/>
      <c r="M1" s="300" t="s">
        <v>1569</v>
      </c>
      <c r="N1" s="300" t="s">
        <v>1569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7"/>
      <c r="I2" s="447"/>
      <c r="J2" s="447"/>
      <c r="K2" s="447"/>
      <c r="L2" s="447"/>
      <c r="M2" s="300" t="s">
        <v>1569</v>
      </c>
      <c r="N2" s="300" t="s">
        <v>1569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1569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1569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1569</v>
      </c>
      <c r="C7" s="309" t="s">
        <v>1569</v>
      </c>
      <c r="D7" s="309" t="s">
        <v>1569</v>
      </c>
      <c r="E7" s="309" t="s">
        <v>1569</v>
      </c>
      <c r="F7" s="96"/>
      <c r="G7" s="96"/>
      <c r="H7" s="96"/>
      <c r="I7" s="96"/>
      <c r="J7" s="96"/>
      <c r="K7" s="96"/>
      <c r="L7" s="96"/>
      <c r="M7" s="96"/>
      <c r="N7" s="96"/>
      <c r="O7" s="448" t="s">
        <v>1570</v>
      </c>
      <c r="P7" s="448"/>
      <c r="Q7" s="448"/>
      <c r="R7" s="448"/>
      <c r="S7" s="310"/>
      <c r="T7" s="96"/>
      <c r="U7" s="96"/>
      <c r="V7" s="96"/>
      <c r="W7" s="96"/>
      <c r="X7" s="96"/>
      <c r="Y7" s="96"/>
      <c r="Z7" s="96"/>
      <c r="AA7" s="449" t="s">
        <v>829</v>
      </c>
      <c r="AB7" s="449"/>
      <c r="AD7" s="96"/>
      <c r="AE7" s="96"/>
      <c r="AF7" s="96"/>
      <c r="AG7" s="450" t="s">
        <v>830</v>
      </c>
      <c r="AH7" s="45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1571</v>
      </c>
      <c r="J8" s="313" t="s">
        <v>838</v>
      </c>
      <c r="K8" s="313" t="s">
        <v>1572</v>
      </c>
      <c r="L8" s="314" t="s">
        <v>840</v>
      </c>
      <c r="M8" s="314" t="s">
        <v>841</v>
      </c>
      <c r="N8" s="315" t="s">
        <v>842</v>
      </c>
      <c r="O8" s="314" t="s">
        <v>843</v>
      </c>
      <c r="P8" s="314" t="s">
        <v>844</v>
      </c>
      <c r="Q8" s="314" t="s">
        <v>845</v>
      </c>
      <c r="R8" s="314" t="s">
        <v>846</v>
      </c>
      <c r="S8" s="315" t="s">
        <v>677</v>
      </c>
      <c r="T8" s="378" t="s">
        <v>1573</v>
      </c>
      <c r="U8" s="378" t="s">
        <v>1574</v>
      </c>
      <c r="V8" s="378" t="s">
        <v>1575</v>
      </c>
      <c r="W8" s="313" t="s">
        <v>3</v>
      </c>
      <c r="X8" s="313" t="s">
        <v>1576</v>
      </c>
      <c r="Y8" s="313" t="s">
        <v>1577</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1578</v>
      </c>
      <c r="C9" s="321"/>
      <c r="D9" s="321"/>
      <c r="E9" s="321"/>
      <c r="F9" s="321"/>
      <c r="G9" s="321"/>
      <c r="H9" s="322" t="s">
        <v>1579</v>
      </c>
      <c r="I9" s="322" t="s">
        <v>1580</v>
      </c>
      <c r="J9" s="324"/>
      <c r="K9" s="322" t="s">
        <v>864</v>
      </c>
      <c r="L9" s="322" t="s">
        <v>1581</v>
      </c>
      <c r="M9" s="322"/>
      <c r="N9" s="322" t="s">
        <v>1581</v>
      </c>
      <c r="O9" s="322"/>
      <c r="P9" s="322"/>
      <c r="Q9" s="322"/>
      <c r="R9" s="322"/>
      <c r="S9" s="325" t="s">
        <v>820</v>
      </c>
      <c r="T9" s="325" t="s">
        <v>820</v>
      </c>
      <c r="U9" s="325" t="s">
        <v>820</v>
      </c>
      <c r="V9" s="322"/>
      <c r="W9" s="322" t="s">
        <v>864</v>
      </c>
      <c r="X9" s="322" t="s">
        <v>1582</v>
      </c>
      <c r="Y9" s="322"/>
      <c r="Z9" s="322"/>
      <c r="AA9" s="322" t="s">
        <v>864</v>
      </c>
      <c r="AB9" s="322"/>
      <c r="AC9" s="326" t="s">
        <v>1569</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1583</v>
      </c>
      <c r="I10" s="328" t="s">
        <v>1584</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1585</v>
      </c>
      <c r="AA10" s="328" t="s">
        <v>864</v>
      </c>
      <c r="AB10" s="328"/>
      <c r="AC10" s="326" t="s">
        <v>1569</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1586</v>
      </c>
      <c r="D11" s="331"/>
      <c r="E11" s="331"/>
      <c r="F11" s="331"/>
      <c r="G11" s="331"/>
      <c r="H11" s="322" t="s">
        <v>1587</v>
      </c>
      <c r="I11" s="322" t="s">
        <v>1588</v>
      </c>
      <c r="J11" s="322" t="s">
        <v>887</v>
      </c>
      <c r="K11" s="322" t="s">
        <v>864</v>
      </c>
      <c r="L11" s="322" t="s">
        <v>1589</v>
      </c>
      <c r="M11" s="322"/>
      <c r="N11" s="322" t="s">
        <v>1589</v>
      </c>
      <c r="O11" s="322"/>
      <c r="P11" s="322"/>
      <c r="Q11" s="322"/>
      <c r="R11" s="322"/>
      <c r="S11" s="325" t="s">
        <v>820</v>
      </c>
      <c r="T11" s="325" t="s">
        <v>820</v>
      </c>
      <c r="U11" s="325" t="s">
        <v>820</v>
      </c>
      <c r="V11" s="322"/>
      <c r="W11" s="322"/>
      <c r="X11" s="322" t="s">
        <v>863</v>
      </c>
      <c r="Y11" s="322"/>
      <c r="Z11" s="322" t="s">
        <v>1590</v>
      </c>
      <c r="AA11" s="322" t="s">
        <v>864</v>
      </c>
      <c r="AB11" s="322"/>
      <c r="AC11" s="326" t="s">
        <v>1569</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1591</v>
      </c>
      <c r="I12" s="328" t="s">
        <v>1592</v>
      </c>
      <c r="J12" s="328" t="s">
        <v>1593</v>
      </c>
      <c r="K12" s="328" t="s">
        <v>864</v>
      </c>
      <c r="L12" s="328" t="s">
        <v>1594</v>
      </c>
      <c r="M12" s="328"/>
      <c r="N12" s="328" t="s">
        <v>1594</v>
      </c>
      <c r="O12" s="328"/>
      <c r="P12" s="328"/>
      <c r="Q12" s="328"/>
      <c r="R12" s="328"/>
      <c r="S12" s="330" t="s">
        <v>820</v>
      </c>
      <c r="T12" s="330" t="s">
        <v>820</v>
      </c>
      <c r="U12" s="330" t="s">
        <v>820</v>
      </c>
      <c r="V12" s="328"/>
      <c r="W12" s="328"/>
      <c r="X12" s="328" t="s">
        <v>863</v>
      </c>
      <c r="Y12" s="328"/>
      <c r="Z12" s="328" t="s">
        <v>1595</v>
      </c>
      <c r="AA12" s="328" t="s">
        <v>864</v>
      </c>
      <c r="AB12" s="328"/>
      <c r="AC12" s="326" t="s">
        <v>1569</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1596</v>
      </c>
      <c r="D13" s="331"/>
      <c r="E13" s="331"/>
      <c r="F13" s="331"/>
      <c r="G13" s="331"/>
      <c r="H13" s="322" t="s">
        <v>1597</v>
      </c>
      <c r="I13" s="322" t="s">
        <v>1598</v>
      </c>
      <c r="J13" s="322" t="s">
        <v>1599</v>
      </c>
      <c r="K13" s="322" t="s">
        <v>864</v>
      </c>
      <c r="L13" s="322" t="s">
        <v>1600</v>
      </c>
      <c r="M13" s="322"/>
      <c r="N13" s="322" t="s">
        <v>1600</v>
      </c>
      <c r="O13" s="322"/>
      <c r="P13" s="322"/>
      <c r="Q13" s="322"/>
      <c r="R13" s="322"/>
      <c r="S13" s="332" t="s">
        <v>817</v>
      </c>
      <c r="T13" s="333" t="s">
        <v>820</v>
      </c>
      <c r="U13" s="334" t="s">
        <v>817</v>
      </c>
      <c r="V13" s="322" t="s">
        <v>864</v>
      </c>
      <c r="W13" s="322"/>
      <c r="X13" s="322" t="s">
        <v>879</v>
      </c>
      <c r="Y13" s="322"/>
      <c r="Z13" s="322" t="s">
        <v>932</v>
      </c>
      <c r="AA13" s="322" t="s">
        <v>864</v>
      </c>
      <c r="AB13" s="322"/>
      <c r="AC13" s="326" t="s">
        <v>1569</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1601</v>
      </c>
      <c r="D14" s="327"/>
      <c r="E14" s="327"/>
      <c r="F14" s="327"/>
      <c r="G14" s="327"/>
      <c r="H14" s="328" t="s">
        <v>1602</v>
      </c>
      <c r="I14" s="328" t="s">
        <v>1603</v>
      </c>
      <c r="J14" s="335"/>
      <c r="K14" s="328" t="s">
        <v>864</v>
      </c>
      <c r="L14" s="328" t="s">
        <v>1604</v>
      </c>
      <c r="M14" s="328"/>
      <c r="N14" s="328" t="s">
        <v>1604</v>
      </c>
      <c r="O14" s="328"/>
      <c r="P14" s="328"/>
      <c r="Q14" s="328"/>
      <c r="R14" s="328"/>
      <c r="S14" s="336" t="s">
        <v>823</v>
      </c>
      <c r="T14" s="336" t="s">
        <v>823</v>
      </c>
      <c r="U14" s="336" t="s">
        <v>823</v>
      </c>
      <c r="V14" s="328"/>
      <c r="W14" s="328" t="s">
        <v>864</v>
      </c>
      <c r="X14" s="328" t="s">
        <v>942</v>
      </c>
      <c r="Y14" s="328"/>
      <c r="Z14" s="328"/>
      <c r="AA14" s="328" t="s">
        <v>864</v>
      </c>
      <c r="AB14" s="328"/>
      <c r="AC14" s="326" t="s">
        <v>1569</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1605</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1569</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1606</v>
      </c>
      <c r="E16" s="327"/>
      <c r="F16" s="327"/>
      <c r="G16" s="327"/>
      <c r="H16" s="328" t="s">
        <v>1607</v>
      </c>
      <c r="I16" s="328" t="s">
        <v>1608</v>
      </c>
      <c r="J16" s="328" t="s">
        <v>1609</v>
      </c>
      <c r="K16" s="328" t="s">
        <v>864</v>
      </c>
      <c r="L16" s="328" t="s">
        <v>1610</v>
      </c>
      <c r="M16" s="328"/>
      <c r="N16" s="328" t="s">
        <v>1610</v>
      </c>
      <c r="O16" s="328"/>
      <c r="P16" s="328"/>
      <c r="Q16" s="328"/>
      <c r="R16" s="328"/>
      <c r="S16" s="338" t="s">
        <v>817</v>
      </c>
      <c r="T16" s="339" t="s">
        <v>817</v>
      </c>
      <c r="U16" s="340" t="s">
        <v>820</v>
      </c>
      <c r="V16" s="328" t="s">
        <v>864</v>
      </c>
      <c r="W16" s="328"/>
      <c r="X16" s="328" t="s">
        <v>863</v>
      </c>
      <c r="Y16" s="328"/>
      <c r="Z16" s="328" t="s">
        <v>1611</v>
      </c>
      <c r="AA16" s="328" t="s">
        <v>864</v>
      </c>
      <c r="AB16" s="328"/>
      <c r="AC16" s="326" t="s">
        <v>1569</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1612</v>
      </c>
      <c r="D17" s="331"/>
      <c r="E17" s="331"/>
      <c r="F17" s="331"/>
      <c r="G17" s="331"/>
      <c r="H17" s="323" t="s">
        <v>1613</v>
      </c>
      <c r="I17" s="322" t="s">
        <v>1614</v>
      </c>
      <c r="J17" s="322" t="s">
        <v>1615</v>
      </c>
      <c r="K17" s="322" t="s">
        <v>864</v>
      </c>
      <c r="L17" s="322" t="s">
        <v>1616</v>
      </c>
      <c r="M17" s="322"/>
      <c r="N17" s="322" t="s">
        <v>1616</v>
      </c>
      <c r="O17" s="322"/>
      <c r="P17" s="322"/>
      <c r="Q17" s="322"/>
      <c r="R17" s="322"/>
      <c r="S17" s="332" t="s">
        <v>817</v>
      </c>
      <c r="T17" s="334" t="s">
        <v>817</v>
      </c>
      <c r="U17" s="333" t="s">
        <v>820</v>
      </c>
      <c r="V17" s="322" t="s">
        <v>864</v>
      </c>
      <c r="W17" s="322"/>
      <c r="X17" s="322" t="s">
        <v>863</v>
      </c>
      <c r="Y17" s="322"/>
      <c r="Z17" s="322" t="s">
        <v>1617</v>
      </c>
      <c r="AA17" s="322" t="s">
        <v>864</v>
      </c>
      <c r="AB17" s="322"/>
      <c r="AC17" s="326" t="s">
        <v>1569</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1618</v>
      </c>
      <c r="D18" s="327"/>
      <c r="E18" s="327"/>
      <c r="F18" s="327"/>
      <c r="G18" s="327"/>
      <c r="H18" s="328" t="s">
        <v>1619</v>
      </c>
      <c r="I18" s="328" t="s">
        <v>1620</v>
      </c>
      <c r="J18" s="328" t="s">
        <v>1621</v>
      </c>
      <c r="K18" s="328" t="s">
        <v>864</v>
      </c>
      <c r="L18" s="328" t="s">
        <v>1622</v>
      </c>
      <c r="M18" s="328"/>
      <c r="N18" s="328" t="s">
        <v>1622</v>
      </c>
      <c r="O18" s="328"/>
      <c r="P18" s="328"/>
      <c r="Q18" s="328"/>
      <c r="R18" s="328"/>
      <c r="S18" s="338" t="s">
        <v>817</v>
      </c>
      <c r="T18" s="339" t="s">
        <v>817</v>
      </c>
      <c r="U18" s="339" t="s">
        <v>817</v>
      </c>
      <c r="V18" s="328"/>
      <c r="W18" s="328"/>
      <c r="X18" s="328" t="s">
        <v>863</v>
      </c>
      <c r="Y18" s="328"/>
      <c r="Z18" s="328" t="s">
        <v>1623</v>
      </c>
      <c r="AA18" s="328" t="s">
        <v>864</v>
      </c>
      <c r="AB18" s="328"/>
      <c r="AC18" s="326" t="s">
        <v>1569</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1624</v>
      </c>
      <c r="D19" s="331"/>
      <c r="E19" s="331"/>
      <c r="F19" s="331"/>
      <c r="G19" s="331"/>
      <c r="H19" s="322" t="s">
        <v>1625</v>
      </c>
      <c r="I19" s="322" t="s">
        <v>1626</v>
      </c>
      <c r="J19" s="322" t="s">
        <v>1627</v>
      </c>
      <c r="K19" s="322" t="s">
        <v>864</v>
      </c>
      <c r="L19" s="322" t="s">
        <v>1628</v>
      </c>
      <c r="M19" s="322"/>
      <c r="N19" s="322" t="s">
        <v>1628</v>
      </c>
      <c r="O19" s="322"/>
      <c r="P19" s="322"/>
      <c r="Q19" s="322"/>
      <c r="R19" s="322"/>
      <c r="S19" s="332" t="s">
        <v>817</v>
      </c>
      <c r="T19" s="332" t="s">
        <v>817</v>
      </c>
      <c r="U19" s="332" t="s">
        <v>817</v>
      </c>
      <c r="V19" s="322"/>
      <c r="W19" s="322"/>
      <c r="X19" s="322" t="s">
        <v>863</v>
      </c>
      <c r="Y19" s="322"/>
      <c r="Z19" s="322"/>
      <c r="AA19" s="322" t="s">
        <v>864</v>
      </c>
      <c r="AB19" s="322"/>
      <c r="AC19" s="326" t="s">
        <v>1569</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1629</v>
      </c>
      <c r="D20" s="341"/>
      <c r="E20" s="341"/>
      <c r="F20" s="341"/>
      <c r="G20" s="341"/>
      <c r="H20" s="328" t="s">
        <v>1602</v>
      </c>
      <c r="I20" s="328" t="s">
        <v>1630</v>
      </c>
      <c r="J20" s="335"/>
      <c r="K20" s="328"/>
      <c r="L20" s="328" t="s">
        <v>1631</v>
      </c>
      <c r="M20" s="328"/>
      <c r="N20" s="328" t="s">
        <v>1631</v>
      </c>
      <c r="O20" s="328"/>
      <c r="P20" s="328"/>
      <c r="Q20" s="328"/>
      <c r="R20" s="328"/>
      <c r="S20" s="338" t="s">
        <v>817</v>
      </c>
      <c r="T20" s="338" t="s">
        <v>817</v>
      </c>
      <c r="U20" s="338" t="s">
        <v>817</v>
      </c>
      <c r="V20" s="328"/>
      <c r="W20" s="328" t="s">
        <v>864</v>
      </c>
      <c r="X20" s="328" t="s">
        <v>1632</v>
      </c>
      <c r="Y20" s="328"/>
      <c r="Z20" s="328"/>
      <c r="AA20" s="328" t="s">
        <v>864</v>
      </c>
      <c r="AB20" s="328"/>
      <c r="AC20" s="337" t="s">
        <v>1569</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1633</v>
      </c>
      <c r="E21" s="321"/>
      <c r="F21" s="321"/>
      <c r="G21" s="321"/>
      <c r="H21" s="322" t="s">
        <v>1634</v>
      </c>
      <c r="I21" s="322" t="s">
        <v>1635</v>
      </c>
      <c r="J21" s="322" t="s">
        <v>1636</v>
      </c>
      <c r="K21" s="322" t="s">
        <v>864</v>
      </c>
      <c r="L21" s="322" t="s">
        <v>1637</v>
      </c>
      <c r="M21" s="322"/>
      <c r="N21" s="322" t="s">
        <v>1637</v>
      </c>
      <c r="O21" s="322"/>
      <c r="P21" s="322"/>
      <c r="Q21" s="322"/>
      <c r="R21" s="322"/>
      <c r="S21" s="332" t="s">
        <v>817</v>
      </c>
      <c r="T21" s="332" t="s">
        <v>817</v>
      </c>
      <c r="U21" s="332" t="s">
        <v>817</v>
      </c>
      <c r="V21" s="322"/>
      <c r="W21" s="322"/>
      <c r="X21" s="322" t="s">
        <v>863</v>
      </c>
      <c r="Y21" s="322"/>
      <c r="Z21" s="322"/>
      <c r="AA21" s="322" t="s">
        <v>864</v>
      </c>
      <c r="AB21" s="322"/>
      <c r="AC21" s="326" t="s">
        <v>1569</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1638</v>
      </c>
      <c r="E22" s="342"/>
      <c r="F22" s="341"/>
      <c r="G22" s="341"/>
      <c r="H22" s="328" t="s">
        <v>1639</v>
      </c>
      <c r="I22" s="328" t="s">
        <v>1640</v>
      </c>
      <c r="J22" s="328"/>
      <c r="K22" s="328"/>
      <c r="L22" s="328" t="s">
        <v>1641</v>
      </c>
      <c r="M22" s="328"/>
      <c r="N22" s="328" t="s">
        <v>1641</v>
      </c>
      <c r="O22" s="328"/>
      <c r="P22" s="328"/>
      <c r="Q22" s="328"/>
      <c r="R22" s="328"/>
      <c r="S22" s="338" t="s">
        <v>817</v>
      </c>
      <c r="T22" s="338" t="s">
        <v>817</v>
      </c>
      <c r="U22" s="338" t="s">
        <v>817</v>
      </c>
      <c r="V22" s="328"/>
      <c r="W22" s="328"/>
      <c r="X22" s="328" t="s">
        <v>863</v>
      </c>
      <c r="Y22" s="328"/>
      <c r="Z22" s="328"/>
      <c r="AA22" s="328" t="s">
        <v>864</v>
      </c>
      <c r="AB22" s="328"/>
      <c r="AC22" s="326" t="s">
        <v>1569</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1642</v>
      </c>
      <c r="E23" s="321"/>
      <c r="F23" s="321"/>
      <c r="G23" s="321"/>
      <c r="H23" s="322" t="s">
        <v>1643</v>
      </c>
      <c r="I23" s="322" t="s">
        <v>1644</v>
      </c>
      <c r="J23" s="322" t="s">
        <v>1645</v>
      </c>
      <c r="K23" s="322" t="s">
        <v>864</v>
      </c>
      <c r="L23" s="322" t="s">
        <v>1646</v>
      </c>
      <c r="M23" s="322"/>
      <c r="N23" s="322" t="s">
        <v>1646</v>
      </c>
      <c r="O23" s="322"/>
      <c r="P23" s="322"/>
      <c r="Q23" s="322"/>
      <c r="R23" s="322"/>
      <c r="S23" s="332" t="s">
        <v>817</v>
      </c>
      <c r="T23" s="334" t="s">
        <v>817</v>
      </c>
      <c r="U23" s="334" t="s">
        <v>817</v>
      </c>
      <c r="V23" s="322"/>
      <c r="W23" s="322"/>
      <c r="X23" s="322" t="s">
        <v>863</v>
      </c>
      <c r="Y23" s="322"/>
      <c r="Z23" s="322"/>
      <c r="AA23" s="322" t="s">
        <v>864</v>
      </c>
      <c r="AB23" s="322"/>
      <c r="AC23" s="326" t="s">
        <v>1569</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1647</v>
      </c>
      <c r="D24" s="341"/>
      <c r="E24" s="341"/>
      <c r="F24" s="341"/>
      <c r="G24" s="341"/>
      <c r="H24" s="328" t="s">
        <v>1648</v>
      </c>
      <c r="I24" s="328" t="s">
        <v>1649</v>
      </c>
      <c r="J24" s="335"/>
      <c r="K24" s="328" t="s">
        <v>864</v>
      </c>
      <c r="L24" s="328" t="s">
        <v>1650</v>
      </c>
      <c r="M24" s="328"/>
      <c r="N24" s="328" t="s">
        <v>1650</v>
      </c>
      <c r="O24" s="328"/>
      <c r="P24" s="328"/>
      <c r="Q24" s="328"/>
      <c r="R24" s="328"/>
      <c r="S24" s="336" t="s">
        <v>823</v>
      </c>
      <c r="T24" s="336" t="s">
        <v>823</v>
      </c>
      <c r="U24" s="336" t="s">
        <v>823</v>
      </c>
      <c r="V24" s="328"/>
      <c r="W24" s="328" t="s">
        <v>864</v>
      </c>
      <c r="X24" s="328" t="s">
        <v>1167</v>
      </c>
      <c r="Y24" s="328"/>
      <c r="Z24" s="328"/>
      <c r="AA24" s="328" t="s">
        <v>864</v>
      </c>
      <c r="AB24" s="328"/>
      <c r="AC24" s="326" t="s">
        <v>1569</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1651</v>
      </c>
      <c r="E25" s="321"/>
      <c r="F25" s="321"/>
      <c r="G25" s="321"/>
      <c r="H25" s="322" t="s">
        <v>1602</v>
      </c>
      <c r="I25" s="322" t="s">
        <v>1652</v>
      </c>
      <c r="J25" s="322"/>
      <c r="K25" s="322"/>
      <c r="L25" s="322" t="s">
        <v>1628</v>
      </c>
      <c r="M25" s="322"/>
      <c r="N25" s="322" t="s">
        <v>1628</v>
      </c>
      <c r="O25" s="322"/>
      <c r="P25" s="322"/>
      <c r="Q25" s="322"/>
      <c r="R25" s="322"/>
      <c r="S25" s="332" t="s">
        <v>817</v>
      </c>
      <c r="T25" s="332" t="s">
        <v>817</v>
      </c>
      <c r="U25" s="332" t="s">
        <v>817</v>
      </c>
      <c r="V25" s="322"/>
      <c r="W25" s="322"/>
      <c r="X25" s="322" t="s">
        <v>863</v>
      </c>
      <c r="Y25" s="322"/>
      <c r="Z25" s="322"/>
      <c r="AA25" s="322" t="s">
        <v>864</v>
      </c>
      <c r="AB25" s="322"/>
      <c r="AC25" s="337" t="s">
        <v>1569</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1653</v>
      </c>
      <c r="E26" s="342"/>
      <c r="F26" s="341"/>
      <c r="G26" s="341"/>
      <c r="H26" s="328" t="s">
        <v>1602</v>
      </c>
      <c r="I26" s="328" t="s">
        <v>1654</v>
      </c>
      <c r="J26" s="328" t="s">
        <v>1655</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1569</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1602</v>
      </c>
      <c r="I27" s="322" t="s">
        <v>1656</v>
      </c>
      <c r="J27" s="322" t="s">
        <v>1657</v>
      </c>
      <c r="K27" s="322"/>
      <c r="L27" s="322" t="s">
        <v>1658</v>
      </c>
      <c r="M27" s="322"/>
      <c r="N27" s="322" t="s">
        <v>1658</v>
      </c>
      <c r="O27" s="322"/>
      <c r="P27" s="322"/>
      <c r="Q27" s="322"/>
      <c r="R27" s="322"/>
      <c r="S27" s="332" t="s">
        <v>817</v>
      </c>
      <c r="T27" s="332" t="s">
        <v>817</v>
      </c>
      <c r="U27" s="332" t="s">
        <v>817</v>
      </c>
      <c r="V27" s="322"/>
      <c r="W27" s="322"/>
      <c r="X27" s="322" t="s">
        <v>863</v>
      </c>
      <c r="Y27" s="322"/>
      <c r="Z27" s="322" t="s">
        <v>1175</v>
      </c>
      <c r="AA27" s="322" t="s">
        <v>864</v>
      </c>
      <c r="AB27" s="322"/>
      <c r="AC27" s="326" t="s">
        <v>1569</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1659</v>
      </c>
      <c r="D28" s="342"/>
      <c r="E28" s="341"/>
      <c r="F28" s="341"/>
      <c r="G28" s="341"/>
      <c r="H28" s="328" t="s">
        <v>1660</v>
      </c>
      <c r="I28" s="328" t="s">
        <v>1661</v>
      </c>
      <c r="J28" s="328" t="s">
        <v>1662</v>
      </c>
      <c r="K28" s="328"/>
      <c r="L28" s="328" t="s">
        <v>1663</v>
      </c>
      <c r="M28" s="328"/>
      <c r="N28" s="328" t="s">
        <v>1663</v>
      </c>
      <c r="O28" s="328"/>
      <c r="P28" s="328"/>
      <c r="Q28" s="328"/>
      <c r="R28" s="328"/>
      <c r="S28" s="338" t="s">
        <v>817</v>
      </c>
      <c r="T28" s="339" t="s">
        <v>817</v>
      </c>
      <c r="U28" s="339" t="s">
        <v>817</v>
      </c>
      <c r="V28" s="328"/>
      <c r="W28" s="328"/>
      <c r="X28" s="328" t="s">
        <v>863</v>
      </c>
      <c r="Y28" s="328"/>
      <c r="Z28" s="328" t="s">
        <v>1664</v>
      </c>
      <c r="AA28" s="328" t="s">
        <v>864</v>
      </c>
      <c r="AB28" s="328"/>
      <c r="AC28" s="326" t="s">
        <v>1569</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1665</v>
      </c>
      <c r="C29" s="331"/>
      <c r="D29" s="331"/>
      <c r="E29" s="331"/>
      <c r="F29" s="331"/>
      <c r="G29" s="331"/>
      <c r="H29" s="322" t="s">
        <v>1666</v>
      </c>
      <c r="I29" s="322" t="s">
        <v>1667</v>
      </c>
      <c r="J29" s="343"/>
      <c r="K29" s="322"/>
      <c r="L29" s="322" t="s">
        <v>1668</v>
      </c>
      <c r="M29" s="322"/>
      <c r="N29" s="322" t="s">
        <v>1668</v>
      </c>
      <c r="O29" s="322"/>
      <c r="P29" s="322"/>
      <c r="Q29" s="322"/>
      <c r="R29" s="322"/>
      <c r="S29" s="325" t="s">
        <v>820</v>
      </c>
      <c r="T29" s="325" t="s">
        <v>820</v>
      </c>
      <c r="U29" s="325" t="s">
        <v>820</v>
      </c>
      <c r="V29" s="322"/>
      <c r="W29" s="322" t="s">
        <v>864</v>
      </c>
      <c r="X29" s="322" t="s">
        <v>1669</v>
      </c>
      <c r="Y29" s="322"/>
      <c r="Z29" s="322"/>
      <c r="AA29" s="322" t="s">
        <v>864</v>
      </c>
      <c r="AB29" s="322"/>
      <c r="AC29" s="326" t="s">
        <v>1569</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1670</v>
      </c>
      <c r="D30" s="327"/>
      <c r="E30" s="327"/>
      <c r="F30" s="327"/>
      <c r="G30" s="327"/>
      <c r="H30" s="328" t="s">
        <v>1671</v>
      </c>
      <c r="I30" s="328" t="s">
        <v>1672</v>
      </c>
      <c r="J30" s="328" t="s">
        <v>1645</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1569</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1673</v>
      </c>
      <c r="D31" s="331"/>
      <c r="E31" s="331"/>
      <c r="F31" s="331"/>
      <c r="G31" s="331"/>
      <c r="H31" s="322" t="s">
        <v>1674</v>
      </c>
      <c r="I31" s="322" t="s">
        <v>1675</v>
      </c>
      <c r="J31" s="322" t="s">
        <v>1676</v>
      </c>
      <c r="K31" s="322"/>
      <c r="L31" s="322" t="s">
        <v>1646</v>
      </c>
      <c r="M31" s="322"/>
      <c r="N31" s="322" t="s">
        <v>1646</v>
      </c>
      <c r="O31" s="322"/>
      <c r="P31" s="322"/>
      <c r="Q31" s="322"/>
      <c r="R31" s="322"/>
      <c r="S31" s="332" t="s">
        <v>817</v>
      </c>
      <c r="T31" s="332" t="s">
        <v>817</v>
      </c>
      <c r="U31" s="332" t="s">
        <v>817</v>
      </c>
      <c r="V31" s="322"/>
      <c r="W31" s="322"/>
      <c r="X31" s="322" t="s">
        <v>863</v>
      </c>
      <c r="Y31" s="322"/>
      <c r="Z31" s="322"/>
      <c r="AA31" s="322" t="s">
        <v>864</v>
      </c>
      <c r="AB31" s="322"/>
      <c r="AC31" s="326" t="s">
        <v>1569</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1677</v>
      </c>
      <c r="D32" s="327"/>
      <c r="E32" s="327"/>
      <c r="F32" s="327"/>
      <c r="G32" s="327"/>
      <c r="H32" s="328" t="s">
        <v>1678</v>
      </c>
      <c r="I32" s="328" t="s">
        <v>1679</v>
      </c>
      <c r="J32" s="328" t="s">
        <v>918</v>
      </c>
      <c r="K32" s="328"/>
      <c r="L32" s="328" t="s">
        <v>1680</v>
      </c>
      <c r="M32" s="328"/>
      <c r="N32" s="328" t="s">
        <v>1680</v>
      </c>
      <c r="O32" s="328"/>
      <c r="P32" s="328"/>
      <c r="Q32" s="328"/>
      <c r="R32" s="328"/>
      <c r="S32" s="338" t="s">
        <v>817</v>
      </c>
      <c r="T32" s="340" t="s">
        <v>820</v>
      </c>
      <c r="U32" s="339" t="s">
        <v>817</v>
      </c>
      <c r="V32" s="328" t="s">
        <v>864</v>
      </c>
      <c r="W32" s="328"/>
      <c r="X32" s="328" t="s">
        <v>863</v>
      </c>
      <c r="Y32" s="328"/>
      <c r="Z32" s="328"/>
      <c r="AA32" s="328" t="s">
        <v>864</v>
      </c>
      <c r="AB32" s="328"/>
      <c r="AC32" s="326" t="s">
        <v>1569</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1681</v>
      </c>
      <c r="D33" s="331"/>
      <c r="E33" s="331"/>
      <c r="F33" s="331"/>
      <c r="G33" s="331"/>
      <c r="H33" s="322" t="s">
        <v>1602</v>
      </c>
      <c r="I33" s="322" t="s">
        <v>1682</v>
      </c>
      <c r="J33" s="343"/>
      <c r="K33" s="322" t="s">
        <v>864</v>
      </c>
      <c r="L33" s="322" t="s">
        <v>1683</v>
      </c>
      <c r="M33" s="322"/>
      <c r="N33" s="322" t="s">
        <v>1683</v>
      </c>
      <c r="O33" s="322"/>
      <c r="P33" s="322"/>
      <c r="Q33" s="322"/>
      <c r="R33" s="322"/>
      <c r="S33" s="332" t="s">
        <v>817</v>
      </c>
      <c r="T33" s="334" t="s">
        <v>817</v>
      </c>
      <c r="U33" s="334" t="s">
        <v>817</v>
      </c>
      <c r="V33" s="322"/>
      <c r="W33" s="322" t="s">
        <v>864</v>
      </c>
      <c r="X33" s="322" t="s">
        <v>1684</v>
      </c>
      <c r="Y33" s="322"/>
      <c r="Z33" s="322"/>
      <c r="AA33" s="322" t="s">
        <v>864</v>
      </c>
      <c r="AB33" s="322"/>
      <c r="AC33" s="326" t="s">
        <v>1569</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1685</v>
      </c>
      <c r="E34" s="344"/>
      <c r="F34" s="327"/>
      <c r="G34" s="327"/>
      <c r="H34" s="328" t="s">
        <v>1686</v>
      </c>
      <c r="I34" s="328" t="s">
        <v>1687</v>
      </c>
      <c r="J34" s="328" t="s">
        <v>1688</v>
      </c>
      <c r="K34" s="328" t="s">
        <v>864</v>
      </c>
      <c r="L34" s="328" t="s">
        <v>1689</v>
      </c>
      <c r="M34" s="328"/>
      <c r="N34" s="328" t="s">
        <v>1689</v>
      </c>
      <c r="O34" s="328"/>
      <c r="P34" s="328"/>
      <c r="Q34" s="328"/>
      <c r="R34" s="328"/>
      <c r="S34" s="328" t="s">
        <v>893</v>
      </c>
      <c r="T34" s="328" t="s">
        <v>893</v>
      </c>
      <c r="U34" s="328" t="s">
        <v>893</v>
      </c>
      <c r="V34" s="328"/>
      <c r="W34" s="328"/>
      <c r="X34" s="328" t="s">
        <v>863</v>
      </c>
      <c r="Y34" s="328"/>
      <c r="Z34" s="328" t="s">
        <v>1690</v>
      </c>
      <c r="AA34" s="328" t="s">
        <v>864</v>
      </c>
      <c r="AB34" s="328"/>
      <c r="AC34" s="326" t="s">
        <v>1569</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1691</v>
      </c>
      <c r="E35" s="331"/>
      <c r="F35" s="331"/>
      <c r="G35" s="331"/>
      <c r="H35" s="322" t="s">
        <v>1692</v>
      </c>
      <c r="I35" s="322" t="s">
        <v>1693</v>
      </c>
      <c r="J35" s="322" t="s">
        <v>1694</v>
      </c>
      <c r="K35" s="322" t="s">
        <v>864</v>
      </c>
      <c r="L35" s="322" t="s">
        <v>1695</v>
      </c>
      <c r="M35" s="322"/>
      <c r="N35" s="322" t="s">
        <v>1695</v>
      </c>
      <c r="O35" s="322"/>
      <c r="P35" s="322"/>
      <c r="Q35" s="322"/>
      <c r="R35" s="322"/>
      <c r="S35" s="322" t="s">
        <v>893</v>
      </c>
      <c r="T35" s="322" t="s">
        <v>893</v>
      </c>
      <c r="U35" s="322" t="s">
        <v>893</v>
      </c>
      <c r="V35" s="322"/>
      <c r="W35" s="322"/>
      <c r="X35" s="322" t="s">
        <v>863</v>
      </c>
      <c r="Y35" s="322"/>
      <c r="Z35" s="322" t="s">
        <v>1696</v>
      </c>
      <c r="AA35" s="322" t="s">
        <v>864</v>
      </c>
      <c r="AB35" s="322"/>
      <c r="AC35" s="337" t="s">
        <v>1569</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1697</v>
      </c>
      <c r="E36" s="327"/>
      <c r="F36" s="327"/>
      <c r="G36" s="327"/>
      <c r="H36" s="328" t="s">
        <v>1698</v>
      </c>
      <c r="I36" s="328" t="s">
        <v>1699</v>
      </c>
      <c r="J36" s="328" t="s">
        <v>1700</v>
      </c>
      <c r="K36" s="328" t="s">
        <v>864</v>
      </c>
      <c r="L36" s="328" t="s">
        <v>1701</v>
      </c>
      <c r="M36" s="328"/>
      <c r="N36" s="328" t="s">
        <v>1701</v>
      </c>
      <c r="O36" s="328"/>
      <c r="P36" s="328"/>
      <c r="Q36" s="328"/>
      <c r="R36" s="328"/>
      <c r="S36" s="328" t="s">
        <v>893</v>
      </c>
      <c r="T36" s="328" t="s">
        <v>893</v>
      </c>
      <c r="U36" s="328" t="s">
        <v>893</v>
      </c>
      <c r="V36" s="328"/>
      <c r="W36" s="328"/>
      <c r="X36" s="328" t="s">
        <v>863</v>
      </c>
      <c r="Y36" s="328"/>
      <c r="Z36" s="328"/>
      <c r="AA36" s="328" t="s">
        <v>864</v>
      </c>
      <c r="AB36" s="328"/>
      <c r="AC36" s="326" t="s">
        <v>1569</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1702</v>
      </c>
      <c r="E37" s="331"/>
      <c r="F37" s="331"/>
      <c r="G37" s="331"/>
      <c r="H37" s="322" t="s">
        <v>1602</v>
      </c>
      <c r="I37" s="322" t="s">
        <v>1703</v>
      </c>
      <c r="J37" s="322" t="s">
        <v>1704</v>
      </c>
      <c r="K37" s="322"/>
      <c r="L37" s="322" t="s">
        <v>1705</v>
      </c>
      <c r="M37" s="322"/>
      <c r="N37" s="322" t="s">
        <v>1705</v>
      </c>
      <c r="O37" s="322"/>
      <c r="P37" s="322"/>
      <c r="Q37" s="322"/>
      <c r="R37" s="322"/>
      <c r="S37" s="332" t="s">
        <v>817</v>
      </c>
      <c r="T37" s="332" t="s">
        <v>817</v>
      </c>
      <c r="U37" s="332" t="s">
        <v>817</v>
      </c>
      <c r="V37" s="322"/>
      <c r="W37" s="322"/>
      <c r="X37" s="322" t="s">
        <v>863</v>
      </c>
      <c r="Y37" s="322"/>
      <c r="Z37" s="322" t="s">
        <v>1706</v>
      </c>
      <c r="AA37" s="322" t="s">
        <v>864</v>
      </c>
      <c r="AB37" s="322"/>
      <c r="AC37" s="326" t="s">
        <v>1569</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1707</v>
      </c>
      <c r="D38" s="327"/>
      <c r="E38" s="327"/>
      <c r="F38" s="327"/>
      <c r="G38" s="327"/>
      <c r="H38" s="328" t="s">
        <v>1602</v>
      </c>
      <c r="I38" s="328" t="s">
        <v>1708</v>
      </c>
      <c r="J38" s="328" t="s">
        <v>1709</v>
      </c>
      <c r="K38" s="328"/>
      <c r="L38" s="328" t="s">
        <v>1710</v>
      </c>
      <c r="M38" s="328"/>
      <c r="N38" s="328" t="s">
        <v>1710</v>
      </c>
      <c r="O38" s="328"/>
      <c r="P38" s="328"/>
      <c r="Q38" s="328"/>
      <c r="R38" s="328"/>
      <c r="S38" s="338" t="s">
        <v>817</v>
      </c>
      <c r="T38" s="339" t="s">
        <v>817</v>
      </c>
      <c r="U38" s="339" t="s">
        <v>817</v>
      </c>
      <c r="V38" s="328"/>
      <c r="W38" s="328"/>
      <c r="X38" s="328" t="s">
        <v>863</v>
      </c>
      <c r="Y38" s="328"/>
      <c r="Z38" s="328" t="s">
        <v>1711</v>
      </c>
      <c r="AA38" s="328" t="s">
        <v>864</v>
      </c>
      <c r="AB38" s="328"/>
      <c r="AC38" s="326" t="s">
        <v>1569</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1712</v>
      </c>
      <c r="D39" s="345"/>
      <c r="E39" s="331"/>
      <c r="F39" s="331"/>
      <c r="G39" s="331"/>
      <c r="H39" s="322" t="s">
        <v>1713</v>
      </c>
      <c r="I39" s="322" t="s">
        <v>1714</v>
      </c>
      <c r="J39" s="322">
        <v>2</v>
      </c>
      <c r="K39" s="322" t="s">
        <v>864</v>
      </c>
      <c r="L39" s="322" t="s">
        <v>1715</v>
      </c>
      <c r="M39" s="322"/>
      <c r="N39" s="322" t="s">
        <v>1715</v>
      </c>
      <c r="O39" s="322"/>
      <c r="P39" s="322"/>
      <c r="Q39" s="322"/>
      <c r="R39" s="322"/>
      <c r="S39" s="332" t="s">
        <v>817</v>
      </c>
      <c r="T39" s="332" t="s">
        <v>817</v>
      </c>
      <c r="U39" s="332" t="s">
        <v>817</v>
      </c>
      <c r="V39" s="322"/>
      <c r="W39" s="322"/>
      <c r="X39" s="322" t="s">
        <v>863</v>
      </c>
      <c r="Y39" s="322"/>
      <c r="Z39" s="322" t="s">
        <v>1716</v>
      </c>
      <c r="AA39" s="322" t="s">
        <v>864</v>
      </c>
      <c r="AB39" s="322"/>
      <c r="AC39" s="326" t="s">
        <v>1569</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1717</v>
      </c>
      <c r="D40" s="327"/>
      <c r="E40" s="327"/>
      <c r="F40" s="327"/>
      <c r="G40" s="327"/>
      <c r="H40" s="328" t="s">
        <v>1718</v>
      </c>
      <c r="I40" s="328" t="s">
        <v>1719</v>
      </c>
      <c r="J40" s="328">
        <v>100</v>
      </c>
      <c r="K40" s="328"/>
      <c r="L40" s="328" t="s">
        <v>1720</v>
      </c>
      <c r="M40" s="328"/>
      <c r="N40" s="328" t="s">
        <v>1720</v>
      </c>
      <c r="O40" s="328"/>
      <c r="P40" s="328"/>
      <c r="Q40" s="328"/>
      <c r="R40" s="328"/>
      <c r="S40" s="338" t="s">
        <v>817</v>
      </c>
      <c r="T40" s="338" t="s">
        <v>817</v>
      </c>
      <c r="U40" s="338" t="s">
        <v>817</v>
      </c>
      <c r="V40" s="328"/>
      <c r="W40" s="328"/>
      <c r="X40" s="328" t="s">
        <v>1340</v>
      </c>
      <c r="Y40" s="328"/>
      <c r="Z40" s="328"/>
      <c r="AA40" s="328" t="s">
        <v>864</v>
      </c>
      <c r="AB40" s="328"/>
      <c r="AC40" s="337" t="s">
        <v>1569</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1721</v>
      </c>
      <c r="D41" s="345"/>
      <c r="E41" s="331"/>
      <c r="F41" s="331"/>
      <c r="G41" s="331"/>
      <c r="H41" s="322" t="s">
        <v>1722</v>
      </c>
      <c r="I41" s="322" t="s">
        <v>1723</v>
      </c>
      <c r="J41" s="322" t="s">
        <v>1724</v>
      </c>
      <c r="K41" s="322" t="s">
        <v>864</v>
      </c>
      <c r="L41" s="322" t="s">
        <v>1725</v>
      </c>
      <c r="M41" s="322"/>
      <c r="N41" s="322" t="s">
        <v>1725</v>
      </c>
      <c r="O41" s="322"/>
      <c r="P41" s="322"/>
      <c r="Q41" s="322"/>
      <c r="R41" s="322"/>
      <c r="S41" s="332" t="s">
        <v>817</v>
      </c>
      <c r="T41" s="332" t="s">
        <v>817</v>
      </c>
      <c r="U41" s="332" t="s">
        <v>817</v>
      </c>
      <c r="V41" s="322"/>
      <c r="W41" s="322"/>
      <c r="X41" s="322" t="s">
        <v>879</v>
      </c>
      <c r="Y41" s="322"/>
      <c r="Z41" s="322" t="s">
        <v>932</v>
      </c>
      <c r="AA41" s="322" t="s">
        <v>864</v>
      </c>
      <c r="AB41" s="322"/>
      <c r="AC41" s="326" t="s">
        <v>1569</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1726</v>
      </c>
      <c r="D42" s="344"/>
      <c r="E42" s="327"/>
      <c r="F42" s="327"/>
      <c r="G42" s="327"/>
      <c r="H42" s="328" t="s">
        <v>1727</v>
      </c>
      <c r="I42" s="328" t="s">
        <v>1728</v>
      </c>
      <c r="J42" s="328" t="s">
        <v>1729</v>
      </c>
      <c r="K42" s="328" t="s">
        <v>864</v>
      </c>
      <c r="L42" s="328" t="s">
        <v>1730</v>
      </c>
      <c r="M42" s="328"/>
      <c r="N42" s="328" t="s">
        <v>1730</v>
      </c>
      <c r="O42" s="328"/>
      <c r="P42" s="328"/>
      <c r="Q42" s="328"/>
      <c r="R42" s="328"/>
      <c r="S42" s="338" t="s">
        <v>817</v>
      </c>
      <c r="T42" s="338" t="s">
        <v>817</v>
      </c>
      <c r="U42" s="338" t="s">
        <v>817</v>
      </c>
      <c r="V42" s="328"/>
      <c r="W42" s="328"/>
      <c r="X42" s="328" t="s">
        <v>879</v>
      </c>
      <c r="Y42" s="328"/>
      <c r="Z42" s="328" t="s">
        <v>932</v>
      </c>
      <c r="AA42" s="328" t="s">
        <v>864</v>
      </c>
      <c r="AB42" s="328"/>
      <c r="AC42" s="326" t="s">
        <v>1569</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1731</v>
      </c>
      <c r="D43" s="345"/>
      <c r="E43" s="345"/>
      <c r="F43" s="331"/>
      <c r="G43" s="331"/>
      <c r="H43" s="322" t="s">
        <v>1732</v>
      </c>
      <c r="I43" s="322" t="s">
        <v>1733</v>
      </c>
      <c r="J43" s="322" t="s">
        <v>1734</v>
      </c>
      <c r="K43" s="322" t="s">
        <v>864</v>
      </c>
      <c r="L43" s="322" t="s">
        <v>1735</v>
      </c>
      <c r="M43" s="322"/>
      <c r="N43" s="322" t="s">
        <v>1735</v>
      </c>
      <c r="O43" s="322"/>
      <c r="P43" s="322"/>
      <c r="Q43" s="322"/>
      <c r="R43" s="322"/>
      <c r="S43" s="332" t="s">
        <v>817</v>
      </c>
      <c r="T43" s="334" t="s">
        <v>817</v>
      </c>
      <c r="U43" s="334" t="s">
        <v>817</v>
      </c>
      <c r="V43" s="322"/>
      <c r="W43" s="322"/>
      <c r="X43" s="322" t="s">
        <v>879</v>
      </c>
      <c r="Y43" s="322"/>
      <c r="Z43" s="322" t="s">
        <v>932</v>
      </c>
      <c r="AA43" s="322" t="s">
        <v>864</v>
      </c>
      <c r="AB43" s="322"/>
      <c r="AC43" s="326" t="s">
        <v>1569</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1736</v>
      </c>
      <c r="D44" s="327"/>
      <c r="E44" s="327"/>
      <c r="F44" s="327"/>
      <c r="G44" s="327"/>
      <c r="H44" s="328" t="s">
        <v>1737</v>
      </c>
      <c r="I44" s="328" t="s">
        <v>1738</v>
      </c>
      <c r="J44" s="328" t="s">
        <v>1739</v>
      </c>
      <c r="K44" s="328" t="s">
        <v>864</v>
      </c>
      <c r="L44" s="328" t="s">
        <v>1740</v>
      </c>
      <c r="M44" s="328"/>
      <c r="N44" s="328" t="s">
        <v>1740</v>
      </c>
      <c r="O44" s="328"/>
      <c r="P44" s="328"/>
      <c r="Q44" s="328"/>
      <c r="R44" s="328"/>
      <c r="S44" s="338" t="s">
        <v>817</v>
      </c>
      <c r="T44" s="338" t="s">
        <v>817</v>
      </c>
      <c r="U44" s="338" t="s">
        <v>817</v>
      </c>
      <c r="V44" s="328"/>
      <c r="W44" s="328"/>
      <c r="X44" s="328" t="s">
        <v>863</v>
      </c>
      <c r="Y44" s="328"/>
      <c r="Z44" s="328" t="s">
        <v>1741</v>
      </c>
      <c r="AA44" s="328" t="s">
        <v>864</v>
      </c>
      <c r="AB44" s="328"/>
      <c r="AC44" s="326" t="s">
        <v>1569</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1742</v>
      </c>
      <c r="D45" s="345"/>
      <c r="E45" s="331"/>
      <c r="F45" s="331"/>
      <c r="G45" s="331"/>
      <c r="H45" s="322" t="s">
        <v>1602</v>
      </c>
      <c r="I45" s="322" t="s">
        <v>1743</v>
      </c>
      <c r="J45" s="322" t="s">
        <v>1744</v>
      </c>
      <c r="K45" s="322"/>
      <c r="L45" s="322" t="s">
        <v>1745</v>
      </c>
      <c r="M45" s="322"/>
      <c r="N45" s="322" t="s">
        <v>1745</v>
      </c>
      <c r="O45" s="322"/>
      <c r="P45" s="322"/>
      <c r="Q45" s="322"/>
      <c r="R45" s="322"/>
      <c r="S45" s="332" t="s">
        <v>817</v>
      </c>
      <c r="T45" s="332" t="s">
        <v>817</v>
      </c>
      <c r="U45" s="332" t="s">
        <v>817</v>
      </c>
      <c r="V45" s="322"/>
      <c r="W45" s="322"/>
      <c r="X45" s="322" t="s">
        <v>863</v>
      </c>
      <c r="Y45" s="322"/>
      <c r="Z45" s="322" t="s">
        <v>1746</v>
      </c>
      <c r="AA45" s="322" t="s">
        <v>864</v>
      </c>
      <c r="AB45" s="322"/>
      <c r="AC45" s="337" t="s">
        <v>1569</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1747</v>
      </c>
      <c r="D46" s="344"/>
      <c r="E46" s="327"/>
      <c r="F46" s="327"/>
      <c r="G46" s="327"/>
      <c r="H46" s="328" t="s">
        <v>1748</v>
      </c>
      <c r="I46" s="328" t="s">
        <v>1749</v>
      </c>
      <c r="J46" s="335"/>
      <c r="K46" s="328"/>
      <c r="L46" s="328" t="s">
        <v>1750</v>
      </c>
      <c r="M46" s="328"/>
      <c r="N46" s="328" t="s">
        <v>1750</v>
      </c>
      <c r="O46" s="328"/>
      <c r="P46" s="328"/>
      <c r="Q46" s="328"/>
      <c r="R46" s="328"/>
      <c r="S46" s="336" t="s">
        <v>823</v>
      </c>
      <c r="T46" s="336" t="s">
        <v>823</v>
      </c>
      <c r="U46" s="336" t="s">
        <v>823</v>
      </c>
      <c r="V46" s="328"/>
      <c r="W46" s="328" t="s">
        <v>864</v>
      </c>
      <c r="X46" s="328" t="s">
        <v>1751</v>
      </c>
      <c r="Y46" s="328"/>
      <c r="Z46" s="328"/>
      <c r="AA46" s="328" t="s">
        <v>864</v>
      </c>
      <c r="AB46" s="328"/>
      <c r="AC46" s="326" t="s">
        <v>1569</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1752</v>
      </c>
      <c r="E47" s="331"/>
      <c r="F47" s="331"/>
      <c r="G47" s="331"/>
      <c r="H47" s="322" t="s">
        <v>1753</v>
      </c>
      <c r="I47" s="322" t="s">
        <v>1754</v>
      </c>
      <c r="J47" s="322" t="s">
        <v>1636</v>
      </c>
      <c r="K47" s="322"/>
      <c r="L47" s="322" t="s">
        <v>1637</v>
      </c>
      <c r="M47" s="322"/>
      <c r="N47" s="322" t="s">
        <v>1637</v>
      </c>
      <c r="O47" s="322"/>
      <c r="P47" s="322"/>
      <c r="Q47" s="322"/>
      <c r="R47" s="322"/>
      <c r="S47" s="325" t="s">
        <v>820</v>
      </c>
      <c r="T47" s="325" t="s">
        <v>820</v>
      </c>
      <c r="U47" s="325" t="s">
        <v>820</v>
      </c>
      <c r="V47" s="322"/>
      <c r="W47" s="322"/>
      <c r="X47" s="322" t="s">
        <v>863</v>
      </c>
      <c r="Y47" s="322"/>
      <c r="Z47" s="322"/>
      <c r="AA47" s="322" t="s">
        <v>864</v>
      </c>
      <c r="AB47" s="322"/>
      <c r="AC47" s="326" t="s">
        <v>1569</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1755</v>
      </c>
      <c r="E48" s="327"/>
      <c r="F48" s="327"/>
      <c r="G48" s="327"/>
      <c r="H48" s="328" t="s">
        <v>1756</v>
      </c>
      <c r="I48" s="328" t="s">
        <v>1757</v>
      </c>
      <c r="J48" s="328" t="s">
        <v>1758</v>
      </c>
      <c r="K48" s="328"/>
      <c r="L48" s="328" t="s">
        <v>1759</v>
      </c>
      <c r="M48" s="328"/>
      <c r="N48" s="328" t="s">
        <v>1759</v>
      </c>
      <c r="O48" s="328"/>
      <c r="P48" s="328"/>
      <c r="Q48" s="328"/>
      <c r="R48" s="328"/>
      <c r="S48" s="328" t="s">
        <v>893</v>
      </c>
      <c r="T48" s="346" t="s">
        <v>893</v>
      </c>
      <c r="U48" s="346" t="s">
        <v>893</v>
      </c>
      <c r="V48" s="328"/>
      <c r="W48" s="328"/>
      <c r="X48" s="328" t="s">
        <v>863</v>
      </c>
      <c r="Y48" s="328"/>
      <c r="Z48" s="328"/>
      <c r="AA48" s="328" t="s">
        <v>864</v>
      </c>
      <c r="AB48" s="328"/>
      <c r="AC48" s="326" t="s">
        <v>1569</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1760</v>
      </c>
      <c r="D49" s="348"/>
      <c r="E49" s="348"/>
      <c r="F49" s="348"/>
      <c r="G49" s="348"/>
      <c r="H49" s="322" t="s">
        <v>1761</v>
      </c>
      <c r="I49" s="322" t="s">
        <v>1762</v>
      </c>
      <c r="J49" s="343"/>
      <c r="K49" s="322"/>
      <c r="L49" s="322" t="s">
        <v>1763</v>
      </c>
      <c r="M49" s="322"/>
      <c r="N49" s="322" t="s">
        <v>1763</v>
      </c>
      <c r="O49" s="322"/>
      <c r="P49" s="322"/>
      <c r="Q49" s="322"/>
      <c r="R49" s="322"/>
      <c r="S49" s="349" t="s">
        <v>823</v>
      </c>
      <c r="T49" s="349" t="s">
        <v>823</v>
      </c>
      <c r="U49" s="349" t="s">
        <v>823</v>
      </c>
      <c r="V49" s="322"/>
      <c r="W49" s="322" t="s">
        <v>864</v>
      </c>
      <c r="X49" s="322" t="s">
        <v>1764</v>
      </c>
      <c r="Y49" s="322"/>
      <c r="Z49" s="322"/>
      <c r="AA49" s="322" t="s">
        <v>864</v>
      </c>
      <c r="AB49" s="322"/>
      <c r="AC49" s="326" t="s">
        <v>1569</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1578</v>
      </c>
      <c r="E50" s="350"/>
      <c r="F50" s="350"/>
      <c r="G50" s="350"/>
      <c r="H50" s="328" t="s">
        <v>1765</v>
      </c>
      <c r="I50" s="328" t="s">
        <v>1766</v>
      </c>
      <c r="J50" s="328" t="s">
        <v>1767</v>
      </c>
      <c r="K50" s="328"/>
      <c r="L50" s="328" t="s">
        <v>1581</v>
      </c>
      <c r="M50" s="328"/>
      <c r="N50" s="328" t="s">
        <v>1581</v>
      </c>
      <c r="O50" s="328"/>
      <c r="P50" s="328"/>
      <c r="Q50" s="328"/>
      <c r="R50" s="328"/>
      <c r="S50" s="330" t="s">
        <v>820</v>
      </c>
      <c r="T50" s="330" t="s">
        <v>820</v>
      </c>
      <c r="U50" s="330" t="s">
        <v>820</v>
      </c>
      <c r="V50" s="328"/>
      <c r="W50" s="328"/>
      <c r="X50" s="328" t="s">
        <v>863</v>
      </c>
      <c r="Y50" s="328"/>
      <c r="Z50" s="328"/>
      <c r="AA50" s="328" t="s">
        <v>864</v>
      </c>
      <c r="AB50" s="328"/>
      <c r="AC50" s="337" t="s">
        <v>1569</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1768</v>
      </c>
      <c r="E51" s="351"/>
      <c r="F51" s="347"/>
      <c r="G51" s="347"/>
      <c r="H51" s="322" t="s">
        <v>1602</v>
      </c>
      <c r="I51" s="322" t="s">
        <v>1769</v>
      </c>
      <c r="J51" s="322" t="s">
        <v>1770</v>
      </c>
      <c r="K51" s="322"/>
      <c r="L51" s="322" t="s">
        <v>1771</v>
      </c>
      <c r="M51" s="322"/>
      <c r="N51" s="322" t="s">
        <v>1771</v>
      </c>
      <c r="O51" s="322"/>
      <c r="P51" s="322"/>
      <c r="Q51" s="322"/>
      <c r="R51" s="322"/>
      <c r="S51" s="332" t="s">
        <v>817</v>
      </c>
      <c r="T51" s="332" t="s">
        <v>817</v>
      </c>
      <c r="U51" s="332" t="s">
        <v>817</v>
      </c>
      <c r="V51" s="322"/>
      <c r="W51" s="322"/>
      <c r="X51" s="322" t="s">
        <v>879</v>
      </c>
      <c r="Y51" s="322"/>
      <c r="Z51" s="322" t="s">
        <v>932</v>
      </c>
      <c r="AA51" s="322" t="s">
        <v>864</v>
      </c>
      <c r="AB51" s="322"/>
      <c r="AC51" s="326" t="s">
        <v>1569</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1772</v>
      </c>
      <c r="E52" s="350"/>
      <c r="F52" s="350"/>
      <c r="G52" s="350"/>
      <c r="H52" s="328" t="s">
        <v>1602</v>
      </c>
      <c r="I52" s="328" t="s">
        <v>1773</v>
      </c>
      <c r="J52" s="328">
        <v>0</v>
      </c>
      <c r="K52" s="328"/>
      <c r="L52" s="328" t="s">
        <v>1774</v>
      </c>
      <c r="M52" s="328"/>
      <c r="N52" s="328" t="s">
        <v>1774</v>
      </c>
      <c r="O52" s="328"/>
      <c r="P52" s="328"/>
      <c r="Q52" s="328"/>
      <c r="R52" s="328"/>
      <c r="S52" s="338" t="s">
        <v>817</v>
      </c>
      <c r="T52" s="338" t="s">
        <v>817</v>
      </c>
      <c r="U52" s="338" t="s">
        <v>817</v>
      </c>
      <c r="V52" s="328"/>
      <c r="W52" s="328"/>
      <c r="X52" s="328" t="s">
        <v>1340</v>
      </c>
      <c r="Y52" s="328"/>
      <c r="Z52" s="328"/>
      <c r="AA52" s="328" t="s">
        <v>864</v>
      </c>
      <c r="AB52" s="328"/>
      <c r="AC52" s="326" t="s">
        <v>1569</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1775</v>
      </c>
      <c r="E53" s="347"/>
      <c r="F53" s="347"/>
      <c r="G53" s="347"/>
      <c r="H53" s="322" t="s">
        <v>1776</v>
      </c>
      <c r="I53" s="322" t="s">
        <v>1777</v>
      </c>
      <c r="J53" s="322">
        <v>0</v>
      </c>
      <c r="K53" s="322"/>
      <c r="L53" s="322" t="s">
        <v>1778</v>
      </c>
      <c r="M53" s="322"/>
      <c r="N53" s="322" t="s">
        <v>1778</v>
      </c>
      <c r="O53" s="322"/>
      <c r="P53" s="322"/>
      <c r="Q53" s="322"/>
      <c r="R53" s="322"/>
      <c r="S53" s="332" t="s">
        <v>817</v>
      </c>
      <c r="T53" s="334" t="s">
        <v>817</v>
      </c>
      <c r="U53" s="334" t="s">
        <v>817</v>
      </c>
      <c r="V53" s="322"/>
      <c r="W53" s="322"/>
      <c r="X53" s="322" t="s">
        <v>1340</v>
      </c>
      <c r="Y53" s="322"/>
      <c r="Z53" s="322"/>
      <c r="AA53" s="322" t="s">
        <v>864</v>
      </c>
      <c r="AB53" s="322"/>
      <c r="AC53" s="326" t="s">
        <v>1569</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1779</v>
      </c>
      <c r="E54" s="350"/>
      <c r="F54" s="350"/>
      <c r="G54" s="350"/>
      <c r="H54" s="328" t="s">
        <v>1602</v>
      </c>
      <c r="I54" s="328" t="s">
        <v>1780</v>
      </c>
      <c r="J54" s="328">
        <v>1</v>
      </c>
      <c r="K54" s="328"/>
      <c r="L54" s="328" t="s">
        <v>1781</v>
      </c>
      <c r="M54" s="328"/>
      <c r="N54" s="328" t="s">
        <v>1781</v>
      </c>
      <c r="O54" s="328"/>
      <c r="P54" s="328"/>
      <c r="Q54" s="328"/>
      <c r="R54" s="328"/>
      <c r="S54" s="338" t="s">
        <v>817</v>
      </c>
      <c r="T54" s="338" t="s">
        <v>817</v>
      </c>
      <c r="U54" s="338" t="s">
        <v>817</v>
      </c>
      <c r="V54" s="328"/>
      <c r="W54" s="328"/>
      <c r="X54" s="328" t="s">
        <v>1340</v>
      </c>
      <c r="Y54" s="328"/>
      <c r="Z54" s="328"/>
      <c r="AA54" s="328" t="s">
        <v>864</v>
      </c>
      <c r="AB54" s="328"/>
      <c r="AC54" s="326" t="s">
        <v>1569</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1782</v>
      </c>
      <c r="E55" s="347"/>
      <c r="F55" s="347"/>
      <c r="G55" s="347"/>
      <c r="H55" s="322" t="s">
        <v>1602</v>
      </c>
      <c r="I55" s="322" t="s">
        <v>1783</v>
      </c>
      <c r="J55" s="322">
        <v>0</v>
      </c>
      <c r="K55" s="322"/>
      <c r="L55" s="322" t="s">
        <v>1784</v>
      </c>
      <c r="M55" s="322"/>
      <c r="N55" s="322" t="s">
        <v>1784</v>
      </c>
      <c r="O55" s="322"/>
      <c r="P55" s="322"/>
      <c r="Q55" s="322"/>
      <c r="R55" s="322"/>
      <c r="S55" s="332" t="s">
        <v>817</v>
      </c>
      <c r="T55" s="332" t="s">
        <v>817</v>
      </c>
      <c r="U55" s="332" t="s">
        <v>817</v>
      </c>
      <c r="V55" s="322"/>
      <c r="W55" s="322"/>
      <c r="X55" s="322" t="s">
        <v>1340</v>
      </c>
      <c r="Y55" s="322"/>
      <c r="Z55" s="322"/>
      <c r="AA55" s="322" t="s">
        <v>864</v>
      </c>
      <c r="AB55" s="322"/>
      <c r="AC55" s="337" t="s">
        <v>1569</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1785</v>
      </c>
      <c r="E56" s="350"/>
      <c r="F56" s="350"/>
      <c r="G56" s="350"/>
      <c r="H56" s="328" t="s">
        <v>1602</v>
      </c>
      <c r="I56" s="328" t="s">
        <v>1786</v>
      </c>
      <c r="J56" s="328">
        <v>0</v>
      </c>
      <c r="K56" s="328"/>
      <c r="L56" s="328" t="s">
        <v>1787</v>
      </c>
      <c r="M56" s="328"/>
      <c r="N56" s="328" t="s">
        <v>1787</v>
      </c>
      <c r="O56" s="328"/>
      <c r="P56" s="328"/>
      <c r="Q56" s="328"/>
      <c r="R56" s="328"/>
      <c r="S56" s="338" t="s">
        <v>817</v>
      </c>
      <c r="T56" s="338" t="s">
        <v>817</v>
      </c>
      <c r="U56" s="338" t="s">
        <v>817</v>
      </c>
      <c r="V56" s="328"/>
      <c r="W56" s="328"/>
      <c r="X56" s="328" t="s">
        <v>1340</v>
      </c>
      <c r="Y56" s="328"/>
      <c r="Z56" s="328"/>
      <c r="AA56" s="328" t="s">
        <v>864</v>
      </c>
      <c r="AB56" s="328"/>
      <c r="AC56" s="326" t="s">
        <v>1569</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1788</v>
      </c>
      <c r="E57" s="347"/>
      <c r="F57" s="347"/>
      <c r="G57" s="347"/>
      <c r="H57" s="322" t="s">
        <v>1602</v>
      </c>
      <c r="I57" s="322" t="s">
        <v>1789</v>
      </c>
      <c r="J57" s="322">
        <v>0</v>
      </c>
      <c r="K57" s="322"/>
      <c r="L57" s="322" t="s">
        <v>1790</v>
      </c>
      <c r="M57" s="322"/>
      <c r="N57" s="322" t="s">
        <v>1790</v>
      </c>
      <c r="O57" s="322"/>
      <c r="P57" s="322"/>
      <c r="Q57" s="322"/>
      <c r="R57" s="322"/>
      <c r="S57" s="332" t="s">
        <v>817</v>
      </c>
      <c r="T57" s="332" t="s">
        <v>817</v>
      </c>
      <c r="U57" s="332" t="s">
        <v>817</v>
      </c>
      <c r="V57" s="322"/>
      <c r="W57" s="322"/>
      <c r="X57" s="322" t="s">
        <v>1340</v>
      </c>
      <c r="Y57" s="322"/>
      <c r="Z57" s="322"/>
      <c r="AA57" s="322" t="s">
        <v>864</v>
      </c>
      <c r="AB57" s="322"/>
      <c r="AC57" s="326" t="s">
        <v>1569</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1791</v>
      </c>
      <c r="D58" s="352"/>
      <c r="E58" s="352"/>
      <c r="F58" s="352"/>
      <c r="G58" s="352"/>
      <c r="H58" s="328" t="s">
        <v>1602</v>
      </c>
      <c r="I58" s="328" t="s">
        <v>1792</v>
      </c>
      <c r="J58" s="335"/>
      <c r="K58" s="328"/>
      <c r="L58" s="328" t="s">
        <v>1793</v>
      </c>
      <c r="M58" s="328"/>
      <c r="N58" s="328" t="s">
        <v>1793</v>
      </c>
      <c r="O58" s="328"/>
      <c r="P58" s="328"/>
      <c r="Q58" s="328"/>
      <c r="R58" s="328"/>
      <c r="S58" s="336" t="s">
        <v>823</v>
      </c>
      <c r="T58" s="353" t="s">
        <v>823</v>
      </c>
      <c r="U58" s="353" t="s">
        <v>823</v>
      </c>
      <c r="V58" s="328"/>
      <c r="W58" s="328" t="s">
        <v>864</v>
      </c>
      <c r="X58" s="328" t="s">
        <v>1794</v>
      </c>
      <c r="Y58" s="328"/>
      <c r="Z58" s="328"/>
      <c r="AA58" s="328" t="s">
        <v>864</v>
      </c>
      <c r="AB58" s="328"/>
      <c r="AC58" s="326" t="s">
        <v>1569</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1795</v>
      </c>
      <c r="E59" s="347"/>
      <c r="F59" s="347"/>
      <c r="G59" s="347"/>
      <c r="H59" s="322" t="s">
        <v>1602</v>
      </c>
      <c r="I59" s="322" t="s">
        <v>1796</v>
      </c>
      <c r="J59" s="322" t="s">
        <v>1797</v>
      </c>
      <c r="K59" s="322"/>
      <c r="L59" s="322" t="s">
        <v>1771</v>
      </c>
      <c r="M59" s="322"/>
      <c r="N59" s="322" t="s">
        <v>1771</v>
      </c>
      <c r="O59" s="322"/>
      <c r="P59" s="322"/>
      <c r="Q59" s="322"/>
      <c r="R59" s="322"/>
      <c r="S59" s="332" t="s">
        <v>817</v>
      </c>
      <c r="T59" s="332" t="s">
        <v>817</v>
      </c>
      <c r="U59" s="332" t="s">
        <v>817</v>
      </c>
      <c r="V59" s="322"/>
      <c r="W59" s="322"/>
      <c r="X59" s="322" t="s">
        <v>879</v>
      </c>
      <c r="Y59" s="322"/>
      <c r="Z59" s="322" t="s">
        <v>932</v>
      </c>
      <c r="AA59" s="322" t="s">
        <v>864</v>
      </c>
      <c r="AB59" s="322"/>
      <c r="AC59" s="326" t="s">
        <v>1569</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1798</v>
      </c>
      <c r="E60" s="350"/>
      <c r="F60" s="350"/>
      <c r="G60" s="350"/>
      <c r="H60" s="328" t="s">
        <v>1602</v>
      </c>
      <c r="I60" s="328" t="s">
        <v>1799</v>
      </c>
      <c r="J60" s="328">
        <v>0</v>
      </c>
      <c r="K60" s="328"/>
      <c r="L60" s="328" t="s">
        <v>1800</v>
      </c>
      <c r="M60" s="328"/>
      <c r="N60" s="328" t="s">
        <v>1800</v>
      </c>
      <c r="O60" s="328"/>
      <c r="P60" s="328"/>
      <c r="Q60" s="328"/>
      <c r="R60" s="328"/>
      <c r="S60" s="338" t="s">
        <v>817</v>
      </c>
      <c r="T60" s="338" t="s">
        <v>817</v>
      </c>
      <c r="U60" s="338" t="s">
        <v>817</v>
      </c>
      <c r="V60" s="328"/>
      <c r="W60" s="328"/>
      <c r="X60" s="328" t="s">
        <v>1340</v>
      </c>
      <c r="Y60" s="328"/>
      <c r="Z60" s="328"/>
      <c r="AA60" s="328" t="s">
        <v>864</v>
      </c>
      <c r="AB60" s="328"/>
      <c r="AC60" s="337" t="s">
        <v>1569</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1801</v>
      </c>
      <c r="E61" s="347"/>
      <c r="F61" s="347"/>
      <c r="G61" s="347"/>
      <c r="H61" s="322" t="s">
        <v>1602</v>
      </c>
      <c r="I61" s="322" t="s">
        <v>1802</v>
      </c>
      <c r="J61" s="322">
        <v>1</v>
      </c>
      <c r="K61" s="322"/>
      <c r="L61" s="322" t="s">
        <v>1803</v>
      </c>
      <c r="M61" s="322"/>
      <c r="N61" s="322" t="s">
        <v>1803</v>
      </c>
      <c r="O61" s="322"/>
      <c r="P61" s="322"/>
      <c r="Q61" s="322"/>
      <c r="R61" s="322"/>
      <c r="S61" s="332" t="s">
        <v>817</v>
      </c>
      <c r="T61" s="332" t="s">
        <v>817</v>
      </c>
      <c r="U61" s="332" t="s">
        <v>817</v>
      </c>
      <c r="V61" s="322"/>
      <c r="W61" s="322"/>
      <c r="X61" s="322" t="s">
        <v>1340</v>
      </c>
      <c r="Y61" s="322"/>
      <c r="Z61" s="322"/>
      <c r="AA61" s="322" t="s">
        <v>864</v>
      </c>
      <c r="AB61" s="322"/>
      <c r="AC61" s="326" t="s">
        <v>1569</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1804</v>
      </c>
      <c r="D62" s="327"/>
      <c r="E62" s="327"/>
      <c r="F62" s="327"/>
      <c r="G62" s="327"/>
      <c r="H62" s="328" t="s">
        <v>1805</v>
      </c>
      <c r="I62" s="328" t="s">
        <v>1806</v>
      </c>
      <c r="J62" s="335"/>
      <c r="K62" s="328" t="s">
        <v>864</v>
      </c>
      <c r="L62" s="328" t="s">
        <v>1807</v>
      </c>
      <c r="M62" s="328"/>
      <c r="N62" s="328" t="s">
        <v>1807</v>
      </c>
      <c r="O62" s="328"/>
      <c r="P62" s="328"/>
      <c r="Q62" s="328"/>
      <c r="R62" s="328"/>
      <c r="S62" s="336" t="s">
        <v>823</v>
      </c>
      <c r="T62" s="336" t="s">
        <v>823</v>
      </c>
      <c r="U62" s="336" t="s">
        <v>823</v>
      </c>
      <c r="V62" s="328"/>
      <c r="W62" s="328" t="s">
        <v>864</v>
      </c>
      <c r="X62" s="328" t="s">
        <v>1808</v>
      </c>
      <c r="Y62" s="328"/>
      <c r="Z62" s="328"/>
      <c r="AA62" s="328" t="s">
        <v>864</v>
      </c>
      <c r="AB62" s="328"/>
      <c r="AC62" s="326" t="s">
        <v>1569</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1809</v>
      </c>
      <c r="E63" s="345"/>
      <c r="F63" s="331"/>
      <c r="G63" s="331"/>
      <c r="H63" s="322" t="s">
        <v>1810</v>
      </c>
      <c r="I63" s="322" t="s">
        <v>1811</v>
      </c>
      <c r="J63" s="322" t="s">
        <v>1734</v>
      </c>
      <c r="K63" s="322" t="s">
        <v>864</v>
      </c>
      <c r="L63" s="322" t="s">
        <v>1771</v>
      </c>
      <c r="M63" s="322"/>
      <c r="N63" s="322" t="s">
        <v>1771</v>
      </c>
      <c r="O63" s="322"/>
      <c r="P63" s="322"/>
      <c r="Q63" s="322"/>
      <c r="R63" s="322"/>
      <c r="S63" s="332" t="s">
        <v>817</v>
      </c>
      <c r="T63" s="334" t="s">
        <v>817</v>
      </c>
      <c r="U63" s="334" t="s">
        <v>817</v>
      </c>
      <c r="V63" s="322"/>
      <c r="W63" s="322"/>
      <c r="X63" s="322" t="s">
        <v>879</v>
      </c>
      <c r="Y63" s="322"/>
      <c r="Z63" s="322" t="s">
        <v>932</v>
      </c>
      <c r="AA63" s="322" t="s">
        <v>864</v>
      </c>
      <c r="AB63" s="322"/>
      <c r="AC63" s="326" t="s">
        <v>1569</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1697</v>
      </c>
      <c r="E64" s="341"/>
      <c r="F64" s="341"/>
      <c r="G64" s="341"/>
      <c r="H64" s="328" t="s">
        <v>1812</v>
      </c>
      <c r="I64" s="328" t="s">
        <v>1813</v>
      </c>
      <c r="J64" s="328" t="s">
        <v>1814</v>
      </c>
      <c r="K64" s="328" t="s">
        <v>864</v>
      </c>
      <c r="L64" s="328" t="s">
        <v>1658</v>
      </c>
      <c r="M64" s="328"/>
      <c r="N64" s="328" t="s">
        <v>1658</v>
      </c>
      <c r="O64" s="328"/>
      <c r="P64" s="328"/>
      <c r="Q64" s="328"/>
      <c r="R64" s="328"/>
      <c r="S64" s="330" t="s">
        <v>820</v>
      </c>
      <c r="T64" s="330" t="s">
        <v>820</v>
      </c>
      <c r="U64" s="330" t="s">
        <v>820</v>
      </c>
      <c r="V64" s="328"/>
      <c r="W64" s="328"/>
      <c r="X64" s="328" t="s">
        <v>863</v>
      </c>
      <c r="Y64" s="328"/>
      <c r="Z64" s="328" t="s">
        <v>1815</v>
      </c>
      <c r="AA64" s="328" t="s">
        <v>864</v>
      </c>
      <c r="AB64" s="328"/>
      <c r="AC64" s="326" t="s">
        <v>1569</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1816</v>
      </c>
      <c r="E65" s="321"/>
      <c r="F65" s="321"/>
      <c r="G65" s="321"/>
      <c r="H65" s="322" t="s">
        <v>1810</v>
      </c>
      <c r="I65" s="322" t="s">
        <v>1817</v>
      </c>
      <c r="J65" s="322" t="s">
        <v>1818</v>
      </c>
      <c r="K65" s="322"/>
      <c r="L65" s="322" t="s">
        <v>1819</v>
      </c>
      <c r="M65" s="322"/>
      <c r="N65" s="322" t="s">
        <v>1819</v>
      </c>
      <c r="O65" s="322"/>
      <c r="P65" s="322"/>
      <c r="Q65" s="322"/>
      <c r="R65" s="322"/>
      <c r="S65" s="349" t="s">
        <v>823</v>
      </c>
      <c r="T65" s="349" t="s">
        <v>823</v>
      </c>
      <c r="U65" s="349" t="s">
        <v>823</v>
      </c>
      <c r="V65" s="322"/>
      <c r="W65" s="322"/>
      <c r="X65" s="322" t="s">
        <v>863</v>
      </c>
      <c r="Y65" s="322"/>
      <c r="Z65" s="322" t="s">
        <v>1820</v>
      </c>
      <c r="AA65" s="322" t="s">
        <v>864</v>
      </c>
      <c r="AB65" s="322"/>
      <c r="AC65" s="337" t="s">
        <v>1569</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1821</v>
      </c>
      <c r="E66" s="344"/>
      <c r="F66" s="327"/>
      <c r="G66" s="327"/>
      <c r="H66" s="328" t="s">
        <v>1810</v>
      </c>
      <c r="I66" s="328" t="s">
        <v>1822</v>
      </c>
      <c r="J66" s="328" t="s">
        <v>1823</v>
      </c>
      <c r="K66" s="328"/>
      <c r="L66" s="328" t="s">
        <v>1628</v>
      </c>
      <c r="M66" s="328"/>
      <c r="N66" s="328" t="s">
        <v>1628</v>
      </c>
      <c r="O66" s="328"/>
      <c r="P66" s="328"/>
      <c r="Q66" s="328"/>
      <c r="R66" s="328"/>
      <c r="S66" s="338" t="s">
        <v>817</v>
      </c>
      <c r="T66" s="338" t="s">
        <v>817</v>
      </c>
      <c r="U66" s="338" t="s">
        <v>817</v>
      </c>
      <c r="V66" s="328"/>
      <c r="W66" s="328"/>
      <c r="X66" s="328" t="s">
        <v>863</v>
      </c>
      <c r="Y66" s="328"/>
      <c r="Z66" s="328"/>
      <c r="AA66" s="328" t="s">
        <v>864</v>
      </c>
      <c r="AB66" s="328"/>
      <c r="AC66" s="326" t="s">
        <v>1569</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1824</v>
      </c>
      <c r="E67" s="344"/>
      <c r="F67" s="327"/>
      <c r="G67" s="327"/>
      <c r="H67" s="322" t="s">
        <v>1810</v>
      </c>
      <c r="I67" s="322" t="s">
        <v>1825</v>
      </c>
      <c r="J67" s="343"/>
      <c r="K67" s="322"/>
      <c r="L67" s="322" t="s">
        <v>1826</v>
      </c>
      <c r="M67" s="322"/>
      <c r="N67" s="322" t="s">
        <v>1826</v>
      </c>
      <c r="O67" s="322"/>
      <c r="P67" s="322"/>
      <c r="Q67" s="322"/>
      <c r="R67" s="322"/>
      <c r="S67" s="325" t="s">
        <v>820</v>
      </c>
      <c r="T67" s="325" t="s">
        <v>820</v>
      </c>
      <c r="U67" s="325" t="s">
        <v>820</v>
      </c>
      <c r="V67" s="322"/>
      <c r="W67" s="322" t="s">
        <v>864</v>
      </c>
      <c r="X67" s="322" t="s">
        <v>1827</v>
      </c>
      <c r="Y67" s="322"/>
      <c r="Z67" s="322"/>
      <c r="AA67" s="322" t="s">
        <v>864</v>
      </c>
      <c r="AB67" s="322"/>
      <c r="AC67" s="326" t="s">
        <v>1569</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1828</v>
      </c>
      <c r="F68" s="327"/>
      <c r="G68" s="327"/>
      <c r="H68" s="328" t="s">
        <v>1829</v>
      </c>
      <c r="I68" s="328" t="s">
        <v>1830</v>
      </c>
      <c r="J68" s="328" t="s">
        <v>1032</v>
      </c>
      <c r="K68" s="328" t="s">
        <v>864</v>
      </c>
      <c r="L68" s="328" t="s">
        <v>1831</v>
      </c>
      <c r="M68" s="328"/>
      <c r="N68" s="328" t="s">
        <v>1831</v>
      </c>
      <c r="O68" s="328"/>
      <c r="P68" s="328"/>
      <c r="Q68" s="328"/>
      <c r="R68" s="328"/>
      <c r="S68" s="330" t="s">
        <v>820</v>
      </c>
      <c r="T68" s="340" t="s">
        <v>820</v>
      </c>
      <c r="U68" s="340" t="s">
        <v>820</v>
      </c>
      <c r="V68" s="328"/>
      <c r="W68" s="328"/>
      <c r="X68" s="328" t="s">
        <v>863</v>
      </c>
      <c r="Y68" s="328"/>
      <c r="Z68" s="328"/>
      <c r="AA68" s="328" t="s">
        <v>864</v>
      </c>
      <c r="AB68" s="328"/>
      <c r="AC68" s="326" t="s">
        <v>1569</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1832</v>
      </c>
      <c r="F69" s="347"/>
      <c r="G69" s="347"/>
      <c r="H69" s="322" t="s">
        <v>1833</v>
      </c>
      <c r="I69" s="322" t="s">
        <v>1834</v>
      </c>
      <c r="J69" s="322" t="s">
        <v>1040</v>
      </c>
      <c r="K69" s="322"/>
      <c r="L69" s="322" t="s">
        <v>1646</v>
      </c>
      <c r="M69" s="322"/>
      <c r="N69" s="322" t="s">
        <v>1646</v>
      </c>
      <c r="O69" s="322"/>
      <c r="P69" s="322"/>
      <c r="Q69" s="322"/>
      <c r="R69" s="322"/>
      <c r="S69" s="332" t="s">
        <v>817</v>
      </c>
      <c r="T69" s="332" t="s">
        <v>817</v>
      </c>
      <c r="U69" s="332" t="s">
        <v>817</v>
      </c>
      <c r="V69" s="322"/>
      <c r="W69" s="322"/>
      <c r="X69" s="322" t="s">
        <v>863</v>
      </c>
      <c r="Y69" s="322"/>
      <c r="Z69" s="322"/>
      <c r="AA69" s="322" t="s">
        <v>864</v>
      </c>
      <c r="AB69" s="322"/>
      <c r="AC69" s="326" t="s">
        <v>1569</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1835</v>
      </c>
      <c r="I70" s="328" t="s">
        <v>1836</v>
      </c>
      <c r="J70" s="328" t="s">
        <v>1837</v>
      </c>
      <c r="K70" s="328" t="s">
        <v>864</v>
      </c>
      <c r="L70" s="328" t="s">
        <v>1658</v>
      </c>
      <c r="M70" s="328"/>
      <c r="N70" s="328" t="s">
        <v>1658</v>
      </c>
      <c r="O70" s="328"/>
      <c r="P70" s="328"/>
      <c r="Q70" s="328"/>
      <c r="R70" s="328"/>
      <c r="S70" s="338" t="s">
        <v>817</v>
      </c>
      <c r="T70" s="338" t="s">
        <v>817</v>
      </c>
      <c r="U70" s="338" t="s">
        <v>817</v>
      </c>
      <c r="V70" s="328"/>
      <c r="W70" s="328"/>
      <c r="X70" s="328" t="s">
        <v>863</v>
      </c>
      <c r="Y70" s="328"/>
      <c r="Z70" s="328"/>
      <c r="AA70" s="328" t="s">
        <v>864</v>
      </c>
      <c r="AB70" s="328"/>
      <c r="AC70" s="337" t="s">
        <v>1569</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1838</v>
      </c>
      <c r="F71" s="345"/>
      <c r="G71" s="331"/>
      <c r="H71" s="322" t="s">
        <v>1602</v>
      </c>
      <c r="I71" s="322" t="s">
        <v>1839</v>
      </c>
      <c r="J71" s="322" t="s">
        <v>1840</v>
      </c>
      <c r="K71" s="322"/>
      <c r="L71" s="322" t="s">
        <v>1841</v>
      </c>
      <c r="M71" s="322"/>
      <c r="N71" s="322" t="s">
        <v>1841</v>
      </c>
      <c r="O71" s="322"/>
      <c r="P71" s="322"/>
      <c r="Q71" s="322"/>
      <c r="R71" s="322"/>
      <c r="S71" s="332" t="s">
        <v>817</v>
      </c>
      <c r="T71" s="332" t="s">
        <v>817</v>
      </c>
      <c r="U71" s="332" t="s">
        <v>817</v>
      </c>
      <c r="V71" s="322"/>
      <c r="W71" s="322"/>
      <c r="X71" s="322" t="s">
        <v>863</v>
      </c>
      <c r="Y71" s="322"/>
      <c r="Z71" s="322"/>
      <c r="AA71" s="322" t="s">
        <v>864</v>
      </c>
      <c r="AB71" s="322"/>
      <c r="AC71" s="326" t="s">
        <v>1569</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1602</v>
      </c>
      <c r="I72" s="328" t="s">
        <v>1842</v>
      </c>
      <c r="J72" s="328" t="s">
        <v>1159</v>
      </c>
      <c r="K72" s="328"/>
      <c r="L72" s="328" t="s">
        <v>1843</v>
      </c>
      <c r="M72" s="328"/>
      <c r="N72" s="328" t="s">
        <v>1843</v>
      </c>
      <c r="O72" s="328"/>
      <c r="P72" s="328"/>
      <c r="Q72" s="328"/>
      <c r="R72" s="328"/>
      <c r="S72" s="338" t="s">
        <v>817</v>
      </c>
      <c r="T72" s="338" t="s">
        <v>817</v>
      </c>
      <c r="U72" s="338" t="s">
        <v>817</v>
      </c>
      <c r="V72" s="328"/>
      <c r="W72" s="328"/>
      <c r="X72" s="328" t="s">
        <v>863</v>
      </c>
      <c r="Y72" s="328"/>
      <c r="Z72" s="328"/>
      <c r="AA72" s="328" t="s">
        <v>864</v>
      </c>
      <c r="AB72" s="328"/>
      <c r="AC72" s="326" t="s">
        <v>1569</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1844</v>
      </c>
      <c r="M73" s="322"/>
      <c r="N73" s="322" t="s">
        <v>1844</v>
      </c>
      <c r="O73" s="322"/>
      <c r="P73" s="322"/>
      <c r="Q73" s="322"/>
      <c r="R73" s="322"/>
      <c r="S73" s="349" t="s">
        <v>823</v>
      </c>
      <c r="T73" s="354" t="s">
        <v>1845</v>
      </c>
      <c r="U73" s="354" t="s">
        <v>1845</v>
      </c>
      <c r="V73" s="322"/>
      <c r="W73" s="322" t="s">
        <v>864</v>
      </c>
      <c r="X73" s="322" t="s">
        <v>1131</v>
      </c>
      <c r="Y73" s="322"/>
      <c r="Z73" s="322"/>
      <c r="AA73" s="322" t="s">
        <v>864</v>
      </c>
      <c r="AB73" s="322"/>
      <c r="AC73" s="326" t="s">
        <v>1569</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1846</v>
      </c>
      <c r="G74" s="327"/>
      <c r="H74" s="328" t="s">
        <v>1847</v>
      </c>
      <c r="I74" s="328" t="s">
        <v>1848</v>
      </c>
      <c r="J74" s="328" t="s">
        <v>1849</v>
      </c>
      <c r="K74" s="328" t="s">
        <v>864</v>
      </c>
      <c r="L74" s="328" t="s">
        <v>1850</v>
      </c>
      <c r="M74" s="328"/>
      <c r="N74" s="328" t="s">
        <v>1850</v>
      </c>
      <c r="O74" s="328"/>
      <c r="P74" s="328"/>
      <c r="Q74" s="328"/>
      <c r="R74" s="328"/>
      <c r="S74" s="330" t="s">
        <v>820</v>
      </c>
      <c r="T74" s="330" t="s">
        <v>820</v>
      </c>
      <c r="U74" s="330" t="s">
        <v>820</v>
      </c>
      <c r="V74" s="328"/>
      <c r="W74" s="328"/>
      <c r="X74" s="328" t="s">
        <v>1054</v>
      </c>
      <c r="Y74" s="328"/>
      <c r="Z74" s="328"/>
      <c r="AA74" s="328" t="s">
        <v>864</v>
      </c>
      <c r="AB74" s="328"/>
      <c r="AC74" s="326" t="s">
        <v>1569</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1851</v>
      </c>
      <c r="I75" s="322" t="s">
        <v>1852</v>
      </c>
      <c r="J75" s="323" t="s">
        <v>1853</v>
      </c>
      <c r="K75" s="322" t="s">
        <v>864</v>
      </c>
      <c r="L75" s="322" t="s">
        <v>1854</v>
      </c>
      <c r="M75" s="322"/>
      <c r="N75" s="322" t="s">
        <v>1854</v>
      </c>
      <c r="O75" s="322"/>
      <c r="P75" s="322"/>
      <c r="Q75" s="322"/>
      <c r="R75" s="322"/>
      <c r="S75" s="325" t="s">
        <v>820</v>
      </c>
      <c r="T75" s="325" t="s">
        <v>820</v>
      </c>
      <c r="U75" s="325" t="s">
        <v>820</v>
      </c>
      <c r="V75" s="322"/>
      <c r="W75" s="322"/>
      <c r="X75" s="322" t="s">
        <v>1054</v>
      </c>
      <c r="Y75" s="322"/>
      <c r="Z75" s="322"/>
      <c r="AA75" s="322" t="s">
        <v>864</v>
      </c>
      <c r="AB75" s="322"/>
      <c r="AC75" s="337" t="s">
        <v>1569</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1855</v>
      </c>
      <c r="G76" s="327"/>
      <c r="H76" s="328" t="s">
        <v>1856</v>
      </c>
      <c r="I76" s="328" t="s">
        <v>1857</v>
      </c>
      <c r="J76" s="328">
        <v>1</v>
      </c>
      <c r="K76" s="328" t="s">
        <v>864</v>
      </c>
      <c r="L76" s="328" t="s">
        <v>1858</v>
      </c>
      <c r="M76" s="328"/>
      <c r="N76" s="328" t="s">
        <v>1858</v>
      </c>
      <c r="O76" s="328"/>
      <c r="P76" s="328"/>
      <c r="Q76" s="328"/>
      <c r="R76" s="328"/>
      <c r="S76" s="338" t="s">
        <v>817</v>
      </c>
      <c r="T76" s="338" t="s">
        <v>817</v>
      </c>
      <c r="U76" s="338" t="s">
        <v>817</v>
      </c>
      <c r="V76" s="328"/>
      <c r="W76" s="328"/>
      <c r="X76" s="328" t="s">
        <v>1054</v>
      </c>
      <c r="Y76" s="328"/>
      <c r="Z76" s="328"/>
      <c r="AA76" s="328" t="s">
        <v>864</v>
      </c>
      <c r="AB76" s="328"/>
      <c r="AC76" s="326" t="s">
        <v>1569</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1859</v>
      </c>
      <c r="F77" s="331"/>
      <c r="G77" s="331"/>
      <c r="H77" s="322" t="s">
        <v>1860</v>
      </c>
      <c r="I77" s="322" t="s">
        <v>1861</v>
      </c>
      <c r="J77" s="322" t="s">
        <v>1862</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1569</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1863</v>
      </c>
      <c r="D78" s="327"/>
      <c r="E78" s="327"/>
      <c r="F78" s="327"/>
      <c r="G78" s="327"/>
      <c r="H78" s="328" t="s">
        <v>1602</v>
      </c>
      <c r="I78" s="328" t="s">
        <v>1864</v>
      </c>
      <c r="J78" s="328" t="s">
        <v>1865</v>
      </c>
      <c r="K78" s="328"/>
      <c r="L78" s="328" t="s">
        <v>1866</v>
      </c>
      <c r="M78" s="328"/>
      <c r="N78" s="328" t="s">
        <v>1866</v>
      </c>
      <c r="O78" s="328"/>
      <c r="P78" s="328"/>
      <c r="Q78" s="328"/>
      <c r="R78" s="328"/>
      <c r="S78" s="338" t="s">
        <v>817</v>
      </c>
      <c r="T78" s="339" t="s">
        <v>817</v>
      </c>
      <c r="U78" s="339" t="s">
        <v>817</v>
      </c>
      <c r="V78" s="328"/>
      <c r="W78" s="328"/>
      <c r="X78" s="328" t="s">
        <v>863</v>
      </c>
      <c r="Y78" s="328"/>
      <c r="Z78" s="328" t="s">
        <v>1867</v>
      </c>
      <c r="AA78" s="328" t="s">
        <v>864</v>
      </c>
      <c r="AB78" s="328"/>
      <c r="AC78" s="326" t="s">
        <v>1569</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1624</v>
      </c>
      <c r="D79" s="331"/>
      <c r="E79" s="331"/>
      <c r="F79" s="331"/>
      <c r="G79" s="331"/>
      <c r="H79" s="322" t="s">
        <v>1602</v>
      </c>
      <c r="I79" s="322" t="s">
        <v>1868</v>
      </c>
      <c r="J79" s="322" t="s">
        <v>1869</v>
      </c>
      <c r="K79" s="322" t="s">
        <v>864</v>
      </c>
      <c r="L79" s="322" t="s">
        <v>1628</v>
      </c>
      <c r="M79" s="322"/>
      <c r="N79" s="322" t="s">
        <v>1628</v>
      </c>
      <c r="O79" s="322"/>
      <c r="P79" s="322"/>
      <c r="Q79" s="322"/>
      <c r="R79" s="322"/>
      <c r="S79" s="332" t="s">
        <v>817</v>
      </c>
      <c r="T79" s="332" t="s">
        <v>817</v>
      </c>
      <c r="U79" s="332" t="s">
        <v>817</v>
      </c>
      <c r="V79" s="322"/>
      <c r="W79" s="322"/>
      <c r="X79" s="322" t="s">
        <v>863</v>
      </c>
      <c r="Y79" s="322"/>
      <c r="Z79" s="322"/>
      <c r="AA79" s="322" t="s">
        <v>864</v>
      </c>
      <c r="AB79" s="322"/>
      <c r="AC79" s="326" t="s">
        <v>1569</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1870</v>
      </c>
      <c r="C80" s="327"/>
      <c r="D80" s="327"/>
      <c r="E80" s="327"/>
      <c r="F80" s="327"/>
      <c r="G80" s="327"/>
      <c r="H80" s="328" t="s">
        <v>1871</v>
      </c>
      <c r="I80" s="328" t="s">
        <v>1872</v>
      </c>
      <c r="J80" s="335"/>
      <c r="K80" s="328"/>
      <c r="L80" s="328" t="s">
        <v>1873</v>
      </c>
      <c r="M80" s="328"/>
      <c r="N80" s="328" t="s">
        <v>1873</v>
      </c>
      <c r="O80" s="328"/>
      <c r="P80" s="328"/>
      <c r="Q80" s="328"/>
      <c r="R80" s="328"/>
      <c r="S80" s="336" t="s">
        <v>823</v>
      </c>
      <c r="T80" s="336" t="s">
        <v>823</v>
      </c>
      <c r="U80" s="336" t="s">
        <v>823</v>
      </c>
      <c r="V80" s="328"/>
      <c r="W80" s="328" t="s">
        <v>864</v>
      </c>
      <c r="X80" s="328" t="s">
        <v>1874</v>
      </c>
      <c r="Y80" s="328"/>
      <c r="Z80" s="328"/>
      <c r="AA80" s="328" t="s">
        <v>864</v>
      </c>
      <c r="AB80" s="328"/>
      <c r="AC80" s="337" t="s">
        <v>1569</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1875</v>
      </c>
      <c r="I81" s="322" t="s">
        <v>1876</v>
      </c>
      <c r="J81" s="322" t="s">
        <v>1877</v>
      </c>
      <c r="K81" s="322" t="s">
        <v>864</v>
      </c>
      <c r="L81" s="322" t="s">
        <v>1658</v>
      </c>
      <c r="M81" s="322"/>
      <c r="N81" s="322" t="s">
        <v>1658</v>
      </c>
      <c r="O81" s="322"/>
      <c r="P81" s="322"/>
      <c r="Q81" s="322"/>
      <c r="R81" s="322"/>
      <c r="S81" s="325" t="s">
        <v>820</v>
      </c>
      <c r="T81" s="325" t="s">
        <v>820</v>
      </c>
      <c r="U81" s="325" t="s">
        <v>820</v>
      </c>
      <c r="V81" s="322"/>
      <c r="W81" s="322"/>
      <c r="X81" s="322" t="s">
        <v>863</v>
      </c>
      <c r="Y81" s="322"/>
      <c r="Z81" s="322" t="s">
        <v>1878</v>
      </c>
      <c r="AA81" s="322" t="s">
        <v>864</v>
      </c>
      <c r="AB81" s="322"/>
      <c r="AC81" s="326" t="s">
        <v>1569</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1624</v>
      </c>
      <c r="D82" s="327"/>
      <c r="E82" s="327"/>
      <c r="F82" s="327"/>
      <c r="G82" s="327"/>
      <c r="H82" s="328" t="s">
        <v>1879</v>
      </c>
      <c r="I82" s="328" t="s">
        <v>1880</v>
      </c>
      <c r="J82" s="328" t="s">
        <v>1881</v>
      </c>
      <c r="K82" s="328" t="s">
        <v>864</v>
      </c>
      <c r="L82" s="328" t="s">
        <v>1628</v>
      </c>
      <c r="M82" s="328"/>
      <c r="N82" s="328" t="s">
        <v>1628</v>
      </c>
      <c r="O82" s="328"/>
      <c r="P82" s="328"/>
      <c r="Q82" s="328"/>
      <c r="R82" s="328"/>
      <c r="S82" s="338" t="s">
        <v>817</v>
      </c>
      <c r="T82" s="338" t="s">
        <v>817</v>
      </c>
      <c r="U82" s="338" t="s">
        <v>817</v>
      </c>
      <c r="V82" s="328"/>
      <c r="W82" s="328"/>
      <c r="X82" s="328" t="s">
        <v>863</v>
      </c>
      <c r="Y82" s="328"/>
      <c r="Z82" s="328"/>
      <c r="AA82" s="328" t="s">
        <v>864</v>
      </c>
      <c r="AB82" s="328"/>
      <c r="AC82" s="326" t="s">
        <v>1569</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1882</v>
      </c>
      <c r="D83" s="331"/>
      <c r="E83" s="331"/>
      <c r="F83" s="331"/>
      <c r="G83" s="331"/>
      <c r="H83" s="322" t="s">
        <v>1883</v>
      </c>
      <c r="I83" s="322" t="s">
        <v>1884</v>
      </c>
      <c r="J83" s="322" t="s">
        <v>1885</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1569</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1886</v>
      </c>
      <c r="D84" s="344"/>
      <c r="E84" s="327"/>
      <c r="F84" s="327"/>
      <c r="G84" s="327"/>
      <c r="H84" s="328" t="s">
        <v>1887</v>
      </c>
      <c r="I84" s="328" t="s">
        <v>1888</v>
      </c>
      <c r="J84" s="322" t="s">
        <v>1636</v>
      </c>
      <c r="K84" s="328" t="s">
        <v>864</v>
      </c>
      <c r="L84" s="328" t="s">
        <v>1637</v>
      </c>
      <c r="M84" s="328"/>
      <c r="N84" s="328" t="s">
        <v>1637</v>
      </c>
      <c r="O84" s="328"/>
      <c r="P84" s="328"/>
      <c r="Q84" s="328"/>
      <c r="R84" s="328"/>
      <c r="S84" s="338" t="s">
        <v>817</v>
      </c>
      <c r="T84" s="338" t="s">
        <v>817</v>
      </c>
      <c r="U84" s="338" t="s">
        <v>817</v>
      </c>
      <c r="V84" s="328"/>
      <c r="W84" s="328"/>
      <c r="X84" s="328" t="s">
        <v>863</v>
      </c>
      <c r="Y84" s="328"/>
      <c r="Z84" s="328"/>
      <c r="AA84" s="328" t="s">
        <v>864</v>
      </c>
      <c r="AB84" s="328"/>
      <c r="AC84" s="326" t="s">
        <v>1569</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1889</v>
      </c>
      <c r="D85" s="331"/>
      <c r="E85" s="331"/>
      <c r="F85" s="331"/>
      <c r="G85" s="331"/>
      <c r="H85" s="322" t="s">
        <v>1890</v>
      </c>
      <c r="I85" s="322" t="s">
        <v>1891</v>
      </c>
      <c r="J85" s="322" t="s">
        <v>1892</v>
      </c>
      <c r="K85" s="322" t="s">
        <v>864</v>
      </c>
      <c r="L85" s="322" t="s">
        <v>1646</v>
      </c>
      <c r="M85" s="322"/>
      <c r="N85" s="322" t="s">
        <v>1646</v>
      </c>
      <c r="O85" s="322"/>
      <c r="P85" s="322"/>
      <c r="Q85" s="322"/>
      <c r="R85" s="322"/>
      <c r="S85" s="332" t="s">
        <v>817</v>
      </c>
      <c r="T85" s="333" t="s">
        <v>820</v>
      </c>
      <c r="U85" s="334" t="s">
        <v>817</v>
      </c>
      <c r="V85" s="322" t="s">
        <v>864</v>
      </c>
      <c r="W85" s="322"/>
      <c r="X85" s="322" t="s">
        <v>863</v>
      </c>
      <c r="Y85" s="322"/>
      <c r="Z85" s="322"/>
      <c r="AA85" s="322" t="s">
        <v>864</v>
      </c>
      <c r="AB85" s="322"/>
      <c r="AC85" s="337" t="s">
        <v>1569</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1893</v>
      </c>
      <c r="D86" s="327"/>
      <c r="E86" s="327"/>
      <c r="F86" s="327"/>
      <c r="G86" s="327"/>
      <c r="H86" s="328" t="s">
        <v>1894</v>
      </c>
      <c r="I86" s="328" t="s">
        <v>1895</v>
      </c>
      <c r="J86" s="328" t="s">
        <v>1739</v>
      </c>
      <c r="K86" s="328" t="s">
        <v>864</v>
      </c>
      <c r="L86" s="328" t="s">
        <v>1740</v>
      </c>
      <c r="M86" s="328"/>
      <c r="N86" s="328" t="s">
        <v>1740</v>
      </c>
      <c r="O86" s="328"/>
      <c r="P86" s="328"/>
      <c r="Q86" s="328"/>
      <c r="R86" s="328"/>
      <c r="S86" s="338" t="s">
        <v>817</v>
      </c>
      <c r="T86" s="338" t="s">
        <v>817</v>
      </c>
      <c r="U86" s="338" t="s">
        <v>817</v>
      </c>
      <c r="V86" s="328"/>
      <c r="W86" s="328"/>
      <c r="X86" s="328" t="s">
        <v>863</v>
      </c>
      <c r="Y86" s="328"/>
      <c r="Z86" s="328" t="s">
        <v>1896</v>
      </c>
      <c r="AA86" s="328" t="s">
        <v>864</v>
      </c>
      <c r="AB86" s="328"/>
      <c r="AC86" s="326" t="s">
        <v>1569</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1897</v>
      </c>
      <c r="D87" s="331"/>
      <c r="E87" s="331"/>
      <c r="F87" s="331"/>
      <c r="G87" s="331"/>
      <c r="H87" s="323" t="s">
        <v>1898</v>
      </c>
      <c r="I87" s="322" t="s">
        <v>1899</v>
      </c>
      <c r="J87" s="322" t="s">
        <v>1900</v>
      </c>
      <c r="K87" s="322" t="s">
        <v>864</v>
      </c>
      <c r="L87" s="322" t="s">
        <v>1901</v>
      </c>
      <c r="M87" s="322"/>
      <c r="N87" s="322" t="s">
        <v>1901</v>
      </c>
      <c r="O87" s="322"/>
      <c r="P87" s="322"/>
      <c r="Q87" s="322"/>
      <c r="R87" s="322"/>
      <c r="S87" s="332" t="s">
        <v>817</v>
      </c>
      <c r="T87" s="333" t="s">
        <v>820</v>
      </c>
      <c r="U87" s="334" t="s">
        <v>817</v>
      </c>
      <c r="V87" s="322" t="s">
        <v>864</v>
      </c>
      <c r="W87" s="322"/>
      <c r="X87" s="322" t="s">
        <v>879</v>
      </c>
      <c r="Y87" s="322"/>
      <c r="Z87" s="322"/>
      <c r="AA87" s="322" t="s">
        <v>864</v>
      </c>
      <c r="AB87" s="322"/>
      <c r="AC87" s="326" t="s">
        <v>1569</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1902</v>
      </c>
      <c r="D88" s="327"/>
      <c r="E88" s="327"/>
      <c r="F88" s="327"/>
      <c r="G88" s="327"/>
      <c r="H88" s="328" t="s">
        <v>1903</v>
      </c>
      <c r="I88" s="328" t="s">
        <v>1904</v>
      </c>
      <c r="J88" s="328" t="s">
        <v>1905</v>
      </c>
      <c r="K88" s="328" t="s">
        <v>864</v>
      </c>
      <c r="L88" s="328" t="s">
        <v>1906</v>
      </c>
      <c r="M88" s="328"/>
      <c r="N88" s="328" t="s">
        <v>1906</v>
      </c>
      <c r="O88" s="328"/>
      <c r="P88" s="328"/>
      <c r="Q88" s="328"/>
      <c r="R88" s="328"/>
      <c r="S88" s="338" t="s">
        <v>817</v>
      </c>
      <c r="T88" s="339" t="s">
        <v>817</v>
      </c>
      <c r="U88" s="339" t="s">
        <v>817</v>
      </c>
      <c r="V88" s="328"/>
      <c r="W88" s="328"/>
      <c r="X88" s="328" t="s">
        <v>879</v>
      </c>
      <c r="Y88" s="328"/>
      <c r="Z88" s="328"/>
      <c r="AA88" s="328" t="s">
        <v>864</v>
      </c>
      <c r="AB88" s="328"/>
      <c r="AC88" s="326" t="s">
        <v>1569</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1907</v>
      </c>
      <c r="D89" s="331"/>
      <c r="E89" s="331"/>
      <c r="F89" s="331"/>
      <c r="G89" s="331"/>
      <c r="H89" s="322" t="s">
        <v>1908</v>
      </c>
      <c r="I89" s="322" t="s">
        <v>1909</v>
      </c>
      <c r="J89" s="322" t="s">
        <v>1910</v>
      </c>
      <c r="K89" s="322" t="s">
        <v>864</v>
      </c>
      <c r="L89" s="322" t="s">
        <v>1911</v>
      </c>
      <c r="M89" s="322"/>
      <c r="N89" s="322" t="s">
        <v>1911</v>
      </c>
      <c r="O89" s="322"/>
      <c r="P89" s="322"/>
      <c r="Q89" s="322"/>
      <c r="R89" s="322"/>
      <c r="S89" s="332" t="s">
        <v>817</v>
      </c>
      <c r="T89" s="332" t="s">
        <v>817</v>
      </c>
      <c r="U89" s="332" t="s">
        <v>817</v>
      </c>
      <c r="V89" s="322"/>
      <c r="W89" s="322"/>
      <c r="X89" s="322" t="s">
        <v>863</v>
      </c>
      <c r="Y89" s="322"/>
      <c r="Z89" s="322"/>
      <c r="AA89" s="322" t="s">
        <v>864</v>
      </c>
      <c r="AB89" s="322"/>
      <c r="AC89" s="326" t="s">
        <v>1569</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1912</v>
      </c>
      <c r="D90" s="341"/>
      <c r="E90" s="341"/>
      <c r="F90" s="341"/>
      <c r="G90" s="341"/>
      <c r="H90" s="328" t="s">
        <v>1913</v>
      </c>
      <c r="I90" s="328" t="s">
        <v>1914</v>
      </c>
      <c r="J90" s="328"/>
      <c r="K90" s="328" t="s">
        <v>864</v>
      </c>
      <c r="L90" s="328" t="s">
        <v>1915</v>
      </c>
      <c r="M90" s="328"/>
      <c r="N90" s="328" t="s">
        <v>1915</v>
      </c>
      <c r="O90" s="328"/>
      <c r="P90" s="328"/>
      <c r="Q90" s="328"/>
      <c r="R90" s="328"/>
      <c r="S90" s="336" t="s">
        <v>823</v>
      </c>
      <c r="T90" s="336" t="s">
        <v>823</v>
      </c>
      <c r="U90" s="336" t="s">
        <v>823</v>
      </c>
      <c r="V90" s="328"/>
      <c r="W90" s="328"/>
      <c r="X90" s="328" t="s">
        <v>863</v>
      </c>
      <c r="Y90" s="328"/>
      <c r="Z90" s="328"/>
      <c r="AA90" s="328" t="s">
        <v>864</v>
      </c>
      <c r="AB90" s="328"/>
      <c r="AC90" s="337" t="s">
        <v>1569</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1916</v>
      </c>
      <c r="D91" s="321"/>
      <c r="E91" s="321"/>
      <c r="F91" s="321"/>
      <c r="G91" s="321"/>
      <c r="H91" s="322" t="s">
        <v>1917</v>
      </c>
      <c r="I91" s="322" t="s">
        <v>1918</v>
      </c>
      <c r="J91" s="322"/>
      <c r="K91" s="322" t="s">
        <v>864</v>
      </c>
      <c r="L91" s="322" t="s">
        <v>1919</v>
      </c>
      <c r="M91" s="322"/>
      <c r="N91" s="322" t="s">
        <v>1919</v>
      </c>
      <c r="O91" s="322"/>
      <c r="P91" s="322"/>
      <c r="Q91" s="322"/>
      <c r="R91" s="322"/>
      <c r="S91" s="349" t="s">
        <v>823</v>
      </c>
      <c r="T91" s="349" t="s">
        <v>823</v>
      </c>
      <c r="U91" s="349" t="s">
        <v>823</v>
      </c>
      <c r="V91" s="322"/>
      <c r="W91" s="322"/>
      <c r="X91" s="322" t="s">
        <v>863</v>
      </c>
      <c r="Y91" s="322"/>
      <c r="Z91" s="322"/>
      <c r="AA91" s="322" t="s">
        <v>864</v>
      </c>
      <c r="AB91" s="322"/>
      <c r="AC91" s="326" t="s">
        <v>1569</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1920</v>
      </c>
      <c r="D92" s="341"/>
      <c r="E92" s="341"/>
      <c r="F92" s="341"/>
      <c r="G92" s="341"/>
      <c r="H92" s="329" t="s">
        <v>1921</v>
      </c>
      <c r="I92" s="328" t="s">
        <v>1922</v>
      </c>
      <c r="J92" s="328" t="s">
        <v>1923</v>
      </c>
      <c r="K92" s="328" t="s">
        <v>864</v>
      </c>
      <c r="L92" s="328" t="s">
        <v>1924</v>
      </c>
      <c r="M92" s="328"/>
      <c r="N92" s="328" t="s">
        <v>1924</v>
      </c>
      <c r="O92" s="328"/>
      <c r="P92" s="328"/>
      <c r="Q92" s="328"/>
      <c r="R92" s="328"/>
      <c r="S92" s="338" t="s">
        <v>817</v>
      </c>
      <c r="T92" s="338" t="s">
        <v>817</v>
      </c>
      <c r="U92" s="338" t="s">
        <v>817</v>
      </c>
      <c r="V92" s="328"/>
      <c r="W92" s="328"/>
      <c r="X92" s="328" t="s">
        <v>863</v>
      </c>
      <c r="Y92" s="328"/>
      <c r="Z92" s="328"/>
      <c r="AA92" s="328" t="s">
        <v>864</v>
      </c>
      <c r="AB92" s="328"/>
      <c r="AC92" s="326" t="s">
        <v>1569</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1925</v>
      </c>
      <c r="D93" s="331" t="s">
        <v>1926</v>
      </c>
      <c r="E93" s="331"/>
      <c r="F93" s="331"/>
      <c r="G93" s="331"/>
      <c r="H93" s="322" t="s">
        <v>1927</v>
      </c>
      <c r="I93" s="322" t="s">
        <v>1825</v>
      </c>
      <c r="J93" s="343"/>
      <c r="K93" s="322" t="s">
        <v>864</v>
      </c>
      <c r="L93" s="322" t="s">
        <v>1826</v>
      </c>
      <c r="M93" s="322"/>
      <c r="N93" s="322" t="s">
        <v>1826</v>
      </c>
      <c r="O93" s="322"/>
      <c r="P93" s="322"/>
      <c r="Q93" s="322"/>
      <c r="R93" s="322"/>
      <c r="S93" s="332" t="s">
        <v>817</v>
      </c>
      <c r="T93" s="334" t="s">
        <v>817</v>
      </c>
      <c r="U93" s="334" t="s">
        <v>817</v>
      </c>
      <c r="V93" s="322"/>
      <c r="W93" s="322" t="s">
        <v>864</v>
      </c>
      <c r="X93" s="322" t="s">
        <v>1827</v>
      </c>
      <c r="Y93" s="322"/>
      <c r="Z93" s="322"/>
      <c r="AA93" s="322" t="s">
        <v>864</v>
      </c>
      <c r="AB93" s="322"/>
      <c r="AC93" s="326" t="s">
        <v>1569</v>
      </c>
      <c r="AD93" s="322"/>
      <c r="AE93" s="322" t="s">
        <v>1928</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1929</v>
      </c>
      <c r="D94" s="327"/>
      <c r="E94" s="327"/>
      <c r="F94" s="327"/>
      <c r="G94" s="327"/>
      <c r="H94" s="328" t="s">
        <v>1930</v>
      </c>
      <c r="I94" s="328" t="s">
        <v>1931</v>
      </c>
      <c r="J94" s="328">
        <v>5</v>
      </c>
      <c r="K94" s="328" t="s">
        <v>864</v>
      </c>
      <c r="L94" s="328" t="s">
        <v>1932</v>
      </c>
      <c r="M94" s="328"/>
      <c r="N94" s="328" t="s">
        <v>1932</v>
      </c>
      <c r="O94" s="328"/>
      <c r="P94" s="328"/>
      <c r="Q94" s="328"/>
      <c r="R94" s="328"/>
      <c r="S94" s="338" t="s">
        <v>817</v>
      </c>
      <c r="T94" s="338" t="s">
        <v>817</v>
      </c>
      <c r="U94" s="338" t="s">
        <v>817</v>
      </c>
      <c r="V94" s="328"/>
      <c r="W94" s="328"/>
      <c r="X94" s="328" t="s">
        <v>863</v>
      </c>
      <c r="Y94" s="328"/>
      <c r="Z94" s="328" t="s">
        <v>1933</v>
      </c>
      <c r="AA94" s="328" t="s">
        <v>864</v>
      </c>
      <c r="AB94" s="328"/>
      <c r="AC94" s="326" t="s">
        <v>1569</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1934</v>
      </c>
      <c r="C95" s="348"/>
      <c r="D95" s="348"/>
      <c r="E95" s="348"/>
      <c r="F95" s="348"/>
      <c r="G95" s="348"/>
      <c r="H95" s="322" t="s">
        <v>1935</v>
      </c>
      <c r="I95" s="322" t="s">
        <v>1936</v>
      </c>
      <c r="J95" s="343"/>
      <c r="K95" s="322"/>
      <c r="L95" s="322" t="s">
        <v>1937</v>
      </c>
      <c r="M95" s="322"/>
      <c r="N95" s="322" t="s">
        <v>1937</v>
      </c>
      <c r="O95" s="322"/>
      <c r="P95" s="322"/>
      <c r="Q95" s="322"/>
      <c r="R95" s="322"/>
      <c r="S95" s="349" t="s">
        <v>823</v>
      </c>
      <c r="T95" s="322"/>
      <c r="U95" s="355" t="s">
        <v>823</v>
      </c>
      <c r="V95" s="322"/>
      <c r="W95" s="322" t="s">
        <v>864</v>
      </c>
      <c r="X95" s="322" t="s">
        <v>1325</v>
      </c>
      <c r="Y95" s="322"/>
      <c r="Z95" s="322"/>
      <c r="AA95" s="322"/>
      <c r="AB95" s="322" t="s">
        <v>864</v>
      </c>
      <c r="AC95" s="337" t="s">
        <v>1569</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1938</v>
      </c>
      <c r="D96" s="356"/>
      <c r="E96" s="356"/>
      <c r="F96" s="356"/>
      <c r="G96" s="356"/>
      <c r="H96" s="328" t="s">
        <v>1939</v>
      </c>
      <c r="I96" s="328" t="s">
        <v>1940</v>
      </c>
      <c r="J96" s="335"/>
      <c r="K96" s="328" t="s">
        <v>864</v>
      </c>
      <c r="L96" s="328" t="s">
        <v>1941</v>
      </c>
      <c r="M96" s="328"/>
      <c r="N96" s="328" t="s">
        <v>1941</v>
      </c>
      <c r="O96" s="328"/>
      <c r="P96" s="328"/>
      <c r="Q96" s="328"/>
      <c r="R96" s="328"/>
      <c r="S96" s="330" t="s">
        <v>820</v>
      </c>
      <c r="T96" s="328"/>
      <c r="U96" s="357" t="s">
        <v>820</v>
      </c>
      <c r="V96" s="328"/>
      <c r="W96" s="328" t="s">
        <v>864</v>
      </c>
      <c r="X96" s="328" t="s">
        <v>1942</v>
      </c>
      <c r="Y96" s="328"/>
      <c r="Z96" s="328"/>
      <c r="AA96" s="328"/>
      <c r="AB96" s="328" t="s">
        <v>864</v>
      </c>
      <c r="AC96" s="326" t="s">
        <v>1569</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1943</v>
      </c>
      <c r="E97" s="359"/>
      <c r="F97" s="358"/>
      <c r="G97" s="358"/>
      <c r="H97" s="322" t="s">
        <v>1944</v>
      </c>
      <c r="I97" s="322" t="s">
        <v>1945</v>
      </c>
      <c r="J97" s="322" t="s">
        <v>1946</v>
      </c>
      <c r="K97" s="322"/>
      <c r="L97" s="322" t="s">
        <v>1947</v>
      </c>
      <c r="M97" s="322"/>
      <c r="N97" s="322" t="s">
        <v>1947</v>
      </c>
      <c r="O97" s="322"/>
      <c r="P97" s="322"/>
      <c r="Q97" s="322"/>
      <c r="R97" s="322"/>
      <c r="S97" s="322" t="s">
        <v>893</v>
      </c>
      <c r="T97" s="322"/>
      <c r="U97" s="360" t="s">
        <v>893</v>
      </c>
      <c r="V97" s="322"/>
      <c r="W97" s="322"/>
      <c r="X97" s="322" t="s">
        <v>863</v>
      </c>
      <c r="Y97" s="322"/>
      <c r="Z97" s="322"/>
      <c r="AA97" s="322" t="s">
        <v>1948</v>
      </c>
      <c r="AB97" s="322" t="s">
        <v>864</v>
      </c>
      <c r="AC97" s="326" t="s">
        <v>1569</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1949</v>
      </c>
      <c r="E98" s="131"/>
      <c r="F98" s="350"/>
      <c r="G98" s="350"/>
      <c r="H98" s="328" t="s">
        <v>1950</v>
      </c>
      <c r="I98" s="328" t="s">
        <v>1951</v>
      </c>
      <c r="J98" s="328"/>
      <c r="K98" s="328"/>
      <c r="L98" s="328" t="s">
        <v>1952</v>
      </c>
      <c r="M98" s="328"/>
      <c r="N98" s="328" t="s">
        <v>1952</v>
      </c>
      <c r="O98" s="328"/>
      <c r="P98" s="328"/>
      <c r="Q98" s="328"/>
      <c r="R98" s="328"/>
      <c r="S98" s="336" t="s">
        <v>823</v>
      </c>
      <c r="T98" s="346"/>
      <c r="U98" s="361" t="s">
        <v>823</v>
      </c>
      <c r="V98" s="328"/>
      <c r="W98" s="328"/>
      <c r="X98" s="328" t="s">
        <v>863</v>
      </c>
      <c r="Y98" s="328"/>
      <c r="Z98" s="328"/>
      <c r="AA98" s="328" t="s">
        <v>1953</v>
      </c>
      <c r="AB98" s="328" t="s">
        <v>864</v>
      </c>
      <c r="AC98" s="326" t="s">
        <v>1569</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1954</v>
      </c>
      <c r="E99" s="351"/>
      <c r="F99" s="347"/>
      <c r="G99" s="347"/>
      <c r="H99" s="322" t="s">
        <v>1955</v>
      </c>
      <c r="I99" s="322" t="s">
        <v>1956</v>
      </c>
      <c r="J99" s="322"/>
      <c r="K99" s="322"/>
      <c r="L99" s="322" t="s">
        <v>1957</v>
      </c>
      <c r="M99" s="322"/>
      <c r="N99" s="322" t="s">
        <v>1957</v>
      </c>
      <c r="O99" s="322"/>
      <c r="P99" s="322"/>
      <c r="Q99" s="322"/>
      <c r="R99" s="322"/>
      <c r="S99" s="349" t="s">
        <v>823</v>
      </c>
      <c r="T99" s="322"/>
      <c r="U99" s="355" t="s">
        <v>823</v>
      </c>
      <c r="V99" s="322"/>
      <c r="W99" s="322"/>
      <c r="X99" s="322" t="s">
        <v>863</v>
      </c>
      <c r="Y99" s="322"/>
      <c r="Z99" s="322"/>
      <c r="AA99" s="322"/>
      <c r="AB99" s="322" t="s">
        <v>864</v>
      </c>
      <c r="AC99" s="326" t="s">
        <v>1569</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1958</v>
      </c>
      <c r="D100" s="356"/>
      <c r="E100" s="356"/>
      <c r="F100" s="356"/>
      <c r="G100" s="356"/>
      <c r="H100" s="328" t="s">
        <v>1959</v>
      </c>
      <c r="I100" s="328" t="s">
        <v>1960</v>
      </c>
      <c r="J100" s="328" t="s">
        <v>1910</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1961</v>
      </c>
      <c r="AB100" s="328" t="s">
        <v>864</v>
      </c>
      <c r="AC100" s="337" t="s">
        <v>1569</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1886</v>
      </c>
      <c r="D101" s="359"/>
      <c r="E101" s="358"/>
      <c r="F101" s="358"/>
      <c r="G101" s="358"/>
      <c r="H101" s="322" t="s">
        <v>1962</v>
      </c>
      <c r="I101" s="322" t="s">
        <v>1963</v>
      </c>
      <c r="J101" s="322" t="s">
        <v>1964</v>
      </c>
      <c r="K101" s="322" t="s">
        <v>864</v>
      </c>
      <c r="L101" s="322" t="s">
        <v>1637</v>
      </c>
      <c r="M101" s="322"/>
      <c r="N101" s="322" t="s">
        <v>1637</v>
      </c>
      <c r="O101" s="322"/>
      <c r="P101" s="322"/>
      <c r="Q101" s="322"/>
      <c r="R101" s="322"/>
      <c r="S101" s="332" t="s">
        <v>817</v>
      </c>
      <c r="T101" s="322"/>
      <c r="U101" s="363" t="s">
        <v>817</v>
      </c>
      <c r="V101" s="322"/>
      <c r="W101" s="322"/>
      <c r="X101" s="322" t="s">
        <v>863</v>
      </c>
      <c r="Y101" s="322"/>
      <c r="Z101" s="322"/>
      <c r="AA101" s="322"/>
      <c r="AB101" s="322" t="s">
        <v>864</v>
      </c>
      <c r="AC101" s="326" t="s">
        <v>1569</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1965</v>
      </c>
      <c r="D102" s="356"/>
      <c r="E102" s="356"/>
      <c r="F102" s="356"/>
      <c r="G102" s="356"/>
      <c r="H102" s="328" t="s">
        <v>1966</v>
      </c>
      <c r="I102" s="328" t="s">
        <v>1967</v>
      </c>
      <c r="J102" s="328" t="s">
        <v>1968</v>
      </c>
      <c r="K102" s="328" t="s">
        <v>864</v>
      </c>
      <c r="L102" s="328" t="s">
        <v>1646</v>
      </c>
      <c r="M102" s="328"/>
      <c r="N102" s="328" t="s">
        <v>1646</v>
      </c>
      <c r="O102" s="328"/>
      <c r="P102" s="328"/>
      <c r="Q102" s="328"/>
      <c r="R102" s="328"/>
      <c r="S102" s="338" t="s">
        <v>817</v>
      </c>
      <c r="T102" s="328"/>
      <c r="U102" s="362" t="s">
        <v>817</v>
      </c>
      <c r="V102" s="328"/>
      <c r="W102" s="328"/>
      <c r="X102" s="328" t="s">
        <v>863</v>
      </c>
      <c r="Y102" s="328"/>
      <c r="Z102" s="328"/>
      <c r="AA102" s="328"/>
      <c r="AB102" s="328" t="s">
        <v>864</v>
      </c>
      <c r="AC102" s="326" t="s">
        <v>1569</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1969</v>
      </c>
      <c r="D103" s="358"/>
      <c r="E103" s="358"/>
      <c r="F103" s="358"/>
      <c r="G103" s="358"/>
      <c r="H103" s="322" t="s">
        <v>1970</v>
      </c>
      <c r="I103" s="322"/>
      <c r="J103" s="322"/>
      <c r="K103" s="322" t="s">
        <v>864</v>
      </c>
      <c r="L103" s="322" t="s">
        <v>1628</v>
      </c>
      <c r="M103" s="322"/>
      <c r="N103" s="322" t="s">
        <v>1628</v>
      </c>
      <c r="O103" s="322"/>
      <c r="P103" s="322"/>
      <c r="Q103" s="322"/>
      <c r="R103" s="322"/>
      <c r="S103" s="332" t="s">
        <v>817</v>
      </c>
      <c r="T103" s="354"/>
      <c r="U103" s="363" t="s">
        <v>817</v>
      </c>
      <c r="V103" s="322"/>
      <c r="W103" s="322"/>
      <c r="X103" s="322" t="s">
        <v>863</v>
      </c>
      <c r="Y103" s="322"/>
      <c r="Z103" s="322"/>
      <c r="AA103" s="322"/>
      <c r="AB103" s="322" t="s">
        <v>864</v>
      </c>
      <c r="AC103" s="326" t="s">
        <v>1569</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1971</v>
      </c>
      <c r="D104" s="356"/>
      <c r="E104" s="356"/>
      <c r="F104" s="356"/>
      <c r="G104" s="356"/>
      <c r="H104" s="328" t="s">
        <v>1972</v>
      </c>
      <c r="I104" s="328" t="s">
        <v>1973</v>
      </c>
      <c r="J104" s="335"/>
      <c r="K104" s="328" t="s">
        <v>864</v>
      </c>
      <c r="L104" s="328" t="s">
        <v>1974</v>
      </c>
      <c r="M104" s="328"/>
      <c r="N104" s="328" t="s">
        <v>1974</v>
      </c>
      <c r="O104" s="328"/>
      <c r="P104" s="328"/>
      <c r="Q104" s="328"/>
      <c r="R104" s="328"/>
      <c r="S104" s="336" t="s">
        <v>823</v>
      </c>
      <c r="T104" s="328"/>
      <c r="U104" s="361" t="s">
        <v>823</v>
      </c>
      <c r="V104" s="328"/>
      <c r="W104" s="328" t="s">
        <v>864</v>
      </c>
      <c r="X104" s="328" t="s">
        <v>1975</v>
      </c>
      <c r="Y104" s="328"/>
      <c r="Z104" s="328"/>
      <c r="AA104" s="328"/>
      <c r="AB104" s="328" t="s">
        <v>864</v>
      </c>
      <c r="AC104" s="326" t="s">
        <v>1569</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1976</v>
      </c>
      <c r="E105" s="359"/>
      <c r="F105" s="358"/>
      <c r="G105" s="358"/>
      <c r="H105" s="322" t="s">
        <v>1977</v>
      </c>
      <c r="I105" s="322" t="s">
        <v>1978</v>
      </c>
      <c r="J105" s="322" t="s">
        <v>1979</v>
      </c>
      <c r="K105" s="322" t="s">
        <v>864</v>
      </c>
      <c r="L105" s="322" t="s">
        <v>1771</v>
      </c>
      <c r="M105" s="322"/>
      <c r="N105" s="322" t="s">
        <v>1771</v>
      </c>
      <c r="O105" s="322"/>
      <c r="P105" s="322"/>
      <c r="Q105" s="322"/>
      <c r="R105" s="322"/>
      <c r="S105" s="332" t="s">
        <v>817</v>
      </c>
      <c r="T105" s="322"/>
      <c r="U105" s="363" t="s">
        <v>817</v>
      </c>
      <c r="V105" s="322"/>
      <c r="W105" s="322"/>
      <c r="X105" s="322" t="s">
        <v>879</v>
      </c>
      <c r="Y105" s="322"/>
      <c r="Z105" s="322"/>
      <c r="AA105" s="322"/>
      <c r="AB105" s="322" t="s">
        <v>864</v>
      </c>
      <c r="AC105" s="337" t="s">
        <v>1569</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1697</v>
      </c>
      <c r="E106" s="356"/>
      <c r="F106" s="356"/>
      <c r="G106" s="356"/>
      <c r="H106" s="328" t="s">
        <v>1980</v>
      </c>
      <c r="I106" s="328" t="s">
        <v>1981</v>
      </c>
      <c r="J106" s="328" t="s">
        <v>1982</v>
      </c>
      <c r="K106" s="328" t="s">
        <v>864</v>
      </c>
      <c r="L106" s="328" t="s">
        <v>1658</v>
      </c>
      <c r="M106" s="328"/>
      <c r="N106" s="328" t="s">
        <v>1658</v>
      </c>
      <c r="O106" s="328"/>
      <c r="P106" s="328"/>
      <c r="Q106" s="328"/>
      <c r="R106" s="328"/>
      <c r="S106" s="330" t="s">
        <v>820</v>
      </c>
      <c r="T106" s="328"/>
      <c r="U106" s="357" t="s">
        <v>820</v>
      </c>
      <c r="V106" s="328"/>
      <c r="W106" s="328"/>
      <c r="X106" s="328" t="s">
        <v>863</v>
      </c>
      <c r="Y106" s="328"/>
      <c r="Z106" s="328"/>
      <c r="AA106" s="328" t="s">
        <v>1983</v>
      </c>
      <c r="AB106" s="328" t="s">
        <v>864</v>
      </c>
      <c r="AC106" s="326" t="s">
        <v>1569</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1651</v>
      </c>
      <c r="E107" s="358"/>
      <c r="F107" s="358"/>
      <c r="G107" s="358"/>
      <c r="H107" s="322" t="s">
        <v>1984</v>
      </c>
      <c r="I107" s="322"/>
      <c r="J107" s="322" t="s">
        <v>1985</v>
      </c>
      <c r="K107" s="322" t="s">
        <v>864</v>
      </c>
      <c r="L107" s="322" t="s">
        <v>1628</v>
      </c>
      <c r="M107" s="322"/>
      <c r="N107" s="322" t="s">
        <v>1628</v>
      </c>
      <c r="O107" s="322"/>
      <c r="P107" s="322"/>
      <c r="Q107" s="322"/>
      <c r="R107" s="322"/>
      <c r="S107" s="332" t="s">
        <v>817</v>
      </c>
      <c r="T107" s="322"/>
      <c r="U107" s="363" t="s">
        <v>817</v>
      </c>
      <c r="V107" s="322"/>
      <c r="W107" s="322"/>
      <c r="X107" s="322" t="s">
        <v>863</v>
      </c>
      <c r="Y107" s="322"/>
      <c r="Z107" s="322"/>
      <c r="AA107" s="322"/>
      <c r="AB107" s="322" t="s">
        <v>864</v>
      </c>
      <c r="AC107" s="326" t="s">
        <v>1569</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1986</v>
      </c>
      <c r="E108" s="356"/>
      <c r="F108" s="356"/>
      <c r="G108" s="356"/>
      <c r="H108" s="328" t="s">
        <v>1987</v>
      </c>
      <c r="I108" s="328" t="s">
        <v>1988</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1569</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1989</v>
      </c>
      <c r="E109" s="359" t="s">
        <v>1926</v>
      </c>
      <c r="F109" s="358"/>
      <c r="G109" s="358"/>
      <c r="H109" s="322" t="s">
        <v>1990</v>
      </c>
      <c r="I109" s="322" t="s">
        <v>1991</v>
      </c>
      <c r="J109" s="343"/>
      <c r="K109" s="322" t="s">
        <v>864</v>
      </c>
      <c r="L109" s="322" t="s">
        <v>1826</v>
      </c>
      <c r="M109" s="322"/>
      <c r="N109" s="322" t="s">
        <v>1826</v>
      </c>
      <c r="O109" s="322"/>
      <c r="P109" s="322"/>
      <c r="Q109" s="322"/>
      <c r="R109" s="322"/>
      <c r="S109" s="349" t="s">
        <v>823</v>
      </c>
      <c r="T109" s="322"/>
      <c r="U109" s="355" t="s">
        <v>823</v>
      </c>
      <c r="V109" s="322"/>
      <c r="W109" s="322" t="s">
        <v>864</v>
      </c>
      <c r="X109" s="322" t="s">
        <v>1827</v>
      </c>
      <c r="Y109" s="322"/>
      <c r="Z109" s="322"/>
      <c r="AA109" s="322"/>
      <c r="AB109" s="322" t="s">
        <v>864</v>
      </c>
      <c r="AC109" s="326" t="s">
        <v>1569</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1992</v>
      </c>
      <c r="D110" s="350"/>
      <c r="E110" s="350"/>
      <c r="F110" s="350"/>
      <c r="G110" s="350"/>
      <c r="H110" s="328" t="s">
        <v>1993</v>
      </c>
      <c r="I110" s="328" t="s">
        <v>1994</v>
      </c>
      <c r="J110" s="328">
        <v>1</v>
      </c>
      <c r="K110" s="328"/>
      <c r="L110" s="328" t="s">
        <v>1995</v>
      </c>
      <c r="M110" s="328"/>
      <c r="N110" s="328" t="s">
        <v>1995</v>
      </c>
      <c r="O110" s="328"/>
      <c r="P110" s="328"/>
      <c r="Q110" s="328"/>
      <c r="R110" s="328"/>
      <c r="S110" s="338" t="s">
        <v>817</v>
      </c>
      <c r="T110" s="328"/>
      <c r="U110" s="362" t="s">
        <v>817</v>
      </c>
      <c r="V110" s="328"/>
      <c r="W110" s="328"/>
      <c r="X110" s="328" t="s">
        <v>1054</v>
      </c>
      <c r="Y110" s="328"/>
      <c r="Z110" s="328"/>
      <c r="AA110" s="328"/>
      <c r="AB110" s="328" t="s">
        <v>864</v>
      </c>
      <c r="AC110" s="337" t="s">
        <v>1569</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1996</v>
      </c>
      <c r="D111" s="351"/>
      <c r="E111" s="347"/>
      <c r="F111" s="347"/>
      <c r="G111" s="347"/>
      <c r="H111" s="322" t="s">
        <v>1997</v>
      </c>
      <c r="I111" s="322" t="s">
        <v>1998</v>
      </c>
      <c r="J111" s="322"/>
      <c r="K111" s="322"/>
      <c r="L111" s="322" t="s">
        <v>1999</v>
      </c>
      <c r="M111" s="322"/>
      <c r="N111" s="322" t="s">
        <v>1999</v>
      </c>
      <c r="O111" s="322"/>
      <c r="P111" s="322"/>
      <c r="Q111" s="322"/>
      <c r="R111" s="322"/>
      <c r="S111" s="332" t="s">
        <v>817</v>
      </c>
      <c r="T111" s="322"/>
      <c r="U111" s="363" t="s">
        <v>817</v>
      </c>
      <c r="V111" s="322"/>
      <c r="W111" s="322"/>
      <c r="X111" s="322" t="s">
        <v>863</v>
      </c>
      <c r="Y111" s="322"/>
      <c r="Z111" s="322"/>
      <c r="AA111" s="322" t="s">
        <v>2000</v>
      </c>
      <c r="AB111" s="322" t="s">
        <v>864</v>
      </c>
      <c r="AC111" s="326" t="s">
        <v>1569</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2001</v>
      </c>
      <c r="D112" s="356"/>
      <c r="E112" s="356"/>
      <c r="F112" s="356"/>
      <c r="G112" s="356"/>
      <c r="H112" s="328" t="s">
        <v>2002</v>
      </c>
      <c r="I112" s="328" t="s">
        <v>2003</v>
      </c>
      <c r="J112" s="328" t="s">
        <v>2004</v>
      </c>
      <c r="K112" s="328" t="s">
        <v>864</v>
      </c>
      <c r="L112" s="328" t="s">
        <v>1740</v>
      </c>
      <c r="M112" s="328"/>
      <c r="N112" s="328" t="s">
        <v>1740</v>
      </c>
      <c r="O112" s="328"/>
      <c r="P112" s="328"/>
      <c r="Q112" s="328"/>
      <c r="R112" s="328"/>
      <c r="S112" s="338" t="s">
        <v>817</v>
      </c>
      <c r="T112" s="328"/>
      <c r="U112" s="362" t="s">
        <v>817</v>
      </c>
      <c r="V112" s="328"/>
      <c r="W112" s="328"/>
      <c r="X112" s="328" t="s">
        <v>863</v>
      </c>
      <c r="Y112" s="328"/>
      <c r="Z112" s="328"/>
      <c r="AA112" s="328" t="s">
        <v>2005</v>
      </c>
      <c r="AB112" s="328" t="s">
        <v>864</v>
      </c>
      <c r="AC112" s="326" t="s">
        <v>1569</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2006</v>
      </c>
      <c r="D113" s="347"/>
      <c r="E113" s="347"/>
      <c r="F113" s="347"/>
      <c r="G113" s="347"/>
      <c r="H113" s="322" t="s">
        <v>2007</v>
      </c>
      <c r="I113" s="322" t="s">
        <v>2008</v>
      </c>
      <c r="J113" s="322" t="s">
        <v>1241</v>
      </c>
      <c r="K113" s="322"/>
      <c r="L113" s="322" t="s">
        <v>2009</v>
      </c>
      <c r="M113" s="322"/>
      <c r="N113" s="322" t="s">
        <v>2009</v>
      </c>
      <c r="O113" s="322"/>
      <c r="P113" s="322"/>
      <c r="Q113" s="322"/>
      <c r="R113" s="322"/>
      <c r="S113" s="332" t="s">
        <v>817</v>
      </c>
      <c r="T113" s="354"/>
      <c r="U113" s="363" t="s">
        <v>817</v>
      </c>
      <c r="V113" s="322"/>
      <c r="W113" s="322"/>
      <c r="X113" s="322" t="s">
        <v>863</v>
      </c>
      <c r="Y113" s="322"/>
      <c r="Z113" s="322"/>
      <c r="AA113" s="322"/>
      <c r="AB113" s="322" t="s">
        <v>864</v>
      </c>
      <c r="AC113" s="326" t="s">
        <v>1569</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2010</v>
      </c>
      <c r="D114" s="352"/>
      <c r="E114" s="352"/>
      <c r="F114" s="352"/>
      <c r="G114" s="352"/>
      <c r="H114" s="328" t="s">
        <v>2011</v>
      </c>
      <c r="I114" s="328" t="s">
        <v>2012</v>
      </c>
      <c r="J114" s="335"/>
      <c r="K114" s="328" t="s">
        <v>864</v>
      </c>
      <c r="L114" s="328" t="s">
        <v>2013</v>
      </c>
      <c r="M114" s="328"/>
      <c r="N114" s="328" t="s">
        <v>2013</v>
      </c>
      <c r="O114" s="328"/>
      <c r="P114" s="328"/>
      <c r="Q114" s="328"/>
      <c r="R114" s="328"/>
      <c r="S114" s="336" t="s">
        <v>823</v>
      </c>
      <c r="T114" s="328"/>
      <c r="U114" s="361" t="s">
        <v>823</v>
      </c>
      <c r="V114" s="328"/>
      <c r="W114" s="328" t="s">
        <v>864</v>
      </c>
      <c r="X114" s="328" t="s">
        <v>1225</v>
      </c>
      <c r="Y114" s="328"/>
      <c r="Z114" s="328"/>
      <c r="AA114" s="328"/>
      <c r="AB114" s="328" t="s">
        <v>864</v>
      </c>
      <c r="AC114" s="326" t="s">
        <v>1569</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2014</v>
      </c>
      <c r="E115" s="347"/>
      <c r="F115" s="347"/>
      <c r="G115" s="347"/>
      <c r="H115" s="322" t="s">
        <v>2015</v>
      </c>
      <c r="I115" s="322" t="s">
        <v>2016</v>
      </c>
      <c r="J115" s="322" t="s">
        <v>1229</v>
      </c>
      <c r="K115" s="322" t="s">
        <v>864</v>
      </c>
      <c r="L115" s="322" t="s">
        <v>1658</v>
      </c>
      <c r="M115" s="322"/>
      <c r="N115" s="322" t="s">
        <v>1658</v>
      </c>
      <c r="O115" s="322"/>
      <c r="P115" s="322"/>
      <c r="Q115" s="322"/>
      <c r="R115" s="322"/>
      <c r="S115" s="325" t="s">
        <v>820</v>
      </c>
      <c r="T115" s="322"/>
      <c r="U115" s="364" t="s">
        <v>820</v>
      </c>
      <c r="V115" s="322"/>
      <c r="W115" s="322"/>
      <c r="X115" s="322" t="s">
        <v>863</v>
      </c>
      <c r="Y115" s="322"/>
      <c r="Z115" s="322"/>
      <c r="AA115" s="322" t="s">
        <v>1230</v>
      </c>
      <c r="AB115" s="322" t="s">
        <v>864</v>
      </c>
      <c r="AC115" s="337" t="s">
        <v>1569</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2017</v>
      </c>
      <c r="E116" s="350"/>
      <c r="F116" s="350"/>
      <c r="G116" s="350"/>
      <c r="H116" s="328" t="s">
        <v>2018</v>
      </c>
      <c r="I116" s="328" t="s">
        <v>2019</v>
      </c>
      <c r="J116" s="397">
        <v>606070707</v>
      </c>
      <c r="K116" s="328" t="s">
        <v>864</v>
      </c>
      <c r="L116" s="328" t="s">
        <v>2020</v>
      </c>
      <c r="M116" s="328"/>
      <c r="N116" s="328" t="s">
        <v>2020</v>
      </c>
      <c r="O116" s="328"/>
      <c r="P116" s="328"/>
      <c r="Q116" s="328"/>
      <c r="R116" s="328"/>
      <c r="S116" s="330" t="s">
        <v>820</v>
      </c>
      <c r="T116" s="328"/>
      <c r="U116" s="357" t="s">
        <v>820</v>
      </c>
      <c r="V116" s="328"/>
      <c r="W116" s="328"/>
      <c r="X116" s="328" t="s">
        <v>863</v>
      </c>
      <c r="Y116" s="328"/>
      <c r="Z116" s="328"/>
      <c r="AA116" s="328"/>
      <c r="AB116" s="328" t="s">
        <v>864</v>
      </c>
      <c r="AC116" s="326" t="s">
        <v>1569</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1569</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2021</v>
      </c>
    </row>
    <row r="2" spans="2:6" s="4" customFormat="1"/>
    <row r="3" spans="2:6" s="134" customFormat="1">
      <c r="B3" s="133" t="s">
        <v>2022</v>
      </c>
      <c r="C3" s="135"/>
      <c r="D3" s="135"/>
      <c r="E3" s="135"/>
      <c r="F3" s="135"/>
    </row>
    <row r="4" spans="2:6" ht="18" customHeight="1">
      <c r="B4" s="131" t="s">
        <v>2023</v>
      </c>
    </row>
    <row r="5" spans="2:6" ht="18" customHeight="1">
      <c r="B5" s="131" t="s">
        <v>2024</v>
      </c>
    </row>
    <row r="6" spans="2:6" ht="18" customHeight="1">
      <c r="B6" s="131" t="s">
        <v>2025</v>
      </c>
    </row>
    <row r="7" spans="2:6" ht="18" customHeight="1">
      <c r="B7" s="131" t="s">
        <v>2026</v>
      </c>
    </row>
    <row r="8" spans="2:6" ht="18" customHeight="1">
      <c r="B8" s="131" t="s">
        <v>2027</v>
      </c>
    </row>
    <row r="9" spans="2:6" ht="24" customHeight="1">
      <c r="B9" s="451" t="s">
        <v>2028</v>
      </c>
      <c r="C9" s="451"/>
      <c r="D9" s="451"/>
      <c r="E9" s="451"/>
      <c r="F9" s="451"/>
    </row>
    <row r="10" spans="2:6" ht="14.25" customHeight="1">
      <c r="B10" s="452" t="s">
        <v>2029</v>
      </c>
      <c r="C10" s="452"/>
      <c r="D10" s="452"/>
      <c r="E10" s="452"/>
      <c r="F10" s="45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9"/>
      <c r="L1" s="429"/>
      <c r="M1" s="429"/>
      <c r="N1" s="429"/>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9"/>
      <c r="L1" s="429"/>
      <c r="M1" s="429"/>
      <c r="N1" s="42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9"/>
      <c r="L1" s="429"/>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30" t="s">
        <v>726</v>
      </c>
      <c r="C2" s="43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5" t="s">
        <v>742</v>
      </c>
      <c r="B1" s="436"/>
      <c r="C1" s="436"/>
      <c r="D1" s="436"/>
      <c r="E1" s="436"/>
      <c r="F1" s="436"/>
      <c r="G1" s="436"/>
      <c r="H1" s="43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3" t="s">
        <v>753</v>
      </c>
      <c r="G12" s="433"/>
      <c r="H12" s="433"/>
      <c r="I12" s="203"/>
      <c r="J12" s="203"/>
      <c r="R12" s="196"/>
      <c r="S12" s="196"/>
      <c r="T12" s="196"/>
    </row>
    <row r="13" spans="1:20" ht="14.25" customHeight="1">
      <c r="B13" s="204" t="s">
        <v>754</v>
      </c>
      <c r="C13" s="204"/>
      <c r="D13" s="204"/>
      <c r="E13" s="204"/>
      <c r="F13" s="433" t="s">
        <v>755</v>
      </c>
      <c r="G13" s="433"/>
      <c r="H13" s="433"/>
      <c r="I13" s="204"/>
      <c r="J13" s="204"/>
      <c r="K13" s="204"/>
      <c r="L13" s="204"/>
      <c r="M13" s="204"/>
      <c r="N13" s="204"/>
      <c r="R13" s="196"/>
      <c r="S13" s="196"/>
      <c r="T13" s="196"/>
    </row>
    <row r="14" spans="1:20" ht="14.25" customHeight="1">
      <c r="B14" s="204" t="s">
        <v>756</v>
      </c>
      <c r="C14" s="204"/>
      <c r="D14" s="204"/>
      <c r="E14" s="204"/>
      <c r="F14" s="433" t="s">
        <v>755</v>
      </c>
      <c r="G14" s="433"/>
      <c r="H14" s="433"/>
      <c r="I14" s="204"/>
      <c r="J14" s="204"/>
      <c r="R14" s="196"/>
      <c r="S14" s="196"/>
      <c r="T14" s="196"/>
    </row>
    <row r="15" spans="1:20">
      <c r="B15" s="203" t="s">
        <v>757</v>
      </c>
      <c r="C15" s="203"/>
      <c r="D15" s="203"/>
      <c r="E15" s="203"/>
      <c r="F15" s="433" t="s">
        <v>755</v>
      </c>
      <c r="G15" s="433"/>
      <c r="H15" s="433"/>
      <c r="I15" s="203"/>
      <c r="J15" s="203"/>
      <c r="R15" s="196"/>
      <c r="S15" s="196"/>
      <c r="T15" s="196"/>
    </row>
    <row r="16" spans="1:20">
      <c r="B16" s="432"/>
      <c r="C16" s="432"/>
      <c r="D16" s="432"/>
      <c r="E16" s="432"/>
      <c r="F16" s="432"/>
      <c r="G16" s="432"/>
      <c r="H16" s="432"/>
      <c r="I16" s="432"/>
      <c r="J16" s="432"/>
      <c r="K16" s="432"/>
      <c r="L16" s="432"/>
      <c r="M16" s="432"/>
      <c r="N16" s="432"/>
      <c r="O16" s="432"/>
      <c r="P16" s="432"/>
      <c r="Q16" s="432"/>
    </row>
    <row r="17" spans="1:17" ht="15" thickBot="1">
      <c r="B17" s="432"/>
      <c r="C17" s="432"/>
      <c r="D17" s="432"/>
      <c r="E17" s="432"/>
      <c r="F17" s="432"/>
      <c r="G17" s="432"/>
      <c r="H17" s="432"/>
      <c r="I17" s="432"/>
      <c r="J17" s="432"/>
      <c r="K17" s="432"/>
      <c r="L17" s="432"/>
      <c r="M17" s="432"/>
      <c r="N17" s="432"/>
      <c r="O17" s="432"/>
      <c r="P17" s="432"/>
      <c r="Q17" s="432"/>
    </row>
    <row r="18" spans="1:17" ht="102.75" customHeight="1" thickBot="1">
      <c r="A18" s="438" t="s">
        <v>758</v>
      </c>
      <c r="B18" s="439"/>
      <c r="C18" s="439"/>
      <c r="D18" s="439"/>
      <c r="E18" s="439"/>
      <c r="F18" s="439"/>
      <c r="G18" s="439"/>
      <c r="H18" s="44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2"/>
      <c r="C20" s="432"/>
      <c r="D20" s="432"/>
      <c r="E20" s="432"/>
      <c r="F20" s="432"/>
      <c r="G20" s="432"/>
      <c r="H20" s="432"/>
      <c r="I20" s="432"/>
      <c r="J20" s="432"/>
      <c r="K20" s="432"/>
      <c r="L20" s="432"/>
      <c r="M20" s="432"/>
      <c r="N20" s="432"/>
      <c r="O20" s="432"/>
      <c r="P20" s="432"/>
      <c r="Q20" s="432"/>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42" t="s">
        <v>791</v>
      </c>
      <c r="B30" s="441" t="s">
        <v>792</v>
      </c>
      <c r="C30" s="441" t="s">
        <v>774</v>
      </c>
      <c r="D30" s="441" t="s">
        <v>774</v>
      </c>
      <c r="E30" s="441" t="s">
        <v>770</v>
      </c>
      <c r="F30" s="206" t="s">
        <v>793</v>
      </c>
      <c r="G30" s="434" t="s">
        <v>794</v>
      </c>
      <c r="H30" s="206" t="s">
        <v>795</v>
      </c>
    </row>
    <row r="31" spans="1:17" ht="120">
      <c r="A31" s="442"/>
      <c r="B31" s="441"/>
      <c r="C31" s="441"/>
      <c r="D31" s="441"/>
      <c r="E31" s="441"/>
      <c r="F31" s="209" t="s">
        <v>796</v>
      </c>
      <c r="G31" s="434"/>
      <c r="H31" s="206"/>
    </row>
    <row r="32" spans="1:17" ht="90">
      <c r="A32" s="208" t="s">
        <v>797</v>
      </c>
      <c r="B32" s="207" t="s">
        <v>798</v>
      </c>
      <c r="C32" s="207" t="s">
        <v>774</v>
      </c>
      <c r="D32" s="207" t="s">
        <v>774</v>
      </c>
      <c r="E32" s="207" t="s">
        <v>770</v>
      </c>
      <c r="F32" s="209" t="s">
        <v>799</v>
      </c>
      <c r="G32" s="209" t="s">
        <v>783</v>
      </c>
      <c r="H32" s="206" t="s">
        <v>800</v>
      </c>
    </row>
    <row r="33" spans="1:8" ht="30">
      <c r="A33" s="442" t="s">
        <v>801</v>
      </c>
      <c r="B33" s="441" t="s">
        <v>802</v>
      </c>
      <c r="C33" s="441" t="s">
        <v>774</v>
      </c>
      <c r="D33" s="441" t="s">
        <v>774</v>
      </c>
      <c r="E33" s="441" t="s">
        <v>770</v>
      </c>
      <c r="F33" s="209" t="s">
        <v>803</v>
      </c>
      <c r="G33" s="434" t="s">
        <v>783</v>
      </c>
      <c r="H33" s="206" t="s">
        <v>804</v>
      </c>
    </row>
    <row r="34" spans="1:8" ht="240">
      <c r="A34" s="442"/>
      <c r="B34" s="441"/>
      <c r="C34" s="441"/>
      <c r="D34" s="441"/>
      <c r="E34" s="441"/>
      <c r="F34" s="209" t="s">
        <v>805</v>
      </c>
      <c r="G34" s="434"/>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3" t="s">
        <v>815</v>
      </c>
      <c r="J1" s="443"/>
      <c r="K1" s="443"/>
      <c r="L1" s="443"/>
      <c r="Q1" s="444" t="s">
        <v>816</v>
      </c>
      <c r="R1" s="444"/>
      <c r="S1" s="96" t="s">
        <v>817</v>
      </c>
      <c r="AC1" s="96"/>
      <c r="AE1" s="128"/>
      <c r="ALY1"/>
    </row>
    <row r="2" spans="1:1016" ht="16" customHeight="1">
      <c r="C2" s="141" t="s">
        <v>818</v>
      </c>
      <c r="D2" s="152" t="s">
        <v>819</v>
      </c>
      <c r="E2" s="157">
        <f>createCase8[[#Totals],[NexSIS]] / createCase8[[#Totals],[ID]]</f>
        <v>0.83333333333333337</v>
      </c>
      <c r="G2" s="128"/>
      <c r="H2" s="227"/>
      <c r="I2" s="443"/>
      <c r="J2" s="443"/>
      <c r="K2" s="443"/>
      <c r="L2" s="44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5" t="s">
        <v>828</v>
      </c>
      <c r="O7" s="445"/>
      <c r="P7" s="445"/>
      <c r="Q7" s="445"/>
      <c r="W7" s="446" t="s">
        <v>829</v>
      </c>
      <c r="X7" s="446"/>
      <c r="AC7" s="445" t="s">
        <v>830</v>
      </c>
      <c r="AD7" s="44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417" priority="37">
      <formula>OR($AD22="X",$AB22="X")</formula>
    </cfRule>
    <cfRule type="expression" dxfId="416" priority="38">
      <formula>AND($AD22=1,$AB22=1)</formula>
    </cfRule>
    <cfRule type="expression" dxfId="415" priority="39">
      <formula>$AD22=1</formula>
    </cfRule>
    <cfRule type="expression" dxfId="414" priority="40">
      <formula>$AB22=1</formula>
    </cfRule>
  </conditionalFormatting>
  <conditionalFormatting sqref="A9:G20">
    <cfRule type="expression" dxfId="413" priority="641">
      <formula>OR(#REF!="X",$AD9="X")</formula>
    </cfRule>
    <cfRule type="expression" dxfId="412" priority="642">
      <formula>AND(#REF!=1,$AD9=1)</formula>
    </cfRule>
    <cfRule type="expression" dxfId="411" priority="643">
      <formula>#REF!=1</formula>
    </cfRule>
    <cfRule type="expression" dxfId="410" priority="644">
      <formula>$AD9=1</formula>
    </cfRule>
  </conditionalFormatting>
  <conditionalFormatting sqref="C9:C20">
    <cfRule type="expression" dxfId="409" priority="1">
      <formula>AND($T9="X",$B9&lt;&gt;"")</formula>
    </cfRule>
  </conditionalFormatting>
  <conditionalFormatting sqref="C17:C19">
    <cfRule type="expression" dxfId="408" priority="2">
      <formula>AND($T17="X",OR($B17&lt;&gt;"",$C17&lt;&gt;""))</formula>
    </cfRule>
  </conditionalFormatting>
  <conditionalFormatting sqref="D9:D20">
    <cfRule type="expression" dxfId="407" priority="11">
      <formula>AND($T9="X",OR($B9&lt;&gt;"",$C9&lt;&gt;""))</formula>
    </cfRule>
  </conditionalFormatting>
  <conditionalFormatting sqref="D18:D19">
    <cfRule type="expression" dxfId="40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05" priority="12">
      <formula>AND($T9="X",OR($B9&lt;&gt;"",$C9&lt;&gt;"",$D9&lt;&gt;""))</formula>
    </cfRule>
  </conditionalFormatting>
  <conditionalFormatting sqref="F9:F20">
    <cfRule type="expression" dxfId="404" priority="13">
      <formula>AND($T9="X",OR($B9&lt;&gt;"",$C9&lt;&gt;"",$D9&lt;&gt;"",$E9&lt;&gt;""))</formula>
    </cfRule>
  </conditionalFormatting>
  <conditionalFormatting sqref="G9:G20">
    <cfRule type="expression" dxfId="403" priority="14">
      <formula>AND($T9="X",OR($B9&lt;&gt;"",$C9&lt;&gt;"",$D9&lt;&gt;"",$E9&lt;&gt;"",$F9&lt;&gt;""))</formula>
    </cfRule>
  </conditionalFormatting>
  <conditionalFormatting sqref="H22:H23 H43:H883">
    <cfRule type="expression" dxfId="402" priority="36">
      <formula>$S22="X"</formula>
    </cfRule>
  </conditionalFormatting>
  <conditionalFormatting sqref="I9:I20">
    <cfRule type="expression" dxfId="401" priority="16">
      <formula>$T9="X"</formula>
    </cfRule>
  </conditionalFormatting>
  <conditionalFormatting sqref="S9:S20">
    <cfRule type="cellIs" dxfId="400" priority="7" operator="equal">
      <formula>"1..1"</formula>
    </cfRule>
    <cfRule type="cellIs" dxfId="399" priority="8" operator="equal">
      <formula>"0..n"</formula>
    </cfRule>
    <cfRule type="cellIs" dxfId="39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3" t="s">
        <v>911</v>
      </c>
      <c r="I1" s="443"/>
      <c r="J1" s="443"/>
      <c r="O1" s="444" t="s">
        <v>816</v>
      </c>
      <c r="P1" s="444"/>
      <c r="AC1" s="96"/>
      <c r="AE1"/>
      <c r="AF1" s="128"/>
      <c r="ALZ1"/>
    </row>
    <row r="2" spans="1:1017" ht="13.5" customHeight="1">
      <c r="C2" s="141" t="s">
        <v>818</v>
      </c>
      <c r="D2" s="290"/>
      <c r="E2" s="152" t="s">
        <v>819</v>
      </c>
      <c r="F2" s="157">
        <f>createCase3[[#Totals],[NexSIS]] / createCase3[[#Totals],[ID]]</f>
        <v>0.83333333333333337</v>
      </c>
      <c r="G2" s="128"/>
      <c r="H2" s="443"/>
      <c r="I2" s="443"/>
      <c r="J2" s="44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5" t="s">
        <v>828</v>
      </c>
      <c r="M7" s="445"/>
      <c r="N7" s="445"/>
      <c r="O7" s="445"/>
      <c r="V7" s="446" t="s">
        <v>829</v>
      </c>
      <c r="W7" s="446"/>
      <c r="AC7" s="445" t="s">
        <v>830</v>
      </c>
      <c r="AD7" s="445"/>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35" priority="78">
      <formula>OR($AD16="X",$AB16="X")</formula>
    </cfRule>
    <cfRule type="expression" dxfId="334" priority="79">
      <formula>AND($AD16=1,$AB16=1)</formula>
    </cfRule>
    <cfRule type="expression" dxfId="333" priority="80">
      <formula>$AD16=1</formula>
    </cfRule>
    <cfRule type="expression" dxfId="332" priority="81">
      <formula>$AB16=1</formula>
    </cfRule>
  </conditionalFormatting>
  <conditionalFormatting sqref="A9:G14">
    <cfRule type="expression" dxfId="331" priority="23">
      <formula>OR($AD9="X",$AC9="X")</formula>
    </cfRule>
    <cfRule type="expression" dxfId="330" priority="25">
      <formula>AND($AD9=1,$AC9=1)</formula>
    </cfRule>
    <cfRule type="expression" dxfId="329" priority="26">
      <formula>$AD9=1</formula>
    </cfRule>
    <cfRule type="expression" dxfId="328" priority="27">
      <formula>$AC9=1</formula>
    </cfRule>
    <cfRule type="expression" dxfId="327" priority="28">
      <formula>AND(NOT(ISBLANK($W9)),ISBLANK($AC9),ISBLANK($AD9))</formula>
    </cfRule>
  </conditionalFormatting>
  <conditionalFormatting sqref="C9:C14">
    <cfRule type="expression" dxfId="326" priority="22">
      <formula>AND($R9="X",$B9&lt;&gt;"")</formula>
    </cfRule>
  </conditionalFormatting>
  <conditionalFormatting sqref="D9:D14">
    <cfRule type="expression" dxfId="325" priority="24">
      <formula>AND($R9="X",OR($B9&lt;&gt;"",$C9&lt;&gt;""))</formula>
    </cfRule>
  </conditionalFormatting>
  <conditionalFormatting sqref="E9:E14">
    <cfRule type="expression" dxfId="32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23" priority="20">
      <formula>AND($R9="X",OR($B9&lt;&gt;"",$C9&lt;&gt;"",$D9&lt;&gt;"",$E9&lt;&gt;""))</formula>
    </cfRule>
  </conditionalFormatting>
  <conditionalFormatting sqref="G9:G14">
    <cfRule type="expression" dxfId="322" priority="21">
      <formula>AND($R9="X",OR($B9&lt;&gt;"",$C9&lt;&gt;"",$D9&lt;&gt;"",$E9&lt;&gt;"",$F9&lt;&gt;""))</formula>
    </cfRule>
  </conditionalFormatting>
  <conditionalFormatting sqref="H16:H17 H37:H877">
    <cfRule type="expression" dxfId="321" priority="77">
      <formula>$Q16="X"</formula>
    </cfRule>
  </conditionalFormatting>
  <conditionalFormatting sqref="I9:I14">
    <cfRule type="expression" dxfId="320" priority="18">
      <formula>$R9="X"</formula>
    </cfRule>
  </conditionalFormatting>
  <conditionalFormatting sqref="Q9:Q14">
    <cfRule type="cellIs" dxfId="319" priority="2" operator="equal">
      <formula>"1..1"</formula>
    </cfRule>
    <cfRule type="cellIs" dxfId="318" priority="3" operator="equal">
      <formula>"0..n"</formula>
    </cfRule>
    <cfRule type="cellIs" dxfId="31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zoomScale="70" zoomScaleNormal="70" workbookViewId="0">
      <pane xSplit="7" ySplit="8" topLeftCell="H168" activePane="bottomRight" state="frozen"/>
      <selection pane="topRight" activeCell="H1" sqref="H1"/>
      <selection pane="bottomLeft" activeCell="A9" sqref="A9"/>
      <selection pane="bottomRight" activeCell="H178" sqref="H178"/>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14.6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0.5280898876404494</v>
      </c>
      <c r="G1" s="128"/>
      <c r="H1" s="443" t="s">
        <v>911</v>
      </c>
      <c r="I1" s="443"/>
      <c r="J1" s="443"/>
      <c r="O1" s="444" t="s">
        <v>816</v>
      </c>
      <c r="P1" s="444"/>
      <c r="AC1" s="96"/>
      <c r="AE1"/>
      <c r="AF1" s="128"/>
      <c r="ALZ1"/>
    </row>
    <row r="2" spans="1:1014" ht="13.5" customHeight="1">
      <c r="C2" s="141" t="s">
        <v>818</v>
      </c>
      <c r="D2" s="290"/>
      <c r="E2" s="152" t="s">
        <v>819</v>
      </c>
      <c r="F2" s="157">
        <f>createCase[[#Totals],[NexSIS]] / createCase[[#Totals],[ID]]</f>
        <v>0.47191011235955055</v>
      </c>
      <c r="G2" s="128"/>
      <c r="H2" s="443"/>
      <c r="I2" s="443"/>
      <c r="J2" s="4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5" t="s">
        <v>828</v>
      </c>
      <c r="M7" s="445"/>
      <c r="N7" s="445"/>
      <c r="O7" s="445"/>
      <c r="V7" s="446" t="s">
        <v>829</v>
      </c>
      <c r="W7" s="446"/>
      <c r="AC7" s="445" t="s">
        <v>830</v>
      </c>
      <c r="AD7" s="445"/>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2" t="s">
        <v>2030</v>
      </c>
      <c r="D25" s="242"/>
      <c r="E25" s="242"/>
      <c r="F25" s="242"/>
      <c r="G25" s="242"/>
      <c r="H25" s="413" t="s">
        <v>2031</v>
      </c>
      <c r="I25" s="414" t="s">
        <v>2033</v>
      </c>
      <c r="J25" s="413"/>
      <c r="K25" s="263" t="s">
        <v>2044</v>
      </c>
      <c r="L25" s="413"/>
      <c r="M25" s="413"/>
      <c r="N25" s="413"/>
      <c r="O25" s="413"/>
      <c r="P25" s="415"/>
      <c r="Q25" s="413" t="s">
        <v>817</v>
      </c>
      <c r="R25" s="413"/>
      <c r="S25" s="413" t="s">
        <v>863</v>
      </c>
      <c r="T25" s="416" t="s">
        <v>864</v>
      </c>
      <c r="U25" s="413" t="s">
        <v>2032</v>
      </c>
      <c r="V25" s="417"/>
      <c r="W25" s="417" t="s">
        <v>864</v>
      </c>
      <c r="X25" s="232"/>
      <c r="Y25" s="418" t="s">
        <v>2034</v>
      </c>
      <c r="Z25" s="413"/>
      <c r="AA25" s="419"/>
      <c r="AB25" s="413"/>
      <c r="AC25" s="416"/>
      <c r="AD25" s="416"/>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3"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3" t="s">
        <v>2040</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3"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3" t="s">
        <v>2041</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25" t="s">
        <v>1220</v>
      </c>
      <c r="E79" s="219"/>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219" t="s">
        <v>2050</v>
      </c>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422" t="s">
        <v>863</v>
      </c>
      <c r="T84" s="379" t="s">
        <v>864</v>
      </c>
      <c r="U84" s="256" t="s">
        <v>97</v>
      </c>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864</v>
      </c>
      <c r="U85" s="256" t="s">
        <v>97</v>
      </c>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256"/>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9" t="s">
        <v>2050</v>
      </c>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380"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380"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2074</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2061</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817</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2075</v>
      </c>
      <c r="L122" s="398"/>
      <c r="M122" s="398"/>
      <c r="N122" s="398"/>
      <c r="O122" s="398"/>
      <c r="P122" s="401"/>
      <c r="Q122" s="398" t="s">
        <v>817</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2076</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2077</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1406</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2078</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2079</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1417</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422" t="s">
        <v>2062</v>
      </c>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422" t="s">
        <v>2063</v>
      </c>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19" t="s">
        <v>2054</v>
      </c>
      <c r="F139" s="242"/>
      <c r="G139" s="242"/>
      <c r="H139" s="398" t="s">
        <v>1450</v>
      </c>
      <c r="I139" s="409"/>
      <c r="J139" s="398"/>
      <c r="K139" s="263" t="s">
        <v>2048</v>
      </c>
      <c r="L139" s="398"/>
      <c r="M139" s="398"/>
      <c r="N139" s="398"/>
      <c r="O139" s="398"/>
      <c r="P139" s="401"/>
      <c r="Q139" s="398" t="s">
        <v>823</v>
      </c>
      <c r="R139" s="398" t="s">
        <v>864</v>
      </c>
      <c r="S139" s="244" t="s">
        <v>1225</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t="s">
        <v>1454</v>
      </c>
      <c r="E140" s="242"/>
      <c r="F140" s="242"/>
      <c r="G140" s="242"/>
      <c r="H140" s="398" t="s">
        <v>1455</v>
      </c>
      <c r="I140" s="409"/>
      <c r="J140" s="398"/>
      <c r="K140" s="263" t="s">
        <v>2058</v>
      </c>
      <c r="L140" s="398"/>
      <c r="M140" s="398"/>
      <c r="N140" s="398"/>
      <c r="O140" s="398"/>
      <c r="P140" s="401"/>
      <c r="Q140" s="398" t="s">
        <v>817</v>
      </c>
      <c r="R140" s="398" t="s">
        <v>864</v>
      </c>
      <c r="S140" s="380" t="s">
        <v>2060</v>
      </c>
      <c r="T140" s="402"/>
      <c r="U140" s="261"/>
      <c r="V140" s="262"/>
      <c r="W140" s="262" t="s">
        <v>864</v>
      </c>
      <c r="X140" s="232"/>
      <c r="Y140" s="404"/>
      <c r="Z140" s="398"/>
      <c r="AA140" s="246"/>
      <c r="AB140" s="398"/>
      <c r="AC140" s="402"/>
      <c r="AD140" s="402"/>
    </row>
    <row r="141" spans="1:30" s="224" customFormat="1" ht="13.5" customHeight="1">
      <c r="A141" s="225">
        <v>133</v>
      </c>
      <c r="B141" s="240"/>
      <c r="C141" s="217"/>
      <c r="D141" s="217"/>
      <c r="E141" s="242" t="s">
        <v>1859</v>
      </c>
      <c r="F141" s="219" t="s">
        <v>2052</v>
      </c>
      <c r="G141" s="242"/>
      <c r="H141" s="398"/>
      <c r="I141" s="409"/>
      <c r="J141" s="398"/>
      <c r="K141" s="263" t="s">
        <v>2059</v>
      </c>
      <c r="L141" s="398"/>
      <c r="M141" s="398"/>
      <c r="N141" s="398"/>
      <c r="O141" s="398"/>
      <c r="P141" s="401"/>
      <c r="Q141" s="398" t="s">
        <v>817</v>
      </c>
      <c r="R141" s="398" t="s">
        <v>864</v>
      </c>
      <c r="S141" s="244" t="s">
        <v>2059</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c r="E142" s="242" t="s">
        <v>2042</v>
      </c>
      <c r="F142" s="219" t="s">
        <v>2053</v>
      </c>
      <c r="G142" s="242"/>
      <c r="H142" s="398"/>
      <c r="I142" s="409"/>
      <c r="J142" s="398"/>
      <c r="K142" s="263" t="s">
        <v>1070</v>
      </c>
      <c r="L142" s="398"/>
      <c r="M142" s="398"/>
      <c r="N142" s="398"/>
      <c r="O142" s="398"/>
      <c r="P142" s="401"/>
      <c r="Q142" s="398" t="s">
        <v>817</v>
      </c>
      <c r="R142" s="398" t="s">
        <v>864</v>
      </c>
      <c r="S142" s="244" t="s">
        <v>1070</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t="s">
        <v>1459</v>
      </c>
      <c r="E143" s="242"/>
      <c r="F143" s="242"/>
      <c r="G143" s="242"/>
      <c r="H143" s="398"/>
      <c r="I143" s="409"/>
      <c r="J143" s="398"/>
      <c r="K143" s="263" t="s">
        <v>1460</v>
      </c>
      <c r="L143" s="398"/>
      <c r="M143" s="398"/>
      <c r="N143" s="398"/>
      <c r="O143" s="398"/>
      <c r="P143" s="401"/>
      <c r="Q143" s="398" t="s">
        <v>817</v>
      </c>
      <c r="R143" s="398" t="s">
        <v>864</v>
      </c>
      <c r="S143" s="381" t="s">
        <v>1460</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1067</v>
      </c>
      <c r="F144" s="242"/>
      <c r="G144" s="242"/>
      <c r="H144" s="398" t="s">
        <v>1462</v>
      </c>
      <c r="I144" s="409"/>
      <c r="J144" s="398"/>
      <c r="K144" s="263" t="s">
        <v>2080</v>
      </c>
      <c r="L144" s="398"/>
      <c r="M144" s="398"/>
      <c r="N144" s="398"/>
      <c r="O144" s="398"/>
      <c r="P144" s="401"/>
      <c r="Q144" s="398" t="s">
        <v>817</v>
      </c>
      <c r="R144" s="398"/>
      <c r="S144" s="398" t="s">
        <v>863</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c r="E145" s="242" t="s">
        <v>1269</v>
      </c>
      <c r="F145" s="242"/>
      <c r="G145" s="242"/>
      <c r="H145" s="398" t="s">
        <v>1464</v>
      </c>
      <c r="I145" s="409"/>
      <c r="J145" s="398"/>
      <c r="K145" s="263" t="s">
        <v>2081</v>
      </c>
      <c r="L145" s="398"/>
      <c r="M145" s="398"/>
      <c r="N145" s="398"/>
      <c r="O145" s="398"/>
      <c r="P145" s="401"/>
      <c r="Q145" s="398" t="s">
        <v>817</v>
      </c>
      <c r="R145" s="398"/>
      <c r="S145" s="398" t="s">
        <v>863</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1176</v>
      </c>
      <c r="F146" s="242"/>
      <c r="G146" s="242"/>
      <c r="H146" s="422" t="s">
        <v>2064</v>
      </c>
      <c r="I146" s="409"/>
      <c r="J146" s="398"/>
      <c r="K146" s="263" t="s">
        <v>2082</v>
      </c>
      <c r="L146" s="398"/>
      <c r="M146" s="398"/>
      <c r="N146" s="398"/>
      <c r="O146" s="398"/>
      <c r="P146" s="401"/>
      <c r="Q146" s="398" t="s">
        <v>817</v>
      </c>
      <c r="R146" s="398"/>
      <c r="S146" s="398" t="s">
        <v>863</v>
      </c>
      <c r="T146" s="402"/>
      <c r="U146" s="261"/>
      <c r="V146" s="262"/>
      <c r="W146" s="262" t="s">
        <v>864</v>
      </c>
      <c r="X146" s="232"/>
      <c r="Y146" s="404"/>
      <c r="Z146" s="398" t="s">
        <v>1468</v>
      </c>
      <c r="AA146" s="246"/>
      <c r="AB146" s="398"/>
      <c r="AC146" s="402"/>
      <c r="AD146" s="402"/>
    </row>
    <row r="147" spans="1:30" s="224" customFormat="1" ht="13.5" customHeight="1">
      <c r="A147" s="225">
        <v>139</v>
      </c>
      <c r="B147" s="240"/>
      <c r="C147" s="217"/>
      <c r="D147" s="242"/>
      <c r="E147" s="242" t="s">
        <v>2035</v>
      </c>
      <c r="F147" s="219" t="s">
        <v>2057</v>
      </c>
      <c r="G147" s="242"/>
      <c r="H147" s="413"/>
      <c r="I147" s="420"/>
      <c r="J147" s="413"/>
      <c r="K147" s="263" t="s">
        <v>2056</v>
      </c>
      <c r="L147" s="413"/>
      <c r="M147" s="413"/>
      <c r="N147" s="413"/>
      <c r="O147" s="413"/>
      <c r="P147" s="415"/>
      <c r="Q147" s="413" t="s">
        <v>817</v>
      </c>
      <c r="R147" s="413" t="s">
        <v>864</v>
      </c>
      <c r="S147" s="380" t="s">
        <v>2060</v>
      </c>
      <c r="T147" s="416"/>
      <c r="U147" s="421"/>
      <c r="V147" s="417"/>
      <c r="W147" s="417" t="s">
        <v>864</v>
      </c>
      <c r="X147" s="232"/>
      <c r="Y147" s="418"/>
      <c r="Z147" s="413"/>
      <c r="AA147" s="419"/>
      <c r="AB147" s="413"/>
      <c r="AC147" s="416"/>
      <c r="AD147" s="416"/>
    </row>
    <row r="148" spans="1:30" s="224" customFormat="1" ht="13.5" customHeight="1">
      <c r="A148" s="225">
        <v>140</v>
      </c>
      <c r="B148" s="240"/>
      <c r="C148" s="217"/>
      <c r="D148" s="217"/>
      <c r="E148" s="217" t="s">
        <v>2036</v>
      </c>
      <c r="F148" s="219" t="s">
        <v>2055</v>
      </c>
      <c r="G148" s="242"/>
      <c r="H148" s="398" t="s">
        <v>1450</v>
      </c>
      <c r="I148" s="409"/>
      <c r="J148" s="398"/>
      <c r="K148" s="263" t="s">
        <v>2049</v>
      </c>
      <c r="L148" s="398"/>
      <c r="M148" s="398"/>
      <c r="N148" s="398"/>
      <c r="O148" s="398"/>
      <c r="P148" s="401"/>
      <c r="Q148" s="398" t="s">
        <v>823</v>
      </c>
      <c r="R148" s="398" t="s">
        <v>864</v>
      </c>
      <c r="S148" s="244" t="s">
        <v>1225</v>
      </c>
      <c r="T148" s="402"/>
      <c r="U148" s="261" t="s">
        <v>1453</v>
      </c>
      <c r="V148" s="262"/>
      <c r="W148" s="262" t="s">
        <v>864</v>
      </c>
      <c r="X148" s="232"/>
      <c r="Y148" s="404"/>
      <c r="Z148" s="398"/>
      <c r="AA148" s="246" t="s">
        <v>1226</v>
      </c>
      <c r="AB148" s="398"/>
      <c r="AC148" s="402"/>
      <c r="AD148" s="402"/>
    </row>
    <row r="149" spans="1:30" s="224" customFormat="1" ht="13.5" customHeight="1">
      <c r="A149" s="225">
        <v>141</v>
      </c>
      <c r="B149" s="240"/>
      <c r="C149" s="219" t="s">
        <v>987</v>
      </c>
      <c r="D149" s="242" t="s">
        <v>977</v>
      </c>
      <c r="E149" s="242"/>
      <c r="F149" s="242"/>
      <c r="G149" s="242"/>
      <c r="H149" s="398" t="s">
        <v>1477</v>
      </c>
      <c r="I149" s="400"/>
      <c r="J149" s="398"/>
      <c r="K149" s="263" t="s">
        <v>2051</v>
      </c>
      <c r="L149" s="398"/>
      <c r="M149" s="398"/>
      <c r="N149" s="398"/>
      <c r="O149" s="398"/>
      <c r="P149" s="401">
        <v>1</v>
      </c>
      <c r="Q149" s="398" t="s">
        <v>817</v>
      </c>
      <c r="R149" s="398" t="s">
        <v>864</v>
      </c>
      <c r="S149" s="398" t="s">
        <v>964</v>
      </c>
      <c r="T149" s="402" t="s">
        <v>864</v>
      </c>
      <c r="U149" s="398"/>
      <c r="V149" s="403"/>
      <c r="W149" s="262" t="s">
        <v>864</v>
      </c>
      <c r="X149" s="232"/>
      <c r="Y149" s="404"/>
      <c r="Z149" s="398" t="s">
        <v>965</v>
      </c>
      <c r="AA149" s="405"/>
      <c r="AB149" s="398"/>
      <c r="AC149" s="402"/>
      <c r="AD149" s="402"/>
    </row>
    <row r="150" spans="1:30" s="158" customFormat="1" ht="12.75" customHeight="1">
      <c r="A150" s="225">
        <v>142</v>
      </c>
      <c r="B150" s="240"/>
      <c r="C150" s="219" t="s">
        <v>1479</v>
      </c>
      <c r="D150" s="242"/>
      <c r="E150" s="242"/>
      <c r="F150" s="242"/>
      <c r="G150" s="242"/>
      <c r="H150" s="266"/>
      <c r="I150" s="267"/>
      <c r="J150" s="266"/>
      <c r="K150" s="263" t="s">
        <v>1480</v>
      </c>
      <c r="L150" s="266"/>
      <c r="M150" s="266"/>
      <c r="N150" s="266"/>
      <c r="O150" s="266"/>
      <c r="P150" s="268"/>
      <c r="Q150" s="266" t="s">
        <v>817</v>
      </c>
      <c r="R150" s="266" t="s">
        <v>864</v>
      </c>
      <c r="S150" s="380" t="s">
        <v>1480</v>
      </c>
      <c r="T150" s="272"/>
      <c r="U150" s="266"/>
      <c r="V150" s="268"/>
      <c r="W150" s="262" t="s">
        <v>864</v>
      </c>
      <c r="X150" s="232"/>
      <c r="Y150" s="404"/>
      <c r="Z150" s="266"/>
      <c r="AA150" s="271" t="s">
        <v>1482</v>
      </c>
      <c r="AB150" s="266"/>
      <c r="AC150" s="402"/>
      <c r="AD150" s="402"/>
    </row>
    <row r="151" spans="1:30" s="224" customFormat="1" ht="13.5" customHeight="1">
      <c r="A151" s="225">
        <v>143</v>
      </c>
      <c r="B151" s="240"/>
      <c r="C151" s="219"/>
      <c r="D151" s="242" t="s">
        <v>1483</v>
      </c>
      <c r="E151" s="242"/>
      <c r="F151" s="242"/>
      <c r="G151" s="242"/>
      <c r="H151" s="398" t="s">
        <v>1484</v>
      </c>
      <c r="I151" s="400">
        <v>31</v>
      </c>
      <c r="J151" s="398"/>
      <c r="K151" s="263" t="s">
        <v>1485</v>
      </c>
      <c r="L151" s="398"/>
      <c r="M151" s="398"/>
      <c r="N151" s="398"/>
      <c r="O151" s="398"/>
      <c r="P151" s="401"/>
      <c r="Q151" s="398" t="s">
        <v>817</v>
      </c>
      <c r="R151" s="398"/>
      <c r="S151" s="398" t="s">
        <v>1340</v>
      </c>
      <c r="T151" s="402"/>
      <c r="U151" s="398"/>
      <c r="V151" s="403"/>
      <c r="W151" s="262" t="s">
        <v>864</v>
      </c>
      <c r="X151" s="232"/>
      <c r="Y151" s="404"/>
      <c r="Z151" s="398"/>
      <c r="AA151" s="405"/>
      <c r="AB151" s="398"/>
      <c r="AC151" s="402"/>
      <c r="AD151" s="402"/>
    </row>
    <row r="152" spans="1:30" s="224" customFormat="1" ht="13.5" customHeight="1">
      <c r="A152" s="225">
        <v>144</v>
      </c>
      <c r="B152" s="240"/>
      <c r="C152" s="219"/>
      <c r="D152" s="242" t="s">
        <v>1486</v>
      </c>
      <c r="E152" s="242"/>
      <c r="F152" s="242"/>
      <c r="G152" s="242"/>
      <c r="H152" s="398" t="s">
        <v>1487</v>
      </c>
      <c r="I152" s="400">
        <v>109</v>
      </c>
      <c r="J152" s="398"/>
      <c r="K152" s="263" t="s">
        <v>1142</v>
      </c>
      <c r="L152" s="398"/>
      <c r="M152" s="398"/>
      <c r="N152" s="398"/>
      <c r="O152" s="398"/>
      <c r="P152" s="401"/>
      <c r="Q152" s="398" t="s">
        <v>817</v>
      </c>
      <c r="R152" s="398"/>
      <c r="S152" s="398" t="s">
        <v>1340</v>
      </c>
      <c r="T152" s="402"/>
      <c r="U152" s="398"/>
      <c r="V152" s="403"/>
      <c r="W152" s="262" t="s">
        <v>864</v>
      </c>
      <c r="X152" s="232"/>
      <c r="Y152" s="404"/>
      <c r="Z152" s="398"/>
      <c r="AA152" s="405"/>
      <c r="AB152" s="398"/>
      <c r="AC152" s="402"/>
      <c r="AD152" s="402"/>
    </row>
    <row r="153" spans="1:30" s="224" customFormat="1" ht="12.75" customHeight="1">
      <c r="A153" s="225">
        <v>145</v>
      </c>
      <c r="B153" s="240"/>
      <c r="C153" s="219"/>
      <c r="D153" s="242" t="s">
        <v>1472</v>
      </c>
      <c r="E153" s="242"/>
      <c r="F153" s="242"/>
      <c r="G153" s="242"/>
      <c r="H153" s="413" t="s">
        <v>2039</v>
      </c>
      <c r="I153" s="400" t="s">
        <v>1474</v>
      </c>
      <c r="J153" s="398"/>
      <c r="K153" s="263" t="s">
        <v>1475</v>
      </c>
      <c r="L153" s="398"/>
      <c r="M153" s="398"/>
      <c r="N153" s="398"/>
      <c r="O153" s="398"/>
      <c r="P153" s="401"/>
      <c r="Q153" s="398" t="s">
        <v>817</v>
      </c>
      <c r="R153" s="398"/>
      <c r="S153" s="257" t="s">
        <v>863</v>
      </c>
      <c r="T153" s="287"/>
      <c r="U153" s="398" t="s">
        <v>1476</v>
      </c>
      <c r="V153" s="403"/>
      <c r="W153" s="262" t="s">
        <v>864</v>
      </c>
      <c r="X153" s="232"/>
      <c r="Y153" s="404"/>
      <c r="Z153" s="398"/>
      <c r="AA153" s="405"/>
      <c r="AB153" s="398"/>
      <c r="AC153" s="402"/>
      <c r="AD153" s="402"/>
    </row>
    <row r="154" spans="1:30" s="224" customFormat="1" ht="13.5" customHeight="1">
      <c r="A154" s="225">
        <v>146</v>
      </c>
      <c r="B154" s="240" t="s">
        <v>1488</v>
      </c>
      <c r="C154" s="219"/>
      <c r="D154" s="242"/>
      <c r="E154" s="242"/>
      <c r="F154" s="242"/>
      <c r="G154" s="242"/>
      <c r="H154" s="422" t="s">
        <v>2065</v>
      </c>
      <c r="I154" s="400"/>
      <c r="J154" s="398"/>
      <c r="K154" s="263" t="s">
        <v>2043</v>
      </c>
      <c r="L154" s="398"/>
      <c r="M154" s="398"/>
      <c r="N154" s="398"/>
      <c r="O154" s="398"/>
      <c r="P154" s="401"/>
      <c r="Q154" s="398" t="s">
        <v>817</v>
      </c>
      <c r="R154" s="413" t="s">
        <v>864</v>
      </c>
      <c r="S154" s="380" t="s">
        <v>2043</v>
      </c>
      <c r="T154" s="402"/>
      <c r="U154" s="398"/>
      <c r="V154" s="403"/>
      <c r="W154" s="262" t="s">
        <v>864</v>
      </c>
      <c r="X154" s="232"/>
      <c r="Y154" s="270" t="s">
        <v>1489</v>
      </c>
      <c r="Z154" s="398"/>
      <c r="AA154" s="405"/>
      <c r="AB154" s="398"/>
      <c r="AC154" s="402"/>
      <c r="AD154" s="402"/>
    </row>
    <row r="155" spans="1:30" s="224" customFormat="1" ht="13.5" customHeight="1">
      <c r="A155" s="225">
        <v>147</v>
      </c>
      <c r="B155" s="240"/>
      <c r="C155" s="217" t="s">
        <v>1379</v>
      </c>
      <c r="D155" s="217" t="s">
        <v>1490</v>
      </c>
      <c r="E155" s="242"/>
      <c r="F155" s="242"/>
      <c r="G155" s="242"/>
      <c r="H155" s="398" t="s">
        <v>1491</v>
      </c>
      <c r="I155" s="400"/>
      <c r="J155" s="398"/>
      <c r="K155" s="263" t="s">
        <v>1381</v>
      </c>
      <c r="L155" s="398"/>
      <c r="M155" s="398"/>
      <c r="N155" s="398"/>
      <c r="O155" s="398"/>
      <c r="P155" s="401"/>
      <c r="Q155" s="398" t="s">
        <v>817</v>
      </c>
      <c r="R155" s="398"/>
      <c r="S155" s="398" t="s">
        <v>863</v>
      </c>
      <c r="T155" s="402"/>
      <c r="U155" s="398"/>
      <c r="V155" s="403"/>
      <c r="W155" s="262" t="s">
        <v>864</v>
      </c>
      <c r="X155" s="232"/>
      <c r="Y155" s="404"/>
      <c r="Z155" s="398"/>
      <c r="AA155" s="405"/>
      <c r="AB155" s="398"/>
      <c r="AC155" s="402"/>
      <c r="AD155" s="402"/>
    </row>
    <row r="156" spans="1:30" s="224" customFormat="1" ht="13.5" customHeight="1">
      <c r="A156" s="225">
        <v>148</v>
      </c>
      <c r="B156" s="240"/>
      <c r="C156" s="219" t="s">
        <v>1492</v>
      </c>
      <c r="D156" s="242"/>
      <c r="E156" s="242"/>
      <c r="F156" s="242"/>
      <c r="G156" s="242"/>
      <c r="H156" s="422" t="s">
        <v>2066</v>
      </c>
      <c r="I156" s="400"/>
      <c r="J156" s="398"/>
      <c r="K156" s="263" t="s">
        <v>1481</v>
      </c>
      <c r="L156" s="398"/>
      <c r="M156" s="398"/>
      <c r="N156" s="398"/>
      <c r="O156" s="398"/>
      <c r="P156" s="401"/>
      <c r="Q156" s="273" t="s">
        <v>823</v>
      </c>
      <c r="R156" s="413" t="s">
        <v>864</v>
      </c>
      <c r="S156" s="380" t="s">
        <v>1481</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1493</v>
      </c>
      <c r="E157" s="219" t="s">
        <v>2073</v>
      </c>
      <c r="F157" s="242"/>
      <c r="G157" s="242"/>
      <c r="H157" s="398" t="s">
        <v>1493</v>
      </c>
      <c r="I157" s="400"/>
      <c r="J157" s="398"/>
      <c r="K157" s="263" t="s">
        <v>1363</v>
      </c>
      <c r="L157" s="398"/>
      <c r="M157" s="398"/>
      <c r="N157" s="398"/>
      <c r="O157" s="398"/>
      <c r="P157" s="401"/>
      <c r="Q157" s="398" t="s">
        <v>817</v>
      </c>
      <c r="R157" s="398" t="s">
        <v>864</v>
      </c>
      <c r="S157" s="380" t="s">
        <v>1363</v>
      </c>
      <c r="T157" s="402"/>
      <c r="U157" s="398"/>
      <c r="V157" s="403"/>
      <c r="W157" s="262" t="s">
        <v>864</v>
      </c>
      <c r="X157" s="232"/>
      <c r="Y157" s="404"/>
      <c r="Z157" s="398"/>
      <c r="AA157" s="405"/>
      <c r="AB157" s="398"/>
      <c r="AC157" s="402"/>
      <c r="AD157" s="402"/>
    </row>
    <row r="158" spans="1:30" s="224" customFormat="1" ht="13.5" customHeight="1">
      <c r="A158" s="225">
        <v>150</v>
      </c>
      <c r="B158" s="240"/>
      <c r="C158" s="219"/>
      <c r="D158" s="242" t="s">
        <v>10</v>
      </c>
      <c r="E158" s="242"/>
      <c r="F158" s="242"/>
      <c r="G158" s="242"/>
      <c r="H158" s="413" t="s">
        <v>2037</v>
      </c>
      <c r="I158" s="400"/>
      <c r="J158" s="398"/>
      <c r="K158" s="263" t="s">
        <v>939</v>
      </c>
      <c r="L158" s="398"/>
      <c r="M158" s="398"/>
      <c r="N158" s="398"/>
      <c r="O158" s="398"/>
      <c r="P158" s="401"/>
      <c r="Q158" s="398" t="s">
        <v>817</v>
      </c>
      <c r="R158" s="398"/>
      <c r="S158" s="398" t="s">
        <v>863</v>
      </c>
      <c r="T158" s="402"/>
      <c r="U158" s="398"/>
      <c r="V158" s="403"/>
      <c r="W158" s="262" t="s">
        <v>864</v>
      </c>
      <c r="X158" s="232"/>
      <c r="Y158" s="404"/>
      <c r="Z158" s="398"/>
      <c r="AA158" s="405"/>
      <c r="AB158" s="398"/>
      <c r="AC158" s="402"/>
      <c r="AD158" s="402"/>
    </row>
    <row r="159" spans="1:30" s="158" customFormat="1" ht="12.75" customHeight="1">
      <c r="A159" s="225">
        <v>151</v>
      </c>
      <c r="B159" s="240"/>
      <c r="C159" s="219"/>
      <c r="D159" s="242" t="s">
        <v>1494</v>
      </c>
      <c r="E159" s="242"/>
      <c r="F159" s="242"/>
      <c r="G159" s="242"/>
      <c r="H159" s="270" t="s">
        <v>1495</v>
      </c>
      <c r="I159" s="267"/>
      <c r="J159" s="266"/>
      <c r="K159" s="263" t="s">
        <v>1496</v>
      </c>
      <c r="L159" s="266"/>
      <c r="M159" s="266"/>
      <c r="N159" s="266"/>
      <c r="O159" s="266"/>
      <c r="P159" s="268"/>
      <c r="Q159" s="273" t="s">
        <v>823</v>
      </c>
      <c r="R159" s="266"/>
      <c r="S159" s="398" t="s">
        <v>863</v>
      </c>
      <c r="T159" s="272"/>
      <c r="U159" s="266"/>
      <c r="V159" s="268"/>
      <c r="W159" s="262" t="s">
        <v>864</v>
      </c>
      <c r="X159" s="232"/>
      <c r="Y159" s="270"/>
      <c r="Z159" s="266"/>
      <c r="AA159" s="271"/>
      <c r="AB159" s="266"/>
      <c r="AC159" s="402"/>
      <c r="AD159" s="402"/>
    </row>
    <row r="160" spans="1:30" s="224" customFormat="1" ht="13.5" customHeight="1">
      <c r="A160" s="225">
        <v>152</v>
      </c>
      <c r="B160" s="240"/>
      <c r="C160" s="219"/>
      <c r="D160" s="242" t="s">
        <v>1497</v>
      </c>
      <c r="E160" s="242"/>
      <c r="F160" s="242"/>
      <c r="G160" s="242"/>
      <c r="H160" s="398" t="s">
        <v>1498</v>
      </c>
      <c r="I160" s="400"/>
      <c r="J160" s="398"/>
      <c r="K160" s="263" t="s">
        <v>939</v>
      </c>
      <c r="L160" s="398"/>
      <c r="M160" s="398"/>
      <c r="N160" s="398"/>
      <c r="O160" s="398"/>
      <c r="P160" s="401"/>
      <c r="Q160" s="398" t="s">
        <v>817</v>
      </c>
      <c r="R160" s="398"/>
      <c r="S160" s="398" t="s">
        <v>863</v>
      </c>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1499</v>
      </c>
      <c r="E161" s="242"/>
      <c r="F161" s="242"/>
      <c r="G161" s="242"/>
      <c r="H161" s="398" t="s">
        <v>1500</v>
      </c>
      <c r="I161" s="400"/>
      <c r="J161" s="398"/>
      <c r="K161" s="263" t="s">
        <v>1501</v>
      </c>
      <c r="L161" s="398"/>
      <c r="M161" s="398"/>
      <c r="N161" s="398"/>
      <c r="O161" s="398"/>
      <c r="P161" s="401"/>
      <c r="Q161" s="273" t="s">
        <v>823</v>
      </c>
      <c r="R161" s="398"/>
      <c r="S161" s="398" t="s">
        <v>863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1502</v>
      </c>
      <c r="E162" s="242"/>
      <c r="F162" s="242"/>
      <c r="G162" s="242"/>
      <c r="H162" s="398" t="s">
        <v>1498</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224" customFormat="1" ht="13.5" customHeight="1">
      <c r="A163" s="225">
        <v>155</v>
      </c>
      <c r="B163" s="240"/>
      <c r="C163" s="219"/>
      <c r="D163" s="242" t="s">
        <v>1503</v>
      </c>
      <c r="E163" s="242"/>
      <c r="F163" s="242"/>
      <c r="G163" s="242"/>
      <c r="H163" s="398" t="s">
        <v>1504</v>
      </c>
      <c r="I163" s="400"/>
      <c r="J163" s="398"/>
      <c r="K163" s="263" t="s">
        <v>939</v>
      </c>
      <c r="L163" s="398"/>
      <c r="M163" s="398"/>
      <c r="N163" s="398"/>
      <c r="O163" s="398"/>
      <c r="P163" s="401"/>
      <c r="Q163" s="398" t="s">
        <v>817</v>
      </c>
      <c r="R163" s="398"/>
      <c r="S163" s="413" t="s">
        <v>863</v>
      </c>
      <c r="T163" s="402"/>
      <c r="U163" s="398"/>
      <c r="V163" s="403"/>
      <c r="W163" s="262" t="s">
        <v>864</v>
      </c>
      <c r="X163" s="232"/>
      <c r="Y163" s="404"/>
      <c r="Z163" s="398"/>
      <c r="AA163" s="405"/>
      <c r="AB163" s="398"/>
      <c r="AC163" s="402"/>
      <c r="AD163" s="402"/>
    </row>
    <row r="164" spans="1:30" s="158" customFormat="1" ht="12.75" customHeight="1">
      <c r="A164" s="225">
        <v>156</v>
      </c>
      <c r="B164" s="240"/>
      <c r="C164" s="219"/>
      <c r="D164" s="242" t="s">
        <v>1505</v>
      </c>
      <c r="E164" s="242"/>
      <c r="F164" s="242"/>
      <c r="G164" s="242"/>
      <c r="H164" s="270" t="s">
        <v>1506</v>
      </c>
      <c r="I164" s="267"/>
      <c r="J164" s="266"/>
      <c r="K164" s="263" t="s">
        <v>939</v>
      </c>
      <c r="L164" s="266"/>
      <c r="M164" s="266"/>
      <c r="N164" s="266"/>
      <c r="O164" s="266"/>
      <c r="P164" s="268"/>
      <c r="Q164" s="273" t="s">
        <v>823</v>
      </c>
      <c r="R164" s="266"/>
      <c r="S164" s="266" t="s">
        <v>863</v>
      </c>
      <c r="T164" s="272"/>
      <c r="U164" s="266"/>
      <c r="V164" s="268"/>
      <c r="W164" s="262" t="s">
        <v>864</v>
      </c>
      <c r="X164" s="232"/>
      <c r="Y164" s="270"/>
      <c r="Z164" s="266"/>
      <c r="AA164" s="271"/>
      <c r="AB164" s="266"/>
      <c r="AC164" s="402"/>
      <c r="AD164" s="402"/>
    </row>
    <row r="165" spans="1:30" s="158" customFormat="1" ht="12.75" customHeight="1">
      <c r="A165" s="225">
        <v>157</v>
      </c>
      <c r="B165" s="240"/>
      <c r="C165" s="219" t="s">
        <v>1507</v>
      </c>
      <c r="D165" s="242"/>
      <c r="E165" s="242"/>
      <c r="F165" s="242"/>
      <c r="G165" s="242"/>
      <c r="H165" s="274" t="s">
        <v>2067</v>
      </c>
      <c r="I165" s="267"/>
      <c r="J165" s="266"/>
      <c r="K165" s="263" t="s">
        <v>1508</v>
      </c>
      <c r="L165" s="266"/>
      <c r="M165" s="266"/>
      <c r="N165" s="266"/>
      <c r="O165" s="266"/>
      <c r="P165" s="268"/>
      <c r="Q165" s="273" t="s">
        <v>823</v>
      </c>
      <c r="R165" s="266" t="s">
        <v>864</v>
      </c>
      <c r="S165" s="381" t="s">
        <v>1509</v>
      </c>
      <c r="T165" s="272"/>
      <c r="U165" s="266"/>
      <c r="V165" s="268"/>
      <c r="W165" s="262" t="s">
        <v>864</v>
      </c>
      <c r="X165" s="232"/>
      <c r="Y165" s="270"/>
      <c r="Z165" s="266"/>
      <c r="AA165" s="264"/>
      <c r="AB165" s="266"/>
      <c r="AC165" s="402"/>
      <c r="AD165" s="402"/>
    </row>
    <row r="166" spans="1:30" s="158" customFormat="1" ht="12.75" customHeight="1">
      <c r="A166" s="225">
        <v>158</v>
      </c>
      <c r="B166" s="240"/>
      <c r="C166" s="219"/>
      <c r="D166" s="242" t="s">
        <v>1510</v>
      </c>
      <c r="E166" s="242"/>
      <c r="F166" s="242"/>
      <c r="G166" s="242"/>
      <c r="H166" s="426" t="s">
        <v>2068</v>
      </c>
      <c r="I166" s="427" t="s">
        <v>1511</v>
      </c>
      <c r="J166" s="398"/>
      <c r="K166" s="263" t="s">
        <v>1512</v>
      </c>
      <c r="L166" s="398"/>
      <c r="M166" s="398"/>
      <c r="N166" s="398"/>
      <c r="O166" s="398"/>
      <c r="P166" s="401"/>
      <c r="Q166" s="273" t="s">
        <v>817</v>
      </c>
      <c r="R166" s="398"/>
      <c r="S166" s="413" t="s">
        <v>863</v>
      </c>
      <c r="T166" s="379" t="s">
        <v>864</v>
      </c>
      <c r="U166" s="379" t="s">
        <v>2069</v>
      </c>
      <c r="V166" s="403"/>
      <c r="W166" s="262" t="s">
        <v>864</v>
      </c>
      <c r="X166" s="232"/>
      <c r="Y166" s="404"/>
      <c r="Z166" s="398"/>
      <c r="AA166" s="405" t="s">
        <v>1513</v>
      </c>
      <c r="AB166" s="398"/>
      <c r="AC166" s="402"/>
      <c r="AD166" s="402"/>
    </row>
    <row r="167" spans="1:30" s="158" customFormat="1" ht="12.75" customHeight="1">
      <c r="A167" s="225">
        <v>159</v>
      </c>
      <c r="B167" s="240"/>
      <c r="C167" s="219"/>
      <c r="D167" s="242" t="s">
        <v>1514</v>
      </c>
      <c r="E167" s="242"/>
      <c r="F167" s="242"/>
      <c r="G167" s="242"/>
      <c r="H167" s="270" t="s">
        <v>1515</v>
      </c>
      <c r="I167" s="267"/>
      <c r="J167" s="266"/>
      <c r="K167" s="263" t="s">
        <v>1516</v>
      </c>
      <c r="L167" s="266"/>
      <c r="M167" s="266"/>
      <c r="N167" s="266"/>
      <c r="O167" s="266"/>
      <c r="P167" s="268"/>
      <c r="Q167" s="266" t="s">
        <v>817</v>
      </c>
      <c r="R167" s="266"/>
      <c r="S167" s="266" t="s">
        <v>863</v>
      </c>
      <c r="T167" s="379" t="s">
        <v>864</v>
      </c>
      <c r="U167" s="379" t="s">
        <v>97</v>
      </c>
      <c r="V167" s="268"/>
      <c r="W167" s="262" t="s">
        <v>864</v>
      </c>
      <c r="X167" s="232"/>
      <c r="Y167" s="266" t="s">
        <v>1517</v>
      </c>
      <c r="Z167" s="266"/>
      <c r="AA167" s="271" t="s">
        <v>1367</v>
      </c>
      <c r="AB167" s="266"/>
      <c r="AC167" s="402"/>
      <c r="AD167" s="402"/>
    </row>
    <row r="168" spans="1:30" s="158" customFormat="1" ht="12.75" customHeight="1">
      <c r="A168" s="225">
        <v>160</v>
      </c>
      <c r="B168" s="240"/>
      <c r="C168" s="219"/>
      <c r="D168" s="242" t="s">
        <v>1518</v>
      </c>
      <c r="E168" s="242"/>
      <c r="F168" s="242"/>
      <c r="G168" s="242"/>
      <c r="H168" s="274" t="s">
        <v>2071</v>
      </c>
      <c r="I168" s="267" t="s">
        <v>2072</v>
      </c>
      <c r="J168" s="266"/>
      <c r="K168" s="263" t="s">
        <v>1519</v>
      </c>
      <c r="L168" s="266"/>
      <c r="M168" s="266"/>
      <c r="N168" s="266"/>
      <c r="O168" s="266"/>
      <c r="P168" s="268"/>
      <c r="Q168" s="273" t="s">
        <v>823</v>
      </c>
      <c r="R168" s="266"/>
      <c r="S168" s="266" t="s">
        <v>863</v>
      </c>
      <c r="T168" s="379"/>
      <c r="U168" s="266"/>
      <c r="V168" s="268"/>
      <c r="W168" s="262" t="s">
        <v>864</v>
      </c>
      <c r="X168" s="232"/>
      <c r="Y168" s="270" t="s">
        <v>1520</v>
      </c>
      <c r="Z168" s="266"/>
      <c r="AA168" s="264"/>
      <c r="AB168" s="266"/>
      <c r="AC168" s="402"/>
      <c r="AD168" s="402"/>
    </row>
    <row r="169" spans="1:30" s="158" customFormat="1" ht="12.75" customHeight="1">
      <c r="A169" s="225">
        <v>161</v>
      </c>
      <c r="B169" s="240"/>
      <c r="C169" s="219"/>
      <c r="D169" s="242" t="s">
        <v>1521</v>
      </c>
      <c r="E169" s="242"/>
      <c r="F169" s="242"/>
      <c r="G169" s="242"/>
      <c r="H169" s="274" t="s">
        <v>1522</v>
      </c>
      <c r="I169" s="267" t="s">
        <v>1523</v>
      </c>
      <c r="J169" s="266"/>
      <c r="K169" s="263" t="s">
        <v>2070</v>
      </c>
      <c r="L169" s="266"/>
      <c r="M169" s="266"/>
      <c r="N169" s="266"/>
      <c r="O169" s="266"/>
      <c r="P169" s="268"/>
      <c r="Q169" s="266" t="s">
        <v>817</v>
      </c>
      <c r="R169" s="266"/>
      <c r="S169" s="266" t="s">
        <v>863</v>
      </c>
      <c r="T169" s="272"/>
      <c r="U169" s="424" t="s">
        <v>97</v>
      </c>
      <c r="V169" s="268"/>
      <c r="W169" s="262" t="s">
        <v>864</v>
      </c>
      <c r="X169" s="232"/>
      <c r="Y169" s="266" t="s">
        <v>1524</v>
      </c>
      <c r="Z169" s="266"/>
      <c r="AA169" s="271"/>
      <c r="AB169" s="266"/>
      <c r="AC169" s="402"/>
      <c r="AD169" s="402"/>
    </row>
    <row r="170" spans="1:30" s="158" customFormat="1" ht="12.75" customHeight="1">
      <c r="A170" s="225">
        <v>162</v>
      </c>
      <c r="B170" s="240"/>
      <c r="C170" s="219"/>
      <c r="D170" s="242" t="s">
        <v>1525</v>
      </c>
      <c r="E170" s="242"/>
      <c r="F170" s="242"/>
      <c r="G170" s="242"/>
      <c r="H170" s="274"/>
      <c r="I170" s="267"/>
      <c r="J170" s="266"/>
      <c r="K170" s="263" t="s">
        <v>1526</v>
      </c>
      <c r="L170" s="266"/>
      <c r="M170" s="266"/>
      <c r="N170" s="266"/>
      <c r="O170" s="266"/>
      <c r="P170" s="268"/>
      <c r="Q170" s="273" t="s">
        <v>817</v>
      </c>
      <c r="R170" s="266" t="s">
        <v>864</v>
      </c>
      <c r="S170" s="380" t="s">
        <v>1526</v>
      </c>
      <c r="T170" s="272"/>
      <c r="U170" s="266"/>
      <c r="V170" s="268"/>
      <c r="W170" s="262" t="s">
        <v>864</v>
      </c>
      <c r="X170" s="232"/>
      <c r="Y170" s="270" t="s">
        <v>1527</v>
      </c>
      <c r="Z170" s="266"/>
      <c r="AA170" s="264" t="s">
        <v>1528</v>
      </c>
      <c r="AB170" s="266"/>
      <c r="AC170" s="402"/>
      <c r="AD170" s="402"/>
    </row>
    <row r="171" spans="1:30" s="224" customFormat="1" ht="13.5" customHeight="1">
      <c r="A171" s="225">
        <v>163</v>
      </c>
      <c r="B171" s="240"/>
      <c r="C171" s="219"/>
      <c r="D171" s="242"/>
      <c r="E171" s="242" t="s">
        <v>1529</v>
      </c>
      <c r="F171" s="242"/>
      <c r="G171" s="242"/>
      <c r="H171" s="398"/>
      <c r="I171" s="400"/>
      <c r="J171" s="398"/>
      <c r="K171" s="263" t="s">
        <v>1530</v>
      </c>
      <c r="L171" s="398"/>
      <c r="M171" s="398"/>
      <c r="N171" s="398"/>
      <c r="O171" s="398"/>
      <c r="P171" s="401"/>
      <c r="Q171" s="398" t="s">
        <v>817</v>
      </c>
      <c r="R171" s="398"/>
      <c r="S171" s="398" t="s">
        <v>863</v>
      </c>
      <c r="T171" s="402"/>
      <c r="U171" s="398"/>
      <c r="V171" s="403"/>
      <c r="W171" s="262" t="s">
        <v>864</v>
      </c>
      <c r="X171" s="232"/>
      <c r="Y171" s="404"/>
      <c r="Z171" s="398"/>
      <c r="AA171" s="405"/>
      <c r="AB171" s="398"/>
      <c r="AC171" s="402"/>
      <c r="AD171" s="402"/>
    </row>
    <row r="172" spans="1:30" s="224" customFormat="1" ht="13.5" customHeight="1">
      <c r="A172" s="225">
        <v>164</v>
      </c>
      <c r="B172" s="240"/>
      <c r="C172" s="219"/>
      <c r="D172" s="242"/>
      <c r="E172" s="242" t="s">
        <v>178</v>
      </c>
      <c r="F172" s="242"/>
      <c r="G172" s="242"/>
      <c r="H172" s="398"/>
      <c r="I172" s="400"/>
      <c r="J172" s="398"/>
      <c r="K172" s="263" t="s">
        <v>1531</v>
      </c>
      <c r="L172" s="398"/>
      <c r="M172" s="398"/>
      <c r="N172" s="398"/>
      <c r="O172" s="398"/>
      <c r="P172" s="401"/>
      <c r="Q172" s="398" t="s">
        <v>817</v>
      </c>
      <c r="R172" s="398"/>
      <c r="S172" s="398" t="s">
        <v>863</v>
      </c>
      <c r="T172" s="402"/>
      <c r="U172" s="398"/>
      <c r="V172" s="403"/>
      <c r="W172" s="262" t="s">
        <v>864</v>
      </c>
      <c r="X172" s="232"/>
      <c r="Y172" s="404"/>
      <c r="Z172" s="398"/>
      <c r="AA172" s="405"/>
      <c r="AB172" s="398"/>
      <c r="AC172" s="402"/>
      <c r="AD172" s="402"/>
    </row>
    <row r="173" spans="1:30" s="224" customFormat="1" ht="13.5" customHeight="1">
      <c r="A173" s="225">
        <v>165</v>
      </c>
      <c r="B173" s="240"/>
      <c r="C173" s="240"/>
      <c r="D173" s="242"/>
      <c r="E173" s="242" t="s">
        <v>1532</v>
      </c>
      <c r="F173" s="242"/>
      <c r="G173" s="242"/>
      <c r="H173" s="398"/>
      <c r="I173" s="400"/>
      <c r="J173" s="398"/>
      <c r="K173" s="263" t="s">
        <v>1533</v>
      </c>
      <c r="L173" s="398"/>
      <c r="M173" s="398"/>
      <c r="N173" s="398"/>
      <c r="O173" s="398"/>
      <c r="P173" s="401"/>
      <c r="Q173" s="398" t="s">
        <v>817</v>
      </c>
      <c r="R173" s="398"/>
      <c r="S173" s="398" t="s">
        <v>863</v>
      </c>
      <c r="T173" s="402"/>
      <c r="U173" s="398"/>
      <c r="V173" s="403"/>
      <c r="W173" s="262" t="s">
        <v>864</v>
      </c>
      <c r="X173" s="232"/>
      <c r="Y173" s="404"/>
      <c r="Z173" s="398"/>
      <c r="AA173" s="405"/>
      <c r="AB173" s="398"/>
      <c r="AC173" s="402"/>
      <c r="AD173" s="402"/>
    </row>
    <row r="174" spans="1:30" s="224" customFormat="1" ht="13.5" customHeight="1">
      <c r="A174" s="225">
        <v>166</v>
      </c>
      <c r="B174" s="240"/>
      <c r="C174" s="240"/>
      <c r="D174" s="242" t="s">
        <v>1534</v>
      </c>
      <c r="E174" s="242"/>
      <c r="F174" s="242"/>
      <c r="G174" s="242"/>
      <c r="H174" s="398"/>
      <c r="I174" s="383" t="s">
        <v>1535</v>
      </c>
      <c r="J174" s="398"/>
      <c r="K174" s="263" t="s">
        <v>1536</v>
      </c>
      <c r="L174" s="398"/>
      <c r="M174" s="398"/>
      <c r="N174" s="398"/>
      <c r="O174" s="398"/>
      <c r="P174" s="401"/>
      <c r="Q174" s="398" t="s">
        <v>817</v>
      </c>
      <c r="R174" s="398"/>
      <c r="S174" s="398" t="s">
        <v>863</v>
      </c>
      <c r="T174" s="402" t="s">
        <v>864</v>
      </c>
      <c r="U174" s="398" t="s">
        <v>1537</v>
      </c>
      <c r="V174" s="403"/>
      <c r="W174" s="262" t="s">
        <v>864</v>
      </c>
      <c r="X174" s="232"/>
      <c r="Y174" s="404" t="s">
        <v>1538</v>
      </c>
      <c r="Z174" s="398"/>
      <c r="AA174" s="405"/>
      <c r="AB174" s="398"/>
      <c r="AC174" s="402"/>
      <c r="AD174" s="402"/>
    </row>
    <row r="175" spans="1:30" s="224" customFormat="1" ht="13.5" customHeight="1">
      <c r="A175" s="225">
        <v>167</v>
      </c>
      <c r="B175" s="240"/>
      <c r="C175" s="219" t="s">
        <v>1539</v>
      </c>
      <c r="D175" s="242"/>
      <c r="E175" s="242"/>
      <c r="F175" s="242"/>
      <c r="G175" s="242"/>
      <c r="H175" s="398"/>
      <c r="I175" s="400"/>
      <c r="J175" s="398"/>
      <c r="K175" s="263" t="s">
        <v>1540</v>
      </c>
      <c r="L175" s="398"/>
      <c r="M175" s="398"/>
      <c r="N175" s="398"/>
      <c r="O175" s="398"/>
      <c r="P175" s="401"/>
      <c r="Q175" s="398" t="s">
        <v>817</v>
      </c>
      <c r="R175" s="266" t="s">
        <v>864</v>
      </c>
      <c r="S175" s="380" t="s">
        <v>1540</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t="s">
        <v>1541</v>
      </c>
      <c r="E176" s="242" t="s">
        <v>977</v>
      </c>
      <c r="F176" s="242"/>
      <c r="G176" s="242"/>
      <c r="H176" s="428" t="s">
        <v>2083</v>
      </c>
      <c r="I176" s="400"/>
      <c r="J176" s="398"/>
      <c r="K176" s="263" t="s">
        <v>2045</v>
      </c>
      <c r="L176" s="398"/>
      <c r="M176" s="398"/>
      <c r="N176" s="398"/>
      <c r="O176" s="398"/>
      <c r="P176" s="401"/>
      <c r="Q176" s="398" t="s">
        <v>817</v>
      </c>
      <c r="R176" s="266" t="s">
        <v>864</v>
      </c>
      <c r="S176" s="380" t="s">
        <v>964</v>
      </c>
      <c r="T176" s="423" t="s">
        <v>864</v>
      </c>
      <c r="U176" s="398"/>
      <c r="V176" s="403"/>
      <c r="W176" s="262" t="s">
        <v>864</v>
      </c>
      <c r="X176" s="232"/>
      <c r="Y176" s="404"/>
      <c r="Z176" s="398"/>
      <c r="AA176" s="405"/>
      <c r="AB176" s="398"/>
      <c r="AC176" s="402"/>
      <c r="AD176" s="402"/>
    </row>
    <row r="177" spans="1:1017" s="224" customFormat="1" ht="14.25" customHeight="1">
      <c r="A177" s="225">
        <v>169</v>
      </c>
      <c r="B177" s="240"/>
      <c r="C177" s="219"/>
      <c r="D177" s="242" t="s">
        <v>1542</v>
      </c>
      <c r="E177" s="242" t="s">
        <v>977</v>
      </c>
      <c r="F177" s="242"/>
      <c r="G177" s="242"/>
      <c r="H177" s="428" t="s">
        <v>2084</v>
      </c>
      <c r="I177" s="400"/>
      <c r="J177" s="398"/>
      <c r="K177" s="263" t="s">
        <v>2046</v>
      </c>
      <c r="L177" s="398"/>
      <c r="M177" s="398"/>
      <c r="N177" s="398"/>
      <c r="O177" s="398"/>
      <c r="P177" s="401"/>
      <c r="Q177" s="398" t="s">
        <v>823</v>
      </c>
      <c r="R177" s="266" t="s">
        <v>864</v>
      </c>
      <c r="S177" s="380" t="s">
        <v>964</v>
      </c>
      <c r="T177" s="379" t="s">
        <v>864</v>
      </c>
      <c r="U177" s="256"/>
      <c r="V177" s="403"/>
      <c r="W177" s="262" t="s">
        <v>864</v>
      </c>
      <c r="X177" s="232"/>
      <c r="Y177" s="404"/>
      <c r="Z177" s="398"/>
      <c r="AA177" s="405"/>
      <c r="AB177" s="398"/>
      <c r="AC177" s="402"/>
      <c r="AD177" s="402"/>
    </row>
    <row r="178" spans="1:1017" s="224" customFormat="1" ht="13.5" customHeight="1">
      <c r="A178" s="225">
        <v>170</v>
      </c>
      <c r="B178" s="240"/>
      <c r="C178" s="219" t="s">
        <v>1543</v>
      </c>
      <c r="D178" s="242" t="s">
        <v>977</v>
      </c>
      <c r="E178" s="242"/>
      <c r="F178" s="242"/>
      <c r="G178" s="242"/>
      <c r="H178" s="428" t="s">
        <v>2085</v>
      </c>
      <c r="I178" s="400"/>
      <c r="J178" s="398"/>
      <c r="K178" s="263" t="s">
        <v>2047</v>
      </c>
      <c r="L178" s="398"/>
      <c r="M178" s="398"/>
      <c r="N178" s="398"/>
      <c r="O178" s="398"/>
      <c r="P178" s="401"/>
      <c r="Q178" s="398" t="s">
        <v>817</v>
      </c>
      <c r="R178" s="413" t="s">
        <v>864</v>
      </c>
      <c r="S178" s="380" t="s">
        <v>964</v>
      </c>
      <c r="T178" s="379" t="s">
        <v>864</v>
      </c>
      <c r="U178" s="413"/>
      <c r="V178" s="403"/>
      <c r="W178" s="403" t="s">
        <v>864</v>
      </c>
      <c r="X178" s="232"/>
      <c r="Y178" s="418" t="s">
        <v>2038</v>
      </c>
      <c r="Z178" s="398"/>
      <c r="AA178" s="405"/>
      <c r="AB178" s="398"/>
      <c r="AC178" s="402"/>
      <c r="AD178" s="402"/>
    </row>
    <row r="179" spans="1:1017" s="224" customFormat="1" ht="14.25" customHeight="1">
      <c r="A179" s="225">
        <v>171</v>
      </c>
      <c r="B179" s="240" t="s">
        <v>1544</v>
      </c>
      <c r="C179" s="217" t="s">
        <v>1545</v>
      </c>
      <c r="D179" s="275"/>
      <c r="E179" s="217"/>
      <c r="F179" s="217"/>
      <c r="G179" s="217"/>
      <c r="H179" s="398" t="s">
        <v>1546</v>
      </c>
      <c r="I179" s="400"/>
      <c r="J179" s="398" t="s">
        <v>1547</v>
      </c>
      <c r="K179" s="400" t="s">
        <v>1548</v>
      </c>
      <c r="L179" s="398"/>
      <c r="M179" s="398"/>
      <c r="N179" s="398"/>
      <c r="O179" s="398"/>
      <c r="P179" s="401">
        <v>1</v>
      </c>
      <c r="Q179" s="398" t="s">
        <v>823</v>
      </c>
      <c r="R179" s="398" t="s">
        <v>864</v>
      </c>
      <c r="S179" s="233" t="s">
        <v>1195</v>
      </c>
      <c r="T179" s="286"/>
      <c r="U179" s="398"/>
      <c r="V179" s="403" t="s">
        <v>864</v>
      </c>
      <c r="W179" s="403" t="s">
        <v>864</v>
      </c>
      <c r="X179" s="232"/>
      <c r="Y179" s="404"/>
      <c r="Z179" s="398"/>
      <c r="AA179" s="405"/>
      <c r="AB179" s="398"/>
      <c r="AC179" s="402"/>
      <c r="AD179" s="402">
        <v>1</v>
      </c>
    </row>
    <row r="180" spans="1:1017" s="250" customFormat="1" ht="13" customHeight="1">
      <c r="A180" s="225">
        <v>172</v>
      </c>
      <c r="B180" s="240" t="s">
        <v>1478</v>
      </c>
      <c r="C180" s="221"/>
      <c r="D180" s="242"/>
      <c r="E180" s="242"/>
      <c r="F180" s="242"/>
      <c r="G180" s="242"/>
      <c r="H180" s="398"/>
      <c r="I180" s="400"/>
      <c r="J180" s="398"/>
      <c r="K180" s="398" t="s">
        <v>1549</v>
      </c>
      <c r="L180" s="398"/>
      <c r="M180" s="398"/>
      <c r="N180" s="398"/>
      <c r="O180" s="398"/>
      <c r="P180" s="401"/>
      <c r="Q180" s="398" t="s">
        <v>817</v>
      </c>
      <c r="R180" s="398" t="s">
        <v>864</v>
      </c>
      <c r="S180" s="398" t="s">
        <v>1549</v>
      </c>
      <c r="T180" s="402"/>
      <c r="U180" s="398"/>
      <c r="V180" s="403" t="s">
        <v>864</v>
      </c>
      <c r="W180" s="403" t="s">
        <v>864</v>
      </c>
      <c r="X180" s="232"/>
      <c r="Y180" s="404"/>
      <c r="Z180" s="398"/>
      <c r="AA180" s="405"/>
      <c r="AB180" s="398"/>
      <c r="AC180" s="402">
        <v>1</v>
      </c>
      <c r="AD180" s="402">
        <v>1</v>
      </c>
    </row>
    <row r="181" spans="1:1017" s="250" customFormat="1" ht="13" customHeight="1">
      <c r="A181" s="225">
        <v>173</v>
      </c>
      <c r="B181" s="240"/>
      <c r="C181" s="221" t="s">
        <v>1550</v>
      </c>
      <c r="D181" s="221"/>
      <c r="E181" s="242"/>
      <c r="F181" s="242"/>
      <c r="G181" s="242"/>
      <c r="H181" s="398" t="s">
        <v>1551</v>
      </c>
      <c r="I181" s="400"/>
      <c r="J181" s="398"/>
      <c r="K181" s="400" t="s">
        <v>1552</v>
      </c>
      <c r="L181" s="398"/>
      <c r="M181" s="398"/>
      <c r="N181" s="398"/>
      <c r="O181" s="398"/>
      <c r="P181" s="401"/>
      <c r="Q181" s="398" t="s">
        <v>1553</v>
      </c>
      <c r="R181" s="398" t="s">
        <v>864</v>
      </c>
      <c r="S181" s="244" t="s">
        <v>1552</v>
      </c>
      <c r="T181" s="402"/>
      <c r="U181" s="398"/>
      <c r="V181" s="403" t="s">
        <v>864</v>
      </c>
      <c r="W181" s="403" t="s">
        <v>864</v>
      </c>
      <c r="X181" s="232"/>
      <c r="Y181" s="404"/>
      <c r="Z181" s="398"/>
      <c r="AA181" s="405"/>
      <c r="AB181" s="398"/>
      <c r="AC181" s="402">
        <v>1</v>
      </c>
      <c r="AD181" s="402">
        <v>1</v>
      </c>
    </row>
    <row r="182" spans="1:1017" s="250" customFormat="1" ht="13" customHeight="1">
      <c r="A182" s="225">
        <v>174</v>
      </c>
      <c r="B182" s="240"/>
      <c r="C182" s="221"/>
      <c r="D182" s="242" t="s">
        <v>1554</v>
      </c>
      <c r="E182" s="221"/>
      <c r="F182" s="242"/>
      <c r="G182" s="242"/>
      <c r="H182" s="398" t="s">
        <v>1555</v>
      </c>
      <c r="I182" s="400" t="s">
        <v>1556</v>
      </c>
      <c r="J182" s="398"/>
      <c r="K182" s="400" t="s">
        <v>1557</v>
      </c>
      <c r="L182" s="398"/>
      <c r="M182" s="398"/>
      <c r="N182" s="398"/>
      <c r="O182" s="398"/>
      <c r="P182" s="401"/>
      <c r="Q182" s="398" t="s">
        <v>820</v>
      </c>
      <c r="R182" s="398"/>
      <c r="S182" s="398" t="s">
        <v>863</v>
      </c>
      <c r="T182" s="402"/>
      <c r="U182" s="398"/>
      <c r="V182" s="403" t="s">
        <v>864</v>
      </c>
      <c r="W182" s="403" t="s">
        <v>864</v>
      </c>
      <c r="X182" s="232"/>
      <c r="Y182" s="404"/>
      <c r="Z182" s="398"/>
      <c r="AA182" s="405"/>
      <c r="AB182" s="398"/>
      <c r="AC182" s="402">
        <v>1</v>
      </c>
      <c r="AD182" s="402">
        <v>1</v>
      </c>
    </row>
    <row r="183" spans="1:1017" s="250" customFormat="1" ht="13" customHeight="1">
      <c r="A183" s="225">
        <v>175</v>
      </c>
      <c r="B183" s="240"/>
      <c r="C183" s="221"/>
      <c r="D183" s="242" t="s">
        <v>970</v>
      </c>
      <c r="E183" s="221"/>
      <c r="F183" s="242"/>
      <c r="G183" s="242"/>
      <c r="H183" s="398" t="s">
        <v>1558</v>
      </c>
      <c r="I183" s="400" t="s">
        <v>399</v>
      </c>
      <c r="J183" s="398"/>
      <c r="K183" s="400" t="s">
        <v>973</v>
      </c>
      <c r="L183" s="398"/>
      <c r="M183" s="398"/>
      <c r="N183" s="398"/>
      <c r="O183" s="398"/>
      <c r="P183" s="401"/>
      <c r="Q183" s="398" t="s">
        <v>817</v>
      </c>
      <c r="R183" s="398"/>
      <c r="S183" s="398" t="s">
        <v>863</v>
      </c>
      <c r="T183" s="402"/>
      <c r="U183" s="398"/>
      <c r="V183" s="403" t="s">
        <v>864</v>
      </c>
      <c r="W183" s="403" t="s">
        <v>864</v>
      </c>
      <c r="X183" s="232"/>
      <c r="Y183" s="404"/>
      <c r="Z183" s="398"/>
      <c r="AA183" s="405"/>
      <c r="AB183" s="398"/>
      <c r="AC183" s="402">
        <v>1</v>
      </c>
      <c r="AD183" s="402">
        <v>1</v>
      </c>
    </row>
    <row r="184" spans="1:1017" s="250" customFormat="1" ht="13" customHeight="1">
      <c r="A184" s="225">
        <v>176</v>
      </c>
      <c r="B184" s="240"/>
      <c r="C184" s="221"/>
      <c r="D184" s="242" t="s">
        <v>1559</v>
      </c>
      <c r="E184" s="221"/>
      <c r="F184" s="242"/>
      <c r="G184" s="242"/>
      <c r="H184" s="398" t="s">
        <v>1560</v>
      </c>
      <c r="I184" s="400" t="s">
        <v>1561</v>
      </c>
      <c r="J184" s="398"/>
      <c r="K184" s="400" t="s">
        <v>1562</v>
      </c>
      <c r="L184" s="398"/>
      <c r="M184" s="398"/>
      <c r="N184" s="398"/>
      <c r="O184" s="398"/>
      <c r="P184" s="401"/>
      <c r="Q184" s="398" t="s">
        <v>820</v>
      </c>
      <c r="R184" s="398"/>
      <c r="S184" s="398" t="s">
        <v>863</v>
      </c>
      <c r="T184" s="402"/>
      <c r="U184" s="398"/>
      <c r="V184" s="403" t="s">
        <v>864</v>
      </c>
      <c r="W184" s="403" t="s">
        <v>864</v>
      </c>
      <c r="X184" s="232"/>
      <c r="Y184" s="404"/>
      <c r="Z184" s="398"/>
      <c r="AA184" s="405"/>
      <c r="AB184" s="398"/>
      <c r="AC184" s="402">
        <v>1</v>
      </c>
      <c r="AD184" s="402">
        <v>1</v>
      </c>
    </row>
    <row r="185" spans="1:1017" s="250" customFormat="1" ht="13" customHeight="1">
      <c r="A185" s="225">
        <v>177</v>
      </c>
      <c r="B185" s="240"/>
      <c r="C185" s="265"/>
      <c r="D185" s="221" t="s">
        <v>1563</v>
      </c>
      <c r="E185" s="221"/>
      <c r="F185" s="242"/>
      <c r="G185" s="242"/>
      <c r="H185" s="398" t="s">
        <v>1564</v>
      </c>
      <c r="I185" s="400" t="s">
        <v>1565</v>
      </c>
      <c r="J185" s="398"/>
      <c r="K185" s="400" t="s">
        <v>939</v>
      </c>
      <c r="L185" s="398"/>
      <c r="M185" s="398"/>
      <c r="N185" s="398"/>
      <c r="O185" s="398"/>
      <c r="P185" s="401"/>
      <c r="Q185" s="398" t="s">
        <v>817</v>
      </c>
      <c r="R185" s="398"/>
      <c r="S185" s="398" t="s">
        <v>863</v>
      </c>
      <c r="T185" s="402"/>
      <c r="U185" s="398"/>
      <c r="V185" s="403" t="s">
        <v>864</v>
      </c>
      <c r="W185" s="403" t="s">
        <v>864</v>
      </c>
      <c r="X185" s="232"/>
      <c r="Y185" s="404"/>
      <c r="Z185" s="398"/>
      <c r="AA185" s="405"/>
      <c r="AB185" s="398"/>
      <c r="AC185" s="402">
        <v>1</v>
      </c>
      <c r="AD185" s="402">
        <v>1</v>
      </c>
    </row>
    <row r="186" spans="1:1017" s="250" customFormat="1" ht="13" customHeight="1">
      <c r="A186" s="225">
        <v>178</v>
      </c>
      <c r="B186" s="240" t="s">
        <v>1566</v>
      </c>
      <c r="C186" s="265"/>
      <c r="D186" s="242"/>
      <c r="E186" s="242"/>
      <c r="F186" s="242"/>
      <c r="G186" s="242"/>
      <c r="H186" s="398" t="s">
        <v>1567</v>
      </c>
      <c r="I186" s="400"/>
      <c r="J186" s="398"/>
      <c r="K186" s="400" t="s">
        <v>939</v>
      </c>
      <c r="L186" s="398"/>
      <c r="M186" s="398"/>
      <c r="N186" s="398"/>
      <c r="O186" s="398"/>
      <c r="P186" s="401"/>
      <c r="Q186" s="398" t="s">
        <v>817</v>
      </c>
      <c r="R186" s="398"/>
      <c r="S186" s="398" t="s">
        <v>863</v>
      </c>
      <c r="T186" s="402"/>
      <c r="U186" s="398"/>
      <c r="V186" s="402" t="s">
        <v>864</v>
      </c>
      <c r="W186" s="402" t="s">
        <v>864</v>
      </c>
      <c r="X186" s="232"/>
      <c r="Y186" s="404"/>
      <c r="Z186" s="398"/>
      <c r="AA186" s="405"/>
      <c r="AB186" s="398"/>
      <c r="AC186" s="402"/>
      <c r="AD186" s="402">
        <v>1</v>
      </c>
    </row>
    <row r="187" spans="1:1017" s="224" customFormat="1" ht="12" customHeight="1">
      <c r="A187" s="225">
        <f>SUBTOTAL(103,createCase[ID])</f>
        <v>178</v>
      </c>
      <c r="B187" s="225"/>
      <c r="C187" s="225">
        <f>SUBTOTAL(103,createCase[Donnée (Niveau 2)])</f>
        <v>43</v>
      </c>
      <c r="D187" s="225">
        <f>SUBTOTAL(103,createCase[Donnée (Niveau 3)])</f>
        <v>89</v>
      </c>
      <c r="E187" s="225">
        <f>SUBTOTAL(103,createCase[Donnée (Niveau 4)])</f>
        <v>40</v>
      </c>
      <c r="F187" s="225">
        <f>SUBTOTAL(103,createCase[Donnée (Niveau 5)])</f>
        <v>10</v>
      </c>
      <c r="G187" s="225">
        <f>SUBTOTAL(103,createCase[Donnée (Niveau 6)])</f>
        <v>0</v>
      </c>
      <c r="H187" s="225">
        <f>SUBTOTAL(103,createCase[Description])</f>
        <v>154</v>
      </c>
      <c r="I187" s="225">
        <f>SUBTOTAL(103,createCase[Exemples])</f>
        <v>91</v>
      </c>
      <c r="J187" s="225">
        <f>SUBTOTAL(103,createCase[Balise NexSIS])</f>
        <v>61</v>
      </c>
      <c r="K187" s="240">
        <f>SUBTOTAL(103,createCase[Nouvelle balise])</f>
        <v>154</v>
      </c>
      <c r="L187" s="225">
        <f>SUBTOTAL(103,createCase[Nantes - balise])</f>
        <v>24</v>
      </c>
      <c r="M187" s="225">
        <f>SUBTOTAL(103,createCase[Nantes - description])</f>
        <v>24</v>
      </c>
      <c r="N187" s="225">
        <f>SUBTOTAL(103,createCase[GT399])</f>
        <v>0</v>
      </c>
      <c r="O187" s="225">
        <f>SUBTOTAL(103,createCase[GT399 description])</f>
        <v>0</v>
      </c>
      <c r="P187" s="235">
        <f>SUBTOTAL(103,createCase[Priorisation])</f>
        <v>17</v>
      </c>
      <c r="Q187" s="225"/>
      <c r="R187" s="225">
        <f>SUBTOTAL(103,createCase[Objet])</f>
        <v>56</v>
      </c>
      <c r="S187" s="225">
        <f>SUBTOTAL(103,createCase[Format (ou type)])</f>
        <v>178</v>
      </c>
      <c r="T187" s="279"/>
      <c r="U187" s="225"/>
      <c r="V187" s="225"/>
      <c r="W187" s="225"/>
      <c r="Y187" s="276">
        <f>SUBTOTAL(103,createCase[Commentaire Hub Santé])</f>
        <v>16</v>
      </c>
      <c r="Z187" s="225">
        <f>SUBTOTAL(103,createCase[Commentaire Philippe Dreyfus])</f>
        <v>29</v>
      </c>
      <c r="AA187" s="240"/>
      <c r="AB187" s="225">
        <f>SUBTOTAL(103,createCase[Commentaire Yann Penverne])</f>
        <v>0</v>
      </c>
      <c r="AC187" s="225">
        <f>SUBTOTAL(103,createCase[NexSIS])-COUNTIFS(createCase[NexSIS],"=X")</f>
        <v>84</v>
      </c>
      <c r="AD187" s="225">
        <f>SUBTOTAL(103,createCase[Métier])-COUNTIFS(createCase[Métier],"=X")</f>
        <v>94</v>
      </c>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83"/>
      <c r="U189" s="96"/>
      <c r="V189" s="96"/>
      <c r="W189" s="96"/>
      <c r="X189"/>
      <c r="Y189" s="179"/>
      <c r="Z189" s="96"/>
      <c r="AA189" s="159"/>
      <c r="AB189" s="96"/>
      <c r="AD189" s="96"/>
      <c r="AMA189"/>
      <c r="AMB189"/>
      <c r="AMC189"/>
    </row>
    <row r="190" spans="1:1017" s="128" customFormat="1" ht="12" customHeight="1">
      <c r="I190" s="224"/>
      <c r="P190" s="174"/>
      <c r="R190" s="96"/>
      <c r="S190" s="96"/>
      <c r="T190" s="283"/>
      <c r="U190" s="96"/>
      <c r="V190" s="96"/>
      <c r="W190" s="96"/>
      <c r="X190"/>
      <c r="Y190" s="179"/>
      <c r="Z190" s="96"/>
      <c r="AA190" s="159"/>
      <c r="AB190" s="96"/>
      <c r="AD190" s="96"/>
      <c r="AMA190"/>
      <c r="AMB190"/>
      <c r="AMC190"/>
    </row>
    <row r="191" spans="1:1017" s="128" customFormat="1" ht="12" customHeight="1">
      <c r="I191" s="224"/>
      <c r="P191" s="174"/>
      <c r="R191" s="96"/>
      <c r="S191" s="96"/>
      <c r="T191" s="283"/>
      <c r="U191" s="96"/>
      <c r="V191" s="96"/>
      <c r="W191" s="96"/>
      <c r="X191"/>
      <c r="Y191" s="179"/>
      <c r="Z191" s="96"/>
      <c r="AA191" s="159"/>
      <c r="AB191" s="96"/>
      <c r="AD191" s="96"/>
      <c r="AMA191"/>
      <c r="AMB191"/>
      <c r="AMC191"/>
    </row>
    <row r="192" spans="1:1017" s="128" customFormat="1" ht="12" customHeight="1">
      <c r="I192" s="224"/>
      <c r="P192" s="174"/>
      <c r="R192" s="96"/>
      <c r="S192" s="96"/>
      <c r="T192" s="283"/>
      <c r="U192" s="96"/>
      <c r="V192" s="96"/>
      <c r="W192" s="96"/>
      <c r="X192"/>
      <c r="Y192" s="179"/>
      <c r="Z192" s="96"/>
      <c r="AA192" s="159"/>
      <c r="AB192" s="96"/>
      <c r="AD192" s="96"/>
      <c r="AMA192"/>
      <c r="AMB192"/>
      <c r="AMC192"/>
    </row>
    <row r="193" spans="1:1017" s="128" customFormat="1" ht="12" customHeight="1">
      <c r="I193" s="224"/>
      <c r="P193" s="174"/>
      <c r="R193" s="96"/>
      <c r="S193" s="96"/>
      <c r="T193" s="283"/>
      <c r="U193" s="96"/>
      <c r="V193" s="96"/>
      <c r="W193" s="96"/>
      <c r="X193"/>
      <c r="Y193" s="179"/>
      <c r="Z193" s="96"/>
      <c r="AA193" s="159"/>
      <c r="AB193" s="96"/>
      <c r="AD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83"/>
      <c r="U195" s="96"/>
      <c r="V195" s="96"/>
      <c r="W195" s="96"/>
      <c r="X195"/>
      <c r="Y195" s="179"/>
      <c r="Z195" s="96"/>
      <c r="AA195" s="161"/>
      <c r="AB195" s="96"/>
      <c r="AD195" s="96"/>
      <c r="AMB195"/>
    </row>
    <row r="196" spans="1:1017" ht="12" customHeight="1">
      <c r="A196" s="117"/>
      <c r="B196" s="117"/>
      <c r="C196" s="117"/>
      <c r="D196" s="117"/>
      <c r="E196" s="117"/>
      <c r="F196" s="117"/>
      <c r="G196" s="117"/>
      <c r="H196" s="117"/>
      <c r="I196" s="252"/>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83"/>
      <c r="U224" s="96"/>
      <c r="V224" s="96"/>
      <c r="W224" s="96"/>
      <c r="X224"/>
      <c r="Y224" s="179"/>
      <c r="Z224" s="96"/>
      <c r="AA224" s="161"/>
      <c r="AB224" s="96"/>
      <c r="AD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83"/>
      <c r="U225" s="96"/>
      <c r="V225" s="96"/>
      <c r="W225" s="96"/>
      <c r="X225"/>
      <c r="Y225" s="179"/>
      <c r="Z225" s="96"/>
      <c r="AA225" s="161"/>
      <c r="AB225" s="96"/>
      <c r="AD225" s="96"/>
      <c r="AMB225"/>
    </row>
    <row r="226" spans="1:1016" s="117" customFormat="1" ht="12" customHeight="1">
      <c r="A226" s="123"/>
      <c r="B226" s="123"/>
      <c r="C226" s="123"/>
      <c r="D226" s="123"/>
      <c r="E226" s="123"/>
      <c r="F226" s="123"/>
      <c r="G226" s="112"/>
      <c r="H226" s="112"/>
      <c r="I226" s="282"/>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2"/>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82"/>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82"/>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82"/>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Y231" s="180"/>
      <c r="Z231" s="112"/>
      <c r="AB231" s="112"/>
      <c r="AD231" s="112"/>
    </row>
    <row r="232" spans="1:1016"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1" type="noConversion"/>
  <conditionalFormatting sqref="A188:F189 A209:F1049">
    <cfRule type="expression" dxfId="253" priority="264">
      <formula>$AB188=1</formula>
    </cfRule>
    <cfRule type="expression" dxfId="252" priority="263">
      <formula>$AD188=1</formula>
    </cfRule>
    <cfRule type="expression" dxfId="251" priority="261">
      <formula>OR($AD188="X",$AB188="X")</formula>
    </cfRule>
    <cfRule type="expression" dxfId="250" priority="262">
      <formula>AND($AD188=1,$AB188=1)</formula>
    </cfRule>
  </conditionalFormatting>
  <conditionalFormatting sqref="A9:G12 A10:A186 B13:G20 B113:G120 E120:G148 B121:C148 B149:G153 A154:G186 B26:G80 B82:G93">
    <cfRule type="expression" dxfId="249" priority="645">
      <formula>$AC9=1</formula>
    </cfRule>
  </conditionalFormatting>
  <conditionalFormatting sqref="A9:G20 A10:A186 E120:G148 B121:C148 B149:G153 A154:G186">
    <cfRule type="expression" dxfId="248" priority="644">
      <formula>$AD9=1</formula>
    </cfRule>
  </conditionalFormatting>
  <conditionalFormatting sqref="A9:G20 A10:A186 E120:G148 B149:G153 A154:G186 B121:C148">
    <cfRule type="expression" dxfId="247" priority="643">
      <formula>AND($AD9=1,$AC9=1)</formula>
    </cfRule>
  </conditionalFormatting>
  <conditionalFormatting sqref="A9:G20">
    <cfRule type="expression" dxfId="246" priority="642">
      <formula>OR($AD9="X",$AC9="X")</formula>
    </cfRule>
  </conditionalFormatting>
  <conditionalFormatting sqref="A9:G186">
    <cfRule type="expression" dxfId="245" priority="646">
      <formula>AND(NOT(ISBLANK($W9)),ISBLANK($AC9),ISBLANK($AD9))</formula>
    </cfRule>
  </conditionalFormatting>
  <conditionalFormatting sqref="B112:B116">
    <cfRule type="expression" dxfId="244" priority="123">
      <formula>AND($R112="X",#REF!&lt;&gt;"")</formula>
    </cfRule>
  </conditionalFormatting>
  <conditionalFormatting sqref="B21:G25 D121:D147 E148">
    <cfRule type="expression" dxfId="243" priority="102">
      <formula>OR($AD21="X",$AC21="X")</formula>
    </cfRule>
    <cfRule type="expression" dxfId="242" priority="105">
      <formula>$AC21=1</formula>
    </cfRule>
    <cfRule type="expression" dxfId="241" priority="104">
      <formula>$AD21=1</formula>
    </cfRule>
    <cfRule type="expression" dxfId="240" priority="103">
      <formula>AND($AD21=1,$AC21=1)</formula>
    </cfRule>
  </conditionalFormatting>
  <conditionalFormatting sqref="B26:G120 E120:G148 B121:C148 B149:G153 A154:G186 A10:A186">
    <cfRule type="expression" dxfId="239" priority="119">
      <formula>OR($AD10="X",$AC10="X")</formula>
    </cfRule>
  </conditionalFormatting>
  <conditionalFormatting sqref="B26:G120">
    <cfRule type="expression" dxfId="238" priority="120">
      <formula>AND($AD26=1,$AC26=1)</formula>
    </cfRule>
    <cfRule type="expression" dxfId="237" priority="121">
      <formula>$AD26=1</formula>
    </cfRule>
  </conditionalFormatting>
  <conditionalFormatting sqref="B95:G112">
    <cfRule type="expression" dxfId="236" priority="122">
      <formula>$AC95=1</formula>
    </cfRule>
  </conditionalFormatting>
  <conditionalFormatting sqref="C117:C186 C9:C111 D123:D147">
    <cfRule type="expression" dxfId="235" priority="98">
      <formula>AND($R9="X",$B9&lt;&gt;"")</formula>
    </cfRule>
  </conditionalFormatting>
  <conditionalFormatting sqref="C155">
    <cfRule type="expression" dxfId="234" priority="44">
      <formula>OR($AD155="X",$AC155="X")</formula>
    </cfRule>
    <cfRule type="expression" dxfId="233" priority="46">
      <formula>$AD155=1</formula>
    </cfRule>
    <cfRule type="expression" dxfId="232" priority="45">
      <formula>AND($AD155=1,$AC155=1)</formula>
    </cfRule>
  </conditionalFormatting>
  <conditionalFormatting sqref="C113:D116">
    <cfRule type="expression" dxfId="231" priority="124">
      <formula>AND($R113="X",OR(#REF!&lt;&gt;"",$B113&lt;&gt;""))</formula>
    </cfRule>
  </conditionalFormatting>
  <conditionalFormatting sqref="D9:D111">
    <cfRule type="expression" dxfId="230" priority="93">
      <formula>AND($R9="X",OR($B9&lt;&gt;"",$C9&lt;&gt;""))</formula>
    </cfRule>
  </conditionalFormatting>
  <conditionalFormatting sqref="D117:D120 E120:E122 D149:D173 D175:D186 C179">
    <cfRule type="expression" dxfId="229" priority="131">
      <formula>AND($R117="X",OR($B117&lt;&gt;"",$C117&lt;&gt;""))</formula>
    </cfRule>
  </conditionalFormatting>
  <conditionalFormatting sqref="D121:D122">
    <cfRule type="expression" dxfId="228" priority="75">
      <formula>AND($R121="X",OR(#REF!&lt;&gt;"",$B121&lt;&gt;""))</formula>
    </cfRule>
  </conditionalFormatting>
  <conditionalFormatting sqref="D148">
    <cfRule type="expression" dxfId="227" priority="37">
      <formula>AND($AD148=1,$AC148=1)</formula>
    </cfRule>
    <cfRule type="expression" dxfId="226" priority="38">
      <formula>$AD148=1</formula>
    </cfRule>
    <cfRule type="expression" dxfId="225" priority="36">
      <formula>OR($AD148="X",$AC148="X")</formula>
    </cfRule>
    <cfRule type="expression" dxfId="224" priority="35">
      <formula>$AC148=1</formula>
    </cfRule>
  </conditionalFormatting>
  <conditionalFormatting sqref="D155">
    <cfRule type="expression" dxfId="223" priority="40">
      <formula>AND($R155="X",$B155&lt;&gt;"")</formula>
    </cfRule>
    <cfRule type="expression" dxfId="222" priority="43">
      <formula>$AD155=1</formula>
    </cfRule>
    <cfRule type="expression" dxfId="221" priority="42">
      <formula>AND($AD155=1,$AC155=1)</formula>
    </cfRule>
    <cfRule type="expression" dxfId="220" priority="41">
      <formula>OR($AD155="X",$AC155="X")</formula>
    </cfRule>
  </conditionalFormatting>
  <conditionalFormatting sqref="D174">
    <cfRule type="expression" dxfId="219" priority="659">
      <formula>AND($R174="X",OR($B174&lt;&gt;"",#REF!&lt;&gt;""))</formula>
    </cfRule>
  </conditionalFormatting>
  <conditionalFormatting sqref="D178">
    <cfRule type="expression" dxfId="218" priority="26">
      <formula>$AC178=1</formula>
    </cfRule>
    <cfRule type="expression" dxfId="217" priority="27">
      <formula>AND($R178="X",OR($B178&lt;&gt;"",$C178&lt;&gt;"",$D178&lt;&gt;"",$E178&lt;&gt;""))</formula>
    </cfRule>
    <cfRule type="expression" dxfId="216" priority="28">
      <formula>AND($AD178=1,$AC178=1)</formula>
    </cfRule>
    <cfRule type="expression" dxfId="215" priority="22">
      <formula>AND($AD178=1,$AC178=1)</formula>
    </cfRule>
    <cfRule type="expression" dxfId="214" priority="30">
      <formula>AND($R178="X",OR($B178&lt;&gt;"",$C178&lt;&gt;"",$D178&lt;&gt;""))</formula>
    </cfRule>
    <cfRule type="expression" dxfId="213" priority="29">
      <formula>$AD178=1</formula>
    </cfRule>
    <cfRule type="expression" dxfId="212" priority="20">
      <formula>$AC178=1</formula>
    </cfRule>
    <cfRule type="expression" dxfId="211" priority="21">
      <formula>AND($R178="X",OR($B178&lt;&gt;"",$C178&lt;&gt;"",$D178&lt;&gt;"",$E178&lt;&gt;""))</formula>
    </cfRule>
    <cfRule type="expression" dxfId="210" priority="23">
      <formula>$AD178=1</formula>
    </cfRule>
    <cfRule type="expression" dxfId="209" priority="24">
      <formula>AND($R178="X",OR($B178&lt;&gt;"",$C178&lt;&gt;"",$D178&lt;&gt;""))</formula>
    </cfRule>
  </conditionalFormatting>
  <conditionalFormatting sqref="D148:E148 C112:G112">
    <cfRule type="expression" dxfId="208" priority="108">
      <formula>AND($R112="X",$B112&lt;&gt;"")</formula>
    </cfRule>
  </conditionalFormatting>
  <conditionalFormatting sqref="E9:E111">
    <cfRule type="expression" dxfId="207" priority="99">
      <formula>AND($R9="X",OR($B9&lt;&gt;"",$C9&lt;&gt;"",$D9&lt;&gt;""))</formula>
    </cfRule>
  </conditionalFormatting>
  <conditionalFormatting sqref="E79">
    <cfRule type="expression" dxfId="206" priority="8">
      <formula>AND($R79="X",OR($B79&lt;&gt;"",$C79&lt;&gt;"",$D79&lt;&gt;"",$E79&lt;&gt;""))</formula>
    </cfRule>
    <cfRule type="expression" dxfId="205" priority="10">
      <formula>$AD79=1</formula>
    </cfRule>
    <cfRule type="expression" dxfId="204" priority="11">
      <formula>AND($R79="X",OR($B79&lt;&gt;"",$C79&lt;&gt;"",$E79&lt;&gt;"",#REF!&lt;&gt;""))</formula>
    </cfRule>
    <cfRule type="expression" dxfId="203" priority="9">
      <formula>AND($AD79=1,$AC79=1)</formula>
    </cfRule>
  </conditionalFormatting>
  <conditionalFormatting sqref="E82">
    <cfRule type="expression" dxfId="202" priority="6">
      <formula>AND($R82="X",OR($B82&lt;&gt;"",$C82&lt;&gt;"",$E82&lt;&gt;"",#REF!&lt;&gt;""))</formula>
    </cfRule>
    <cfRule type="expression" dxfId="201" priority="5">
      <formula>$AC82=1</formula>
    </cfRule>
    <cfRule type="expression" dxfId="200" priority="4">
      <formula>$AD82=1</formula>
    </cfRule>
    <cfRule type="expression" dxfId="199" priority="3">
      <formula>AND($AD82=1,$AC82=1)</formula>
    </cfRule>
    <cfRule type="expression" dxfId="198" priority="2">
      <formula>AND($R82="X",OR($B82&lt;&gt;"",$C82&lt;&gt;"",$D82&lt;&gt;"",$E82&lt;&gt;""))</formula>
    </cfRule>
    <cfRule type="expression" dxfId="197" priority="7">
      <formula>$AC82=1</formula>
    </cfRule>
  </conditionalFormatting>
  <conditionalFormatting sqref="E101">
    <cfRule type="expression" dxfId="196" priority="15">
      <formula>$AC101=1</formula>
    </cfRule>
    <cfRule type="expression" dxfId="195" priority="16">
      <formula>AND($R101="X",OR($B101&lt;&gt;"",$C101&lt;&gt;"",$E101&lt;&gt;"",#REF!&lt;&gt;""))</formula>
    </cfRule>
    <cfRule type="expression" dxfId="194" priority="13">
      <formula>AND($AD101=1,$AC101=1)</formula>
    </cfRule>
    <cfRule type="expression" dxfId="193" priority="12">
      <formula>AND($R101="X",OR($B101&lt;&gt;"",$C101&lt;&gt;"",$D101&lt;&gt;"",$E101&lt;&gt;""))</formula>
    </cfRule>
    <cfRule type="expression" dxfId="192" priority="14">
      <formula>$AD101=1</formula>
    </cfRule>
  </conditionalFormatting>
  <conditionalFormatting sqref="E113:E116">
    <cfRule type="expression" dxfId="191" priority="125">
      <formula>AND($R113="X",OR(#REF!&lt;&gt;"",$B113&lt;&gt;"",$C113&lt;&gt;""))</formula>
    </cfRule>
  </conditionalFormatting>
  <conditionalFormatting sqref="E117:E120 E123:E147 E149:E173 E175:E186">
    <cfRule type="expression" dxfId="190" priority="143">
      <formula>AND($R117="X",OR($B117&lt;&gt;"",$C117&lt;&gt;"",$D117&lt;&gt;""))</formula>
    </cfRule>
  </conditionalFormatting>
  <conditionalFormatting sqref="E139">
    <cfRule type="expression" dxfId="189" priority="19">
      <formula>$AC139=1</formula>
    </cfRule>
    <cfRule type="expression" dxfId="188" priority="18">
      <formula>AND($R139="X",OR($B139&lt;&gt;"",$C139&lt;&gt;"",$E139&lt;&gt;"",#REF!&lt;&gt;""))</formula>
    </cfRule>
    <cfRule type="expression" dxfId="187" priority="17">
      <formula>AND($R139="X",OR($B139&lt;&gt;"",$C139&lt;&gt;"",$D139&lt;&gt;"",$E139&lt;&gt;""))</formula>
    </cfRule>
  </conditionalFormatting>
  <conditionalFormatting sqref="E157">
    <cfRule type="expression" dxfId="186" priority="51">
      <formula>AND($R157="X",#REF!&lt;&gt;"")</formula>
    </cfRule>
    <cfRule type="expression" dxfId="185" priority="50">
      <formula>$AC157=1</formula>
    </cfRule>
    <cfRule type="expression" dxfId="184" priority="49">
      <formula>$AD157=1</formula>
    </cfRule>
    <cfRule type="expression" dxfId="183" priority="47">
      <formula>OR($AD157="X",$AC157="X")</formula>
    </cfRule>
    <cfRule type="expression" dxfId="182" priority="48">
      <formula>AND($AD157=1,$AC157=1)</formula>
    </cfRule>
  </conditionalFormatting>
  <conditionalFormatting sqref="E174">
    <cfRule type="expression" dxfId="181" priority="677">
      <formula>AND($R174="X",OR($B174&lt;&gt;"",#REF!&lt;&gt;"",$D174&lt;&gt;""))</formula>
    </cfRule>
  </conditionalFormatting>
  <conditionalFormatting sqref="E177">
    <cfRule type="expression" dxfId="180" priority="34">
      <formula>$AD177=1</formula>
    </cfRule>
    <cfRule type="expression" dxfId="179" priority="33">
      <formula>AND($AD177=1,$AC177=1)</formula>
    </cfRule>
    <cfRule type="expression" dxfId="178" priority="32">
      <formula>AND($R177="X",OR($B177&lt;&gt;"",$C177&lt;&gt;"",$D177&lt;&gt;"",$E177&lt;&gt;""))</formula>
    </cfRule>
    <cfRule type="expression" dxfId="177" priority="31">
      <formula>$AC177=1</formula>
    </cfRule>
  </conditionalFormatting>
  <conditionalFormatting sqref="F1:F2">
    <cfRule type="dataBar" priority="255">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cfRule type="expression" dxfId="176" priority="100">
      <formula>AND($R9="X",OR($B9&lt;&gt;"",$C9&lt;&gt;"",$D9&lt;&gt;"",$E9&lt;&gt;""))</formula>
    </cfRule>
  </conditionalFormatting>
  <conditionalFormatting sqref="F113:F116">
    <cfRule type="expression" dxfId="175" priority="126">
      <formula>AND($R113="X",OR(#REF!&lt;&gt;"",$B113&lt;&gt;"",$C113&lt;&gt;"",$E113&lt;&gt;""))</formula>
    </cfRule>
  </conditionalFormatting>
  <conditionalFormatting sqref="F117:F120 F123:F173 F175:F186">
    <cfRule type="expression" dxfId="174" priority="144">
      <formula>AND($R117="X",OR($B117&lt;&gt;"",$C117&lt;&gt;"",$D117&lt;&gt;"",$E117&lt;&gt;""))</formula>
    </cfRule>
  </conditionalFormatting>
  <conditionalFormatting sqref="F120:F122">
    <cfRule type="expression" dxfId="173" priority="129">
      <formula>AND($R120="X",OR($B120&lt;&gt;"",$C120&lt;&gt;"",$E120&lt;&gt;"",#REF!&lt;&gt;""))</formula>
    </cfRule>
  </conditionalFormatting>
  <conditionalFormatting sqref="F141:F142">
    <cfRule type="expression" dxfId="172" priority="25">
      <formula>AND($R141="X",OR($B141&lt;&gt;"",$C141&lt;&gt;"",$D141&lt;&gt;""))</formula>
    </cfRule>
  </conditionalFormatting>
  <conditionalFormatting sqref="F147">
    <cfRule type="expression" dxfId="171" priority="1">
      <formula>AND($R147="X",OR($B147&lt;&gt;"",$C147&lt;&gt;"",$E147&lt;&gt;"",#REF!&lt;&gt;""))</formula>
    </cfRule>
  </conditionalFormatting>
  <conditionalFormatting sqref="F174">
    <cfRule type="expression" dxfId="170" priority="678">
      <formula>AND($R174="X",OR($B174&lt;&gt;"",#REF!&lt;&gt;"",$D174&lt;&gt;"",$E174&lt;&gt;""))</formula>
    </cfRule>
  </conditionalFormatting>
  <conditionalFormatting sqref="F148:G148">
    <cfRule type="expression" dxfId="169" priority="699">
      <formula>AND($R148="X",OR($B148&lt;&gt;"",$C148&lt;&gt;"",$E148&lt;&gt;"",#REF!&lt;&gt;""))</formula>
    </cfRule>
  </conditionalFormatting>
  <conditionalFormatting sqref="G9:G111">
    <cfRule type="expression" dxfId="168" priority="101">
      <formula>AND($R9="X",OR($B9&lt;&gt;"",$C9&lt;&gt;"",$D9&lt;&gt;"",$E9&lt;&gt;"",$F9&lt;&gt;""))</formula>
    </cfRule>
  </conditionalFormatting>
  <conditionalFormatting sqref="G113:G116">
    <cfRule type="expression" dxfId="167" priority="127">
      <formula>AND($R113="X",OR(#REF!&lt;&gt;"",$B113&lt;&gt;"",$C113&lt;&gt;"",$E113&lt;&gt;"",$F113&lt;&gt;""))</formula>
    </cfRule>
  </conditionalFormatting>
  <conditionalFormatting sqref="G117:G120 G123:G147 G149:G173 G175:G186">
    <cfRule type="expression" dxfId="166" priority="145">
      <formula>AND($R117="X",OR($B117&lt;&gt;"",$C117&lt;&gt;"",$D117&lt;&gt;"",$E117&lt;&gt;"",$F117&lt;&gt;""))</formula>
    </cfRule>
  </conditionalFormatting>
  <conditionalFormatting sqref="G120:G122">
    <cfRule type="expression" dxfId="165" priority="130">
      <formula>AND($R120="X",OR($B120&lt;&gt;"",$C120&lt;&gt;"",$E120&lt;&gt;"",#REF!&lt;&gt;"",$F120&lt;&gt;""))</formula>
    </cfRule>
  </conditionalFormatting>
  <conditionalFormatting sqref="G148">
    <cfRule type="expression" dxfId="164" priority="39">
      <formula>AND($R148="X",OR($B148&lt;&gt;"",$C148&lt;&gt;"",$D148&lt;&gt;"",$E148&lt;&gt;""))</formula>
    </cfRule>
    <cfRule type="expression" dxfId="163" priority="701">
      <formula>AND($R148="X",OR($B148&lt;&gt;"",$C148&lt;&gt;"",$E148&lt;&gt;"",#REF!&lt;&gt;"",$F148&lt;&gt;""))</formula>
    </cfRule>
  </conditionalFormatting>
  <conditionalFormatting sqref="G174">
    <cfRule type="expression" dxfId="162" priority="679">
      <formula>AND($R174="X",OR($B174&lt;&gt;"",#REF!&lt;&gt;"",$D174&lt;&gt;"",$E174&lt;&gt;"",$F174&lt;&gt;""))</formula>
    </cfRule>
  </conditionalFormatting>
  <conditionalFormatting sqref="H188:H189 H209:H1049">
    <cfRule type="expression" dxfId="161" priority="260">
      <formula>$Q188="X"</formula>
    </cfRule>
  </conditionalFormatting>
  <conditionalFormatting sqref="I9:I110 I112:I119 I121:I173 I175:I186">
    <cfRule type="expression" dxfId="160" priority="97">
      <formula>$R9="X"</formula>
    </cfRule>
  </conditionalFormatting>
  <conditionalFormatting sqref="Q9:Q186">
    <cfRule type="cellIs" dxfId="159" priority="96" operator="equal">
      <formula>"0..1"</formula>
    </cfRule>
    <cfRule type="cellIs" dxfId="158" priority="94" operator="equal">
      <formula>"1..1"</formula>
    </cfRule>
    <cfRule type="cellIs" dxfId="157" priority="95"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8bde4621cafd3c37adf5055c98b7a9b0">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351baf626036704bc2f52fdf6ad997b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63F83998-3AF0-48ED-B491-84E0310D56E1}"/>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1720d4e8-2b1e-4bd1-aad5-1b4debf9b56d"/>
    <ds:schemaRef ds:uri="http://schemas.microsoft.com/sharepoint/v3"/>
    <ds:schemaRef ds:uri="http://schemas.microsoft.com/office/2006/documentManagement/types"/>
    <ds:schemaRef ds:uri="f6ca01e7-bd19-41f1-999c-e032ef5104c3"/>
    <ds:schemaRef ds:uri="http://schemas.openxmlformats.org/package/2006/metadata/core-properties"/>
    <ds:schemaRef ds:uri="http://schemas.microsoft.com/office/2006/metadata/properties"/>
    <ds:schemaRef ds:uri="http://purl.org/dc/terms/"/>
    <ds:schemaRef ds:uri="http://purl.org/dc/elements/1.1/"/>
    <ds:schemaRef ds:uri="http://www.w3.org/XML/1998/namespace"/>
    <ds:schemaRef ds:uri="http://purl.org/dc/dcmityp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2023-12-14T18:09:16Z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