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664" documentId="13_ncr:1_{DED5795E-3DC0-A949-81AB-74CAE5BDD1E8}" xr6:coauthVersionLast="47" xr6:coauthVersionMax="47" xr10:uidLastSave="{866BC166-723C-8F43-8AD5-9887C469468A}"/>
  <bookViews>
    <workbookView xWindow="0" yWindow="740" windowWidth="3456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3" i="33"/>
  <c r="A193" i="33"/>
  <c r="AD21" i="52"/>
  <c r="Z21" i="52"/>
  <c r="M21" i="52"/>
  <c r="G21" i="52"/>
  <c r="D21" i="52"/>
  <c r="K193" i="33"/>
  <c r="AC21" i="52"/>
  <c r="AA21" i="52"/>
  <c r="U21" i="52"/>
  <c r="T21" i="52"/>
  <c r="R21" i="52"/>
  <c r="Q21" i="52"/>
  <c r="P21" i="52"/>
  <c r="O21" i="52"/>
  <c r="N21" i="52"/>
  <c r="L21" i="52"/>
  <c r="J21" i="52"/>
  <c r="I21" i="52"/>
  <c r="H21" i="52"/>
  <c r="F21" i="52"/>
  <c r="E21" i="52"/>
  <c r="C21" i="52"/>
  <c r="A21" i="52"/>
  <c r="F2" i="55" l="1"/>
  <c r="F1" i="55"/>
  <c r="E2" i="52"/>
  <c r="E1" i="52"/>
  <c r="AD193" i="33" l="1"/>
  <c r="AC193" i="33"/>
  <c r="AB193" i="33"/>
  <c r="Z193" i="33"/>
  <c r="Y193" i="33"/>
  <c r="S193" i="33"/>
  <c r="R193" i="33"/>
  <c r="P193" i="33"/>
  <c r="O193" i="33"/>
  <c r="N193" i="33"/>
  <c r="M193" i="33"/>
  <c r="L193" i="33"/>
  <c r="J193" i="33"/>
  <c r="I193" i="33"/>
  <c r="H193" i="33"/>
  <c r="G193" i="33"/>
  <c r="F193" i="33"/>
  <c r="E193" i="33"/>
  <c r="D19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tc={0A1DDABD-B2B0-4A61-8814-A7491198F908}</author>
    <author>tc={647A8527-7AF1-45AA-BB58-53C964C0E6F0}</author>
    <author>tc={396E04AD-6D8D-4E1E-B5C4-258495B5CC68}</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9"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9"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40"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51"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51"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51"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52" authorId="7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3" authorId="77"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4" authorId="78"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4" authorId="79"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6" authorId="8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61" authorId="8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9" authorId="8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71" authorId="83"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72" authorId="84"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72" authorId="85"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3" authorId="8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4" authorId="8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81" authorId="88"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3" authorId="90"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84" authorId="9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5" authorId="92"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5" authorId="93"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7" authorId="94"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2" authorId="9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96"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<sst xmlns="http://schemas.openxmlformats.org/spreadsheetml/2006/main" count="5530" uniqueCount="2059">
  <si>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</si>
  <si>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</si>
  <si>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</si>
  <si>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</si>
  <si>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</si>
  <si>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</si>
  <si>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</si>
  <si>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</si>
  <si>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</si>
  <si>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</si>
  <si>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</si>
  <si>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</si>
  <si>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</si>
  <si>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</si>
  <si>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</si>
  <si>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</si>
  <si>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</si>
  <si>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</si>
  <si>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</si>
  <si>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</si>
  <si>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</si>
  <si>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</si>
  <si>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</si>
  <si>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</si>
  <si>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</si>
  <si>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</si>
  <si>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</si>
  <si>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</si>
  <si>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</si>
  <si>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</si>
  <si>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</si>
  <si>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</si>
  <si>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</si>
  <si>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</si>
  <si>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</si>
  <si>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</si>
  <si>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</si>
  <si>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</si>
  <si>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</si>
  <si>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</si>
  <si>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</si>
  <si>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</si>
  <si>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</si>
  <si>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</si>
  <si>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</si>
  <si>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</si>
  <si>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</si>
  <si>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</si>
  <si>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</si>
  <si>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</si>
  <si>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</si>
  <si>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</si>
  <si>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</si>
  <si>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</si>
  <si>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</si>
  <si>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</si>
  <si>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</si>
  <si>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</si>
  <si>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</si>
  <si>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</si>
  <si>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</si>
  <si>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</si>
  <si>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</si>
  <si>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</si>
  <si>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</si>
  <si>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</si>
  <si>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</si>
  <si>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</si>
  <si>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</si>
  <si>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</si>
  <si>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</si>
  <si>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</si>
  <si>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</si>
  <si>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</si>
  <si>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</si>
  <si>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</si>
  <si>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</si>
  <si>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</si>
  <si>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</si>
  <si>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</si>
  <si>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</si>
  <si>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</si>
  <si>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</si>
  <si>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</si>
  <si>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</si>
  <si>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</si>
  <si>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</si>
  <si>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</si>
  <si>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</si>
  <si>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</si>
  <si>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</si>
  <si>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</si>
  <si>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</si>
  <si>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</si>
  <si>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</si>
  <si>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</si>
  <si>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</si>
  <si>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</si>
  <si>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</si>
  <si>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</si>
  <si>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</si>
  <si>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</si>
  <si>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</si>
  <si>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</si>
  <si>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</si>
  <si>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</si>
  <si>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</si>
  <si>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</si>
  <si>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</si>
  <si>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</si>
  <si>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</si>
  <si>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</si>
  <si>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</si>
  <si>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</si>
  <si>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</si>
  <si>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</si>
  <si>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</si>
  <si>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</si>
  <si>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</si>
  <si>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</si>
  <si>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</si>
  <si>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</si>
  <si>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</si>
  <si>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</si>
  <si>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</si>
  <si>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</si>
  <si>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</si>
  <si>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</si>
  <si>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</si>
  <si>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</si>
  <si>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</si>
  <si>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</si>
  <si>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</si>
  <si>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</si>
  <si>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</si>
  <si>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</si>
  <si>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</si>
  <si>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</si>
  <si>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</si>
  <si>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</si>
  <si>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</si>
  <si>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</si>
  <si>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</si>
  <si>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</si>
  <si>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</si>
  <si>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</si>
  <si>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</si>
  <si>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</si>
  <si>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</si>
  <si>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</si>
  <si>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</si>
  <si>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</si>
  <si>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</si>
  <si>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</si>
  <si>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</si>
  <si>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</si>
  <si>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</si>
  <si>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</si>
  <si>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</si>
  <si>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</si>
  <si>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</si>
  <si>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</si>
  <si>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</si>
  <si>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</si>
  <si>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</si>
  <si>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</si>
  <si>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</si>
  <si>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</si>
  <si>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</si>
  <si>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</si>
  <si>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</si>
  <si>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</si>
  <si>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</si>
  <si>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</si>
  <si>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</si>
  <si>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</si>
  <si>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</si>
  <si>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</si>
  <si>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</si>
  <si>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</si>
  <si>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</si>
  <si>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</si>
  <si>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</si>
  <si>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</si>
  <si>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</si>
  <si>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</si>
  <si>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</si>
  <si>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</si>
  <si>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</si>
  <si>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</si>
  <si>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</si>
  <si>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</si>
  <si>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</si>
  <si>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</si>
  <si>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</si>
  <si>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</si>
  <si>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</si>
  <si>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</si>
  <si>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</si>
  <si>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</si>
  <si>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</si>
  <si>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</si>
  <si>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</si>
  <si>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</si>
  <si>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</si>
  <si>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</si>
  <si>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</si>
  <si>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</si>
  <si>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</si>
  <si>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</si>
  <si>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</si>
  <si>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</si>
  <si>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</si>
  <si>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</si>
  <si>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</si>
  <si>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</si>
  <si>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</si>
  <si>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</si>
  <si>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</si>
  <si>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</si>
  <si>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</si>
  <si>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</si>
  <si>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</si>
  <si>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</si>
  <si>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</si>
  <si>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</si>
  <si>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</si>
  <si>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</si>
  <si>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</si>
  <si>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</si>
  <si>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</si>
  <si>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</si>
  <si>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</si>
  <si>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</si>
  <si>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</si>
  <si>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</si>
  <si>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</si>
  <si>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</si>
  <si>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</si>
  <si>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</si>
  <si>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</si>
  <si>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</si>
  <si>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</si>
  <si>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</si>
  <si>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</si>
  <si>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</si>
  <si>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</si>
  <si>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</si>
  <si>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</si>
  <si>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</si>
  <si>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</si>
  <si>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</si>
  <si>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</si>
  <si>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</si>
  <si>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</si>
  <si>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</si>
  <si>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</si>
  <si>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</si>
  <si>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</si>
  <si>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</si>
  <si>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</si>
  <si>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</si>
  <si>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</si>
  <si>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</si>
  <si>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</si>
  <si>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</si>
  <si>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</si>
  <si>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</si>
  <si>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</si>
  <si>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</si>
  <si>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</si>
  <si>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</si>
  <si>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</si>
  <si>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</si>
  <si>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</si>
  <si>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</si>
  <si>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</si>
  <si>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</si>
  <si>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</si>
  <si>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</si>
  <si>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</si>
  <si>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</si>
  <si>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</si>
  <si>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</si>
  <si>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</si>
  <si>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</si>
  <si>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</si>
  <si>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</si>
  <si>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</si>
  <si>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</si>
  <si>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</si>
  <si>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</si>
  <si>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</si>
  <si>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</si>
  <si>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</si>
  <si>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</si>
  <si>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</si>
  <si>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</si>
  <si>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</si>
  <si>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</si>
  <si>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</si>
  <si>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</si>
  <si>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</si>
  <si>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</si>
  <si>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</si>
  <si>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</si>
  <si>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</si>
  <si>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</si>
  <si>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</si>
  <si>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</si>
  <si>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</si>
  <si>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</si>
  <si>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</si>
  <si>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</si>
  <si>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</si>
  <si>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</si>
  <si>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</si>
  <si>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</si>
  <si>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</si>
  <si>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</si>
  <si>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</si>
  <si>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</si>
  <si>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</si>
  <si>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</si>
  <si>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</si>
  <si>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</si>
  <si>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</si>
  <si>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</si>
  <si>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</si>
  <si>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</si>
  <si>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</si>
  <si>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</si>
  <si>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</si>
  <si>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</si>
  <si>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</si>
  <si>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</si>
  <si>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</si>
  <si>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</si>
  <si>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</si>
  <si>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</si>
  <si>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</si>
  <si>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</si>
  <si>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</si>
  <si>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</si>
  <si>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</si>
  <si>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</si>
  <si>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</si>
  <si>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</si>
  <si>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</si>
  <si>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</si>
  <si>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</si>
  <si>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</si>
  <si>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</si>
  <si>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</si>
  <si>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</si>
  <si>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</si>
  <si>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</si>
  <si>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</si>
  <si>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</si>
  <si>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</si>
  <si>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</si>
  <si>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</si>
  <si>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</si>
  <si>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</si>
  <si>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</si>
  <si>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</si>
  <si>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</si>
  <si>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</si>
  <si>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</si>
  <si>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</si>
  <si>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</si>
  <si>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</si>
  <si>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</si>
  <si>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</si>
  <si>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</si>
  <si>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</si>
  <si>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</si>
  <si>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</si>
  <si>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</si>
  <si>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</si>
  <si>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</si>
  <si>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</si>
  <si>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</si>
  <si>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</si>
  <si>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</si>
  <si>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</si>
  <si>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</si>
  <si>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</si>
  <si>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</si>
  <si>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</si>
  <si>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</si>
  <si>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</si>
  <si>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</si>
  <si>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</si>
  <si>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</si>
  <si>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</si>
  <si>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</si>
  <si>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</si>
  <si>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</si>
  <si>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</si>
  <si>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</si>
  <si>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</si>
  <si>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</si>
  <si>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</si>
  <si>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</si>
  <si>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</si>
  <si>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</si>
  <si>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</si>
  <si>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</si>
  <si>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</si>
  <si>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</si>
  <si>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</si>
  <si>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</si>
  <si>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</si>
  <si>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</si>
  <si>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</si>
  <si>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</si>
  <si>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</si>
  <si>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</si>
  <si>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</si>
  <si>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</si>
  <si>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</si>
  <si>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</si>
  <si>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</si>
  <si>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</si>
  <si>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</si>
  <si>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</si>
  <si>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</si>
  <si>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</si>
  <si>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</si>
  <si>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</si>
  <si>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</si>
  <si>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</si>
  <si>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</si>
  <si>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</si>
  <si>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</si>
  <si>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</si>
  <si>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</si>
  <si>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</si>
  <si>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</si>
  <si>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</si>
  <si>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</si>
  <si>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</si>
  <si>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</si>
  <si>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</si>
  <si>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</si>
  <si>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</si>
  <si>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</si>
  <si>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</si>
  <si>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</si>
  <si>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</si>
  <si>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</si>
  <si>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</si>
  <si>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</si>
  <si>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</si>
  <si>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</si>
  <si>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</si>
  <si>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</si>
  <si>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</si>
  <si>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</si>
  <si>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</si>
  <si>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</si>
  <si>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</si>
  <si>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</si>
  <si>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</si>
  <si>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</si>
  <si>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</si>
  <si>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</si>
  <si>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</si>
  <si>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</si>
  <si>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</si>
  <si>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</si>
  <si>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</si>
  <si>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</si>
  <si>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</si>
  <si>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</si>
  <si>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</si>
  <si>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</si>
  <si>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</si>
  <si>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</si>
  <si>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</si>
  <si>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</si>
  <si>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</si>
  <si>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</si>
  <si>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</si>
  <si>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</si>
  <si>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</si>
  <si>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</si>
  <si>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</si>
  <si>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</si>
  <si>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</si>
  <si>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</si>
  <si>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</si>
  <si>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</si>
  <si>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</si>
  <si>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</si>
  <si>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</si>
  <si>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</si>
  <si>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</si>
  <si>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</si>
  <si>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</si>
  <si>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</si>
  <si>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</si>
  <si>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</si>
  <si>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</si>
  <si>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</si>
  <si>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</si>
  <si>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</si>
  <si>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</si>
  <si>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</si>
  <si>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</si>
  <si>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</si>
  <si>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</si>
  <si>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</si>
  <si>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</si>
  <si>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</si>
  <si>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</si>
  <si>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</si>
  <si>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</si>
  <si>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</si>
  <si>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</si>
  <si>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</si>
  <si>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</si>
  <si>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</si>
  <si>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</si>
  <si>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</si>
  <si>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</si>
  <si>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</si>
  <si>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</si>
  <si>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</si>
  <si>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</si>
  <si>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</si>
  <si>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</si>
  <si>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</si>
  <si>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</si>
  <si>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</si>
  <si>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</si>
  <si>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</si>
  <si>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</si>
  <si>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</si>
  <si>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</si>
  <si>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</si>
  <si>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</si>
  <si>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</si>
  <si>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</si>
  <si>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</si>
  <si>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</si>
  <si>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</si>
  <si>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</si>
  <si>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</si>
  <si>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</si>
  <si>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</si>
  <si>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</si>
  <si>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</si>
  <si>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</si>
  <si>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</si>
  <si>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</si>
  <si>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</si>
  <si>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</si>
  <si>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</si>
  <si>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</si>
  <si>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</si>
  <si>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</si>
  <si>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</si>
  <si>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</si>
  <si>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</si>
  <si>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</si>
  <si>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</si>
  <si>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</si>
  <si>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</si>
  <si>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</si>
  <si>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</si>
  <si>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</si>
  <si>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</si>
  <si>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</si>
  <si>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</si>
  <si>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</si>
  <si>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</si>
  <si>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</si>
  <si>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</si>
  <si>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</si>
  <si>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</si>
  <si>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</si>
  <si>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</si>
  <si>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</si>
  <si>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</si>
  <si>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</si>
  <si>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</si>
  <si>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</si>
  <si>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</si>
  <si>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</si>
  <si>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</si>
  <si>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</si>
  <si>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</si>
  <si>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</si>
  <si>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</si>
  <si>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</si>
  <si>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</si>
  <si>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</si>
  <si>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</si>
  <si>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</si>
  <si>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</si>
  <si>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</si>
  <si>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</si>
  <si>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</si>
  <si>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</si>
  <si>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</si>
  <si>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</si>
  <si>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</si>
  <si>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</si>
  <si>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</si>
  <si>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</si>
  <si>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</si>
  <si>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</si>
  <si>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</si>
  <si>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</si>
  <si>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</si>
  <si>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</si>
  <si>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</si>
  <si>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</si>
  <si>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</si>
  <si>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</si>
  <si>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</si>
  <si>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</si>
  <si>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</si>
  <si>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</si>
  <si>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</si>
  <si>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</si>
  <si>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</si>
  <si>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</si>
  <si>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</si>
  <si>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</si>
  <si>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</si>
  <si>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</si>
  <si>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</si>
  <si>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</si>
  <si>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</si>
  <si>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</si>
  <si>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</si>
  <si>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</si>
  <si>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</si>
  <si>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</si>
  <si>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</si>
  <si>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</si>
  <si>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</si>
  <si>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</si>
  <si>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</si>
  <si>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</si>
  <si>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</si>
  <si>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</si>
  <si>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</si>
  <si>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</si>
  <si>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</si>
  <si>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</si>
  <si>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</si>
  <si>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</si>
  <si>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</si>
  <si>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</si>
  <si>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</si>
  <si>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</si>
  <si>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</si>
  <si>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</si>
  <si>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</si>
  <si>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</si>
  <si>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</si>
  <si>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</si>
  <si>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</si>
  <si>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</si>
  <si>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</si>
  <si>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</si>
  <si>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</si>
  <si>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</si>
  <si>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</si>
  <si>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</si>
  <si>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</si>
  <si>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</si>
  <si>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</si>
  <si>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</si>
  <si>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</si>
  <si>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</si>
  <si>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</si>
  <si>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</si>
  <si>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</si>
  <si>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</si>
  <si>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</si>
  <si>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</si>
  <si>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</si>
  <si>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</si>
  <si>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</si>
  <si>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</si>
  <si>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</si>
  <si>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</si>
  <si>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</si>
  <si>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</si>
  <si>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</si>
  <si>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</si>
  <si>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</si>
  <si>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</si>
  <si>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</si>
  <si>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</si>
  <si>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</si>
  <si>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</si>
  <si>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</si>
  <si>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</si>
  <si>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</si>
  <si>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</si>
  <si>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</si>
  <si>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</si>
  <si>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</si>
  <si>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</si>
  <si>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</si>
  <si>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</si>
  <si>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</si>
  <si>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</si>
  <si>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</si>
  <si>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</si>
  <si>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</si>
  <si>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</si>
  <si>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</si>
  <si>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</si>
  <si>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</si>
  <si>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</si>
  <si>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</si>
  <si>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</si>
  <si>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</si>
  <si>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</si>
  <si>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</si>
  <si>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</si>
  <si>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</si>
  <si>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</si>
  <si>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</si>
  <si>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</si>
  <si>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</si>
  <si>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</si>
  <si>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</si>
  <si>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</si>
  <si>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</si>
  <si>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</si>
  <si>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</si>
  <si>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</si>
  <si>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</si>
  <si>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</si>
  <si>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</si>
  <si>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</si>
  <si>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</si>
  <si>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</si>
  <si>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</si>
  <si>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</si>
  <si>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</si>
  <si>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</si>
  <si>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</si>
  <si>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</si>
  <si>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</si>
  <si>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</si>
  <si>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</si>
  <si>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</si>
  <si>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</si>
  <si>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</si>
  <si>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</si>
  <si>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</si>
  <si>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</si>
  <si>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</si>
  <si>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</si>
  <si>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</si>
  <si>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</si>
  <si>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</si>
  <si>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</si>
  <si>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</si>
  <si>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</si>
  <si>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</si>
  <si>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</si>
  <si>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</si>
  <si>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</si>
  <si>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</si>
  <si>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</si>
  <si>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</si>
  <si>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</si>
  <si>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</si>
  <si>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</si>
  <si>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</si>
  <si>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</si>
  <si>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</si>
  <si>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</si>
  <si>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</si>
  <si>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</si>
  <si>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</si>
  <si>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</si>
  <si>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</si>
  <si>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</si>
  <si>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</si>
  <si>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</si>
  <si>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</si>
  <si>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</si>
  <si>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</si>
  <si>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</si>
  <si>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</si>
  <si>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</si>
  <si>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</si>
  <si>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</si>
  <si>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</si>
  <si>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</si>
  <si>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</si>
  <si>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</si>
  <si>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</si>
  <si>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</si>
  <si>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</si>
  <si>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</si>
  <si>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</si>
  <si>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</si>
  <si>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</si>
  <si>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</si>
  <si>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</si>
  <si>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</si>
  <si>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</si>
  <si>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</si>
  <si>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</si>
  <si>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</si>
  <si>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</si>
  <si>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</si>
  <si>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</si>
  <si>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</si>
  <si>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</si>
  <si>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</si>
  <si>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</si>
  <si>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</si>
  <si>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</si>
  <si>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</si>
  <si>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</si>
  <si>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</si>
  <si>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</si>
  <si>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</si>
  <si>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</si>
  <si>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</si>
  <si>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</si>
  <si>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</si>
  <si>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</si>
  <si>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</si>
  <si>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</si>
  <si>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</si>
  <si>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</si>
  <si>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</si>
  <si>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</si>
  <si>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</si>
  <si>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</si>
  <si>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</si>
  <si>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</si>
  <si>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</si>
  <si>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</si>
  <si>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</si>
  <si>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</si>
  <si>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</si>
  <si>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</si>
  <si>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</si>
  <si>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</si>
  <si>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</si>
  <si>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</si>
  <si>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</si>
  <si>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</si>
  <si>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</si>
  <si>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</si>
  <si>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</si>
  <si>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</si>
  <si>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</si>
  <si>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</si>
  <si>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</si>
  <si>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</si>
  <si>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</si>
  <si>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</si>
  <si>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</si>
  <si>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</si>
  <si>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</si>
  <si>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</si>
  <si>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</si>
  <si>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</si>
  <si>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</si>
  <si>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</si>
  <si>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</si>
  <si>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</si>
  <si>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</si>
  <si>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</si>
  <si>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</si>
  <si>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</si>
  <si>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</si>
  <si>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</si>
  <si>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</si>
  <si>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</si>
  <si>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</si>
  <si>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</si>
  <si>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</si>
  <si>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</si>
  <si>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</si>
  <si>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</si>
  <si>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</si>
  <si>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</si>
  <si>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</si>
  <si>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</si>
  <si>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</si>
  <si>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</si>
  <si>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</si>
  <si>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</si>
  <si>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</si>
  <si>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</si>
  <si>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</si>
  <si>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</si>
  <si>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</si>
  <si>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</si>
  <si>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</si>
  <si>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</si>
  <si>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</si>
  <si>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</si>
  <si>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</si>
  <si>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</si>
  <si>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</si>
  <si>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</si>
  <si>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</si>
  <si>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</si>
  <si>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</si>
  <si>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</si>
  <si>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</si>
  <si>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</si>
  <si>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</si>
  <si>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</si>
  <si>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</si>
  <si>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</si>
  <si>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</si>
  <si>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</si>
  <si>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</si>
  <si>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</si>
  <si>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</si>
  <si>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</si>
  <si>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</si>
  <si>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</si>
  <si>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</si>
  <si>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</si>
  <si>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</si>
  <si>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</si>
  <si>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</si>
  <si>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</si>
  <si>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</si>
  <si>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</si>
  <si>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</si>
  <si>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</si>
  <si>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</si>
  <si>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</si>
  <si>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</si>
  <si>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</si>
  <si>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</si>
  <si>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</si>
  <si>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</si>
  <si>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</si>
  <si>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</si>
  <si>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</si>
  <si>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</si>
  <si>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</si>
  <si>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</si>
  <si>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</si>
  <si>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</si>
  <si>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</si>
  <si>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</si>
  <si>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</si>
  <si>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</si>
  <si>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</si>
  <si>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</si>
  <si>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</si>
  <si>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</si>
  <si>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</si>
  <si>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</si>
  <si>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</si>
  <si>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</si>
  <si>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</si>
  <si>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</si>
  <si>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</si>
  <si>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</si>
  <si>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</si>
  <si>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</si>
  <si>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</si>
  <si>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</si>
  <si>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</si>
  <si>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</si>
  <si>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</si>
  <si>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</si>
  <si>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</si>
  <si>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</si>
  <si>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</si>
  <si>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</si>
  <si>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</si>
  <si>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</si>
  <si>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</si>
  <si>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</si>
  <si>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</si>
  <si>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</si>
  <si>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</si>
  <si>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</si>
  <si>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</si>
  <si>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</si>
  <si>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</si>
  <si>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</si>
  <si>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</si>
  <si>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</si>
  <si>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</si>
  <si>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</si>
  <si>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</si>
  <si>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</si>
  <si>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</si>
  <si>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</si>
  <si>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</si>
  <si>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</si>
  <si>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</si>
  <si>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</si>
  <si>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</si>
  <si>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</si>
  <si>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</si>
  <si>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</si>
  <si>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</si>
  <si>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</si>
  <si>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</si>
  <si>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</si>
  <si>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</si>
  <si>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</si>
  <si>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</si>
  <si>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</si>
  <si>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</si>
  <si>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</si>
  <si>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</si>
  <si>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</si>
  <si>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</si>
  <si>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</si>
  <si>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</si>
  <si>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</si>
  <si>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</si>
  <si>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</si>
  <si>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</si>
  <si>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</si>
  <si>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</si>
  <si>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</si>
  <si>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</si>
  <si>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</si>
  <si>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</si>
  <si>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</si>
  <si>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</si>
  <si>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</si>
  <si>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</si>
  <si>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</si>
  <si>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</si>
  <si>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</si>
  <si>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</si>
  <si>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</si>
  <si>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</si>
  <si>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</si>
  <si>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</si>
  <si>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</si>
  <si>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</si>
  <si>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</si>
  <si>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</si>
  <si>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</si>
  <si>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</si>
  <si>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</si>
  <si>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</si>
  <si>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</si>
  <si>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</si>
  <si>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</si>
  <si>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</si>
  <si>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</si>
  <si>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</si>
  <si>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</si>
  <si>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</si>
  <si>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</si>
  <si>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</si>
  <si>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</si>
  <si>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</si>
  <si>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</si>
  <si>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</si>
  <si>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</si>
  <si>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</si>
  <si>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</si>
  <si>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</si>
  <si>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</si>
  <si>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</si>
  <si>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</si>
  <si>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</si>
  <si>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</si>
  <si>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</si>
  <si>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</si>
  <si>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</si>
  <si>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</si>
  <si>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</si>
  <si>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</si>
  <si>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</si>
  <si>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</si>
  <si>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</si>
  <si>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</si>
  <si>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</si>
  <si>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</si>
  <si>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</si>
  <si>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</si>
  <si>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</si>
  <si>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</si>
  <si>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</si>
  <si>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</si>
  <si>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</si>
  <si>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</si>
  <si>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</si>
  <si>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</si>
  <si>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</si>
  <si>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</si>
  <si>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</si>
  <si>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</si>
  <si>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</si>
  <si>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</si>
  <si>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</si>
  <si>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</si>
  <si>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</si>
  <si>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</si>
  <si>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</si>
  <si>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</si>
  <si>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</si>
  <si>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</si>
  <si>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</si>
  <si>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</si>
  <si>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</si>
  <si>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</si>
  <si>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</si>
  <si>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</si>
  <si>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</si>
  <si>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</si>
  <si>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</si>
  <si>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</si>
  <si>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</si>
  <si>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</si>
  <si>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</si>
  <si>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</si>
  <si>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</si>
  <si>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</si>
  <si>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</si>
  <si>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</si>
  <si>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</si>
  <si>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</si>
  <si>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</si>
  <si>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</si>
  <si>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</si>
  <si>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</si>
  <si>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</si>
  <si>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</si>
  <si>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</si>
  <si>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</si>
  <si>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</si>
  <si>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</si>
  <si>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</si>
  <si>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</si>
  <si>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</si>
  <si>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</si>
  <si>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</si>
  <si>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</si>
  <si>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</si>
  <si>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</si>
  <si>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</si>
  <si>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</si>
  <si>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</si>
  <si>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</si>
  <si>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</si>
  <si>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</si>
  <si>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</si>
  <si>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</si>
  <si>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</si>
  <si>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</si>
  <si>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</si>
  <si>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</si>
  <si>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</si>
  <si>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</si>
  <si>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</si>
  <si>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</si>
  <si>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</si>
  <si>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</si>
  <si>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</si>
  <si>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</si>
  <si>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</si>
  <si>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</si>
  <si>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</si>
  <si>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</si>
  <si>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</si>
  <si>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</si>
  <si>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</si>
  <si>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</si>
  <si>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</si>
  <si>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</si>
  <si>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</si>
  <si>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</si>
  <si>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</si>
  <si>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</si>
  <si>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</si>
  <si>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</si>
  <si>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</si>
  <si>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</si>
  <si>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</si>
  <si>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</si>
  <si>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</si>
  <si>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</si>
  <si>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</si>
  <si>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</si>
  <si>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</si>
  <si>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</si>
  <si>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</si>
  <si>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</si>
  <si>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</si>
  <si>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</si>
  <si>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</si>
  <si>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</si>
  <si>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</si>
  <si>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</si>
  <si>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</si>
  <si>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</si>
  <si>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</si>
  <si>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</si>
  <si>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</si>
  <si>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</si>
  <si>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</si>
  <si>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</si>
  <si>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</si>
  <si>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</si>
  <si>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</si>
  <si>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</si>
  <si>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</si>
  <si>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</si>
  <si>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</si>
  <si>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</si>
  <si>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</si>
  <si>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</si>
  <si>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</si>
  <si>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</si>
  <si>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</si>
  <si>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</si>
  <si>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</si>
  <si>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</si>
  <si>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</si>
  <si>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</si>
  <si>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</si>
  <si>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</si>
  <si>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</si>
  <si>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</si>
  <si>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</si>
  <si>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</si>
  <si>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</si>
  <si>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</si>
  <si>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</si>
  <si>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</si>
  <si>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</si>
  <si>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</si>
  <si>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</si>
  <si>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</si>
  <si>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</si>
  <si>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</si>
  <si>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</si>
  <si>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</si>
  <si>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</si>
  <si>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</si>
  <si>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</si>
  <si>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</si>
  <si>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</si>
  <si>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</si>
  <si>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</si>
  <si>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</si>
  <si>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</si>
  <si>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</si>
  <si>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</si>
  <si>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</si>
  <si>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</si>
  <si>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</si>
  <si>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</si>
  <si>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</si>
  <si>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</si>
  <si>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</si>
  <si>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</si>
  <si>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</si>
  <si>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</si>
  <si>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</si>
  <si>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</si>
  <si>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</si>
  <si>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</si>
  <si>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</si>
  <si>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</si>
  <si>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</si>
  <si>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</si>
  <si>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</si>
  <si>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</si>
  <si>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</si>
  <si>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</si>
  <si>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</si>
  <si>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</si>
  <si>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</si>
  <si>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</si>
  <si>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</si>
  <si>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</si>
  <si>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</si>
  <si>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</si>
  <si>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</si>
  <si>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</si>
  <si>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</si>
  <si>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</si>
  <si>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</si>
  <si>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</si>
  <si>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</si>
  <si>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</si>
  <si>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</si>
  <si>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</si>
  <si>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</si>
  <si>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</si>
  <si>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</si>
  <si>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</si>
  <si>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</si>
  <si>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</si>
  <si>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</si>
  <si>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</si>
  <si>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</si>
  <si>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</si>
  <si>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</si>
  <si>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</si>
  <si>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</si>
  <si>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</si>
  <si>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</si>
  <si>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</si>
  <si>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</si>
  <si>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</si>
  <si>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</si>
  <si>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</si>
  <si>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</si>
  <si>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</si>
  <si>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</si>
  <si>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</si>
  <si>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</si>
  <si>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</si>
  <si>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</si>
  <si>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</si>
  <si>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</si>
  <si>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</si>
  <si>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</si>
  <si>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</si>
  <si>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</si>
  <si>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</si>
  <si>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</si>
  <si>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</si>
  <si>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</si>
  <si>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</si>
  <si>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</si>
  <si>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</si>
  <si>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</si>
  <si>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</si>
  <si>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</si>
  <si>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</si>
  <si>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</si>
  <si>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</si>
  <si>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</si>
  <si>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</si>
  <si>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</si>
  <si>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</si>
  <si>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</si>
  <si>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</si>
  <si>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</si>
  <si>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</si>
  <si>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</si>
  <si>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</si>
  <si>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</si>
  <si>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</si>
  <si>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</si>
  <si>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</si>
  <si>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</si>
  <si>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</si>
  <si>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</si>
  <si>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</si>
  <si>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</si>
  <si>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</si>
  <si>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</si>
  <si>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</si>
  <si>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</si>
  <si>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</si>
  <si>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</si>
  <si>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</si>
  <si>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</si>
  <si>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</si>
  <si>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</si>
  <si>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</si>
  <si>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</si>
  <si>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</si>
  <si>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</si>
  <si>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</si>
  <si>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</si>
  <si>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</si>
  <si>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</si>
  <si>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</si>
  <si>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</si>
  <si>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</si>
  <si>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</si>
  <si>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</si>
  <si>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</si>
  <si>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</si>
  <si>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</si>
  <si>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</si>
  <si>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</si>
  <si>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</si>
  <si>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</si>
  <si>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</si>
  <si>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</si>
  <si>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</si>
  <si>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</si>
  <si>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</si>
  <si>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</si>
  <si>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</si>
  <si>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</si>
  <si>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</si>
  <si>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</si>
  <si>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</si>
  <si>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</si>
  <si>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</si>
  <si>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</si>
  <si>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</si>
  <si>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</si>
  <si>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</si>
  <si>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</si>
  <si>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</si>
  <si>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</si>
  <si>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</si>
  <si>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</si>
  <si>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</si>
  <si>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</si>
  <si>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</si>
  <si>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</si>
  <si>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</si>
  <si>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</si>
  <si>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</si>
  <si>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</si>
  <si>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</si>
  <si>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</si>
  <si>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</si>
  <si>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</si>
  <si>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</si>
  <si>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</si>
  <si>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</si>
  <si>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</si>
  <si>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</si>
  <si>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</si>
  <si>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</si>
  <si>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</si>
  <si>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</si>
  <si>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</si>
  <si>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</si>
  <si>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</si>
  <si>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</si>
  <si>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</si>
  <si>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</si>
  <si>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</si>
  <si>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</si>
  <si>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</si>
  <si>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</si>
  <si>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</si>
  <si>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</si>
  <si>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</si>
  <si>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</si>
  <si>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</si>
  <si>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</si>
  <si>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</si>
  <si>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</si>
  <si>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</si>
  <si>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</si>
  <si>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</si>
  <si>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</si>
  <si>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</si>
  <si>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</si>
  <si>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</si>
  <si>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</si>
  <si>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</si>
  <si>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</si>
  <si>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</si>
  <si>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</si>
  <si>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</si>
  <si>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</si>
  <si>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</si>
  <si>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</si>
  <si>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</si>
  <si>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</si>
  <si>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</si>
  <si>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</si>
  <si>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</si>
  <si>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</si>
  <si>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</si>
  <si>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</si>
  <si>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</si>
  <si>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</si>
  <si>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</si>
  <si>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</si>
  <si>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</si>
  <si>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</si>
  <si>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</si>
  <si>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</si>
  <si>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</si>
  <si>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</si>
  <si>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</si>
  <si>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</si>
  <si>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</si>
  <si>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</si>
  <si>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</si>
  <si>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</si>
  <si>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</si>
  <si>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</si>
  <si>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</si>
  <si>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</si>
  <si>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</si>
  <si>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</si>
  <si>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</si>
  <si>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</si>
  <si>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</si>
  <si>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</si>
  <si>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</si>
  <si>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</si>
  <si>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</si>
  <si>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</si>
  <si>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</si>
  <si>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</si>
  <si>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</si>
  <si>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</si>
  <si>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</si>
  <si>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</si>
  <si>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</si>
  <si>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</si>
  <si>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</si>
  <si>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</si>
  <si>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</si>
  <si>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</si>
  <si>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</si>
  <si>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</si>
  <si>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</si>
  <si>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</si>
  <si>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</si>
  <si>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</si>
  <si>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</si>
  <si>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</si>
  <si>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</si>
  <si>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</si>
  <si>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</si>
  <si>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</si>
  <si>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</si>
  <si>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</si>
  <si>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</si>
  <si>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</si>
  <si>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</si>
  <si>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</si>
  <si>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CIM11</t>
  </si>
  <si>
    <t>libellé</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</si>
  <si>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</si>
  <si>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</si>
  <si>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</si>
  <si>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</si>
  <si>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</si>
  <si>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</si>
  <si>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</si>
  <si>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</si>
  <si>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</si>
  <si>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</si>
  <si>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</si>
  <si>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</si>
  <si>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</si>
  <si>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</si>
  <si>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</si>
  <si>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</si>
  <si>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</si>
  <si>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</si>
  <si>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</si>
  <si>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</si>
  <si>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</si>
  <si>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</si>
  <si>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</si>
  <si>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</si>
  <si>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</si>
  <si>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</si>
  <si>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</si>
  <si>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</si>
  <si>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</si>
  <si>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</si>
  <si>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</si>
  <si>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</si>
  <si>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</si>
  <si>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</si>
  <si>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</si>
  <si>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</si>
  <si>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</si>
  <si>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</si>
  <si>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</si>
  <si>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</si>
  <si>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</si>
  <si>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</si>
  <si>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</si>
  <si>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</si>
  <si>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</si>
  <si>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</si>
  <si>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</si>
  <si>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</si>
  <si>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</si>
  <si>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</si>
  <si>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</si>
  <si>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</si>
  <si>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</si>
  <si>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</si>
  <si>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</si>
  <si>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</si>
  <si>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</si>
  <si>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</si>
  <si>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</si>
  <si>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</si>
  <si>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</si>
  <si>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</si>
  <si>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</si>
  <si>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</si>
  <si>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</si>
  <si>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</si>
  <si>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</si>
  <si>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</si>
  <si>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</si>
  <si>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</si>
  <si>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</si>
  <si>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</si>
  <si>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</si>
  <si>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</si>
  <si>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</si>
  <si>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</si>
  <si>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</si>
  <si>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</si>
  <si>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</si>
  <si>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</si>
  <si>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</si>
  <si>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</si>
  <si>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</si>
  <si>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</si>
  <si>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</si>
  <si>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</si>
  <si>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</si>
  <si>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</si>
  <si>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</si>
  <si>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</si>
  <si>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</si>
  <si>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</si>
  <si>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</si>
  <si>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</si>
  <si>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</si>
  <si>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</si>
  <si>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</si>
  <si>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</si>
  <si>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</si>
  <si>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</si>
  <si>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</si>
  <si>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</si>
  <si>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</si>
  <si>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</si>
  <si>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</si>
  <si>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</si>
  <si>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</si>
  <si>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</si>
  <si>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</si>
  <si>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</si>
  <si>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</si>
  <si>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</si>
  <si>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</si>
  <si>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</si>
  <si>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</si>
  <si>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</si>
  <si>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</si>
  <si>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</si>
  <si>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</si>
  <si>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</si>
  <si>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</si>
  <si>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</si>
  <si>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</si>
  <si>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</si>
  <si>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</si>
  <si>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</si>
  <si>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</si>
  <si>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</si>
  <si>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</si>
  <si>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</si>
  <si>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</si>
  <si>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</si>
  <si>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</si>
  <si>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</si>
  <si>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</si>
  <si>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</si>
  <si>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</si>
  <si>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</si>
  <si>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</si>
  <si>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</si>
  <si>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</si>
  <si>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</si>
  <si>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</si>
  <si>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</si>
  <si>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</si>
  <si>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</si>
  <si>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</si>
  <si>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</si>
  <si>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</si>
  <si>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</si>
  <si>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</si>
  <si>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</si>
  <si>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</si>
  <si>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</si>
  <si>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</si>
  <si>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</si>
  <si>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</si>
  <si>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</si>
  <si>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</si>
  <si>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</si>
  <si>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</si>
  <si>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</si>
  <si>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</si>
  <si>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</si>
  <si>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</si>
  <si>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</si>
  <si>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</si>
  <si>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</si>
  <si>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</si>
  <si>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</si>
  <si>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</si>
  <si>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</si>
  <si>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</si>
  <si>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</si>
  <si>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</si>
  <si>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</si>
  <si>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</si>
  <si>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</si>
  <si>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</si>
  <si>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</si>
  <si>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</si>
  <si>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</si>
  <si>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</si>
  <si>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</si>
  <si>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</si>
  <si>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</si>
  <si>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</si>
  <si>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</si>
  <si>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</si>
  <si>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</si>
  <si>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</si>
  <si>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</si>
  <si>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</si>
  <si>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</si>
  <si>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</si>
  <si>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</si>
  <si>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</si>
  <si>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</si>
  <si>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</si>
  <si>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</si>
  <si>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</si>
  <si>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</si>
  <si>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</si>
  <si>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</si>
  <si>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</si>
  <si>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</si>
  <si>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</si>
  <si>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</si>
  <si>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</si>
  <si>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</si>
  <si>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</si>
  <si>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</si>
  <si>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</si>
  <si>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</si>
  <si>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</si>
  <si>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</si>
  <si>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</si>
  <si>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</si>
  <si>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</si>
  <si>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</si>
  <si>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</si>
  <si>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</si>
  <si>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</si>
  <si>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</si>
  <si>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</si>
  <si>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</si>
  <si>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</si>
  <si>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</si>
  <si>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</si>
  <si>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</si>
  <si>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</si>
  <si>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</si>
  <si>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</si>
  <si>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</si>
  <si>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</si>
  <si>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</si>
  <si>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</si>
  <si>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</si>
  <si>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</si>
  <si>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</si>
  <si>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</si>
  <si>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</si>
  <si>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</si>
  <si>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</si>
  <si>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</si>
  <si>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</si>
  <si>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</si>
  <si>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</si>
  <si>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</si>
  <si>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</si>
  <si>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</si>
  <si>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</si>
  <si>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</si>
  <si>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</si>
  <si>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</si>
  <si>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</si>
  <si>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</si>
  <si>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</si>
  <si>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</si>
  <si>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</si>
  <si>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</si>
  <si>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</si>
  <si>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</si>
  <si>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</si>
  <si>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</si>
  <si>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</si>
  <si>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</si>
  <si>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</si>
  <si>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</si>
  <si>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</si>
  <si>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</si>
  <si>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</si>
  <si>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</si>
  <si>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</si>
  <si>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</si>
  <si>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</si>
  <si>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</si>
  <si>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</si>
  <si>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</si>
  <si>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</si>
  <si>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</si>
  <si>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</si>
  <si>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</si>
  <si>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</si>
  <si>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</si>
  <si>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</si>
  <si>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</si>
  <si>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</si>
  <si>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</si>
  <si>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</si>
  <si>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</si>
  <si>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</si>
  <si>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</si>
  <si>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</si>
  <si>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</si>
  <si>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</si>
  <si>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</si>
  <si>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</si>
  <si>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</si>
  <si>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</si>
  <si>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</si>
  <si>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</si>
  <si>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</si>
  <si>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</si>
  <si>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</si>
  <si>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</si>
  <si>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</si>
  <si>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</si>
  <si>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</si>
  <si>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</si>
  <si>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</si>
  <si>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</si>
  <si>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</si>
  <si>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</si>
  <si>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</si>
  <si>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</si>
  <si>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</si>
  <si>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</si>
  <si>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</si>
  <si>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</si>
  <si>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</si>
  <si>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</si>
  <si>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</si>
  <si>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</si>
  <si>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</si>
  <si>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</si>
  <si>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</si>
  <si>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</si>
  <si>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</si>
  <si>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</si>
  <si>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</si>
  <si>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</si>
  <si>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</si>
  <si>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</si>
  <si>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</si>
  <si>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</si>
  <si>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</si>
  <si>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</si>
  <si>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</si>
  <si>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</si>
  <si>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</si>
  <si>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</si>
  <si>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</si>
  <si>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</si>
  <si>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</si>
  <si>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</si>
  <si>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</si>
  <si>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</si>
  <si>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</si>
  <si>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</si>
  <si>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</si>
  <si>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</si>
  <si>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</si>
  <si>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</si>
  <si>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</si>
  <si>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</si>
  <si>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</si>
  <si>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</si>
  <si>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</si>
  <si>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</si>
  <si>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</si>
  <si>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</si>
  <si>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</si>
  <si>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</si>
  <si>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</si>
  <si>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</si>
  <si>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</si>
  <si>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</si>
  <si>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</si>
  <si>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</si>
  <si>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</si>
  <si>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</si>
  <si>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</si>
  <si>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</si>
  <si>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</si>
  <si>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</si>
  <si>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</si>
  <si>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</si>
  <si>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</si>
  <si>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</si>
  <si>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</si>
  <si>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</si>
  <si>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</si>
  <si>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</si>
  <si>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</si>
  <si>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</si>
  <si>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</si>
  <si>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</si>
  <si>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</si>
  <si>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</si>
  <si>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</si>
  <si>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</si>
  <si>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</si>
  <si>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</si>
  <si>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</si>
  <si>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</si>
  <si>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</si>
  <si>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</si>
  <si>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</si>
  <si>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</si>
  <si>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</si>
  <si>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</si>
  <si>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</si>
  <si>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</si>
  <si>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</si>
  <si>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</si>
  <si>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</si>
  <si>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</si>
  <si>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</si>
  <si>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</si>
  <si>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</si>
  <si>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</si>
  <si>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</si>
  <si>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</si>
  <si>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</si>
  <si>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</si>
  <si>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</si>
  <si>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</si>
  <si>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</si>
  <si>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</si>
  <si>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</si>
  <si>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</si>
  <si>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</si>
  <si>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</si>
  <si>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</si>
  <si>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</si>
  <si>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</si>
  <si>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</si>
  <si>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</si>
  <si>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</si>
  <si>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</si>
  <si>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</si>
  <si>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</si>
  <si>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</si>
  <si>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</si>
  <si>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</si>
  <si>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</si>
  <si>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</si>
  <si>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</si>
  <si>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</si>
  <si>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</si>
  <si>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</si>
  <si>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</si>
  <si>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</si>
  <si>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</si>
  <si>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</si>
  <si>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</si>
  <si>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</si>
  <si>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</si>
  <si>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</si>
  <si>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</si>
  <si>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</si>
  <si>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</si>
  <si>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</si>
  <si>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</si>
  <si>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</si>
  <si>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</si>
  <si>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</si>
  <si>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</si>
  <si>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</si>
  <si>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</si>
  <si>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</si>
  <si>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</si>
  <si>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</si>
  <si>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</si>
  <si>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</si>
  <si>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</si>
  <si>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</si>
  <si>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</si>
  <si>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</si>
  <si>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</si>
  <si>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</si>
  <si>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</si>
  <si>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</si>
  <si>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</si>
  <si>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</si>
  <si>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</si>
  <si>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</si>
  <si>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</si>
  <si>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</si>
  <si>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</si>
  <si>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</si>
  <si>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</si>
  <si>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</si>
  <si>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</si>
  <si>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</si>
  <si>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</si>
  <si>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</si>
  <si>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</si>
  <si>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personalAdress</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</si>
  <si>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</si>
  <si>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</si>
  <si>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</si>
  <si>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</si>
  <si>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</si>
  <si>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</si>
  <si>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</si>
  <si>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</si>
  <si>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ID du/des Vecteur(s) de transport engagés pour la prise en charge du patient</t>
  </si>
  <si>
    <t>CIM11?</t>
  </si>
  <si>
    <t>codediag</t>
  </si>
  <si>
    <t>titlemaindiag</t>
  </si>
  <si>
    <t>diagnosis</t>
  </si>
  <si>
    <t>medical priority</t>
  </si>
  <si>
    <t>personalContact</t>
  </si>
  <si>
    <t>Age du patient (Norme ISO_8601)</t>
  </si>
  <si>
    <t xml:space="preserve">Latitude du point clé de la localisation </t>
  </si>
  <si>
    <t xml:space="preserve">Altitude du point clé de la localisation, en mètre, ignoré côté NexSIS. </t>
  </si>
  <si>
    <t># Voir operators</t>
  </si>
  <si>
    <t># voir diagnosis</t>
  </si>
  <si>
    <t># voir personalAdress</t>
  </si>
  <si>
    <t># voir personalcontact</t>
  </si>
  <si>
    <t>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</si>
</sst>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9">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87" fillId="0" borderId="0" xfId="0" applyFont="1" applyAlignment="1">
      <alignment wrapText="1"/>
    </xf>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20" borderId="0" xfId="0" applyFont="1" applyFill="1" applyAlignment="1">
      <alignment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108" fillId="0" borderId="0" xfId="0" applyFont="1" applyAlignment="1">
      <alignment horizontal="left" wrapText="1"/>
    </xf>
    <xf numFmtId="0" fontId="109" fillId="0" borderId="0" xfId="0" applyFont="1" applyAlignment="1">
      <alignment horizontal="left"/>
    </xf>
    <xf numFmtId="0" fontId="110" fillId="0" borderId="0" xfId="0" applyFont="1" applyAlignment="1">
      <alignment horizontal="left"/>
    </xf>
    <xf numFmtId="0" fontId="111" fillId="0" borderId="0" xfId="0" applyFont="1" applyAlignment="1">
      <alignment wrapText="1"/>
    </xf>
    <xf numFmtId="0" fontId="111" fillId="0" borderId="0" xfId="0" quotePrefix="1" applyFont="1" applyAlignment="1">
      <alignment horizontal="left" wrapText="1"/>
    </xf>
    <xf numFmtId="0" fontId="112" fillId="0" borderId="0" xfId="0" applyFont="1" applyAlignment="1">
      <alignment horizontal="left" wrapText="1"/>
    </xf>
    <xf numFmtId="0" fontId="111" fillId="0" borderId="0" xfId="0" applyFont="1" applyAlignment="1">
      <alignment horizontal="center" vertical="center" wrapText="1"/>
    </xf>
    <xf numFmtId="0" fontId="111" fillId="0" borderId="0" xfId="0" applyFont="1" applyAlignment="1">
      <alignment horizontal="center" wrapText="1"/>
    </xf>
    <xf numFmtId="0" fontId="110" fillId="0" borderId="7" xfId="0" applyFont="1" applyBorder="1" applyAlignment="1">
      <alignment wrapText="1"/>
    </xf>
    <xf numFmtId="0" fontId="113" fillId="0" borderId="16" xfId="0" applyFont="1" applyBorder="1" applyAlignment="1">
      <alignment horizontal="center" wrapText="1"/>
    </xf>
    <xf numFmtId="0" fontId="108" fillId="26" borderId="0" xfId="0" applyFont="1" applyFill="1"/>
    <xf numFmtId="0" fontId="112" fillId="0" borderId="16" xfId="0" applyFont="1" applyBorder="1" applyAlignment="1">
      <alignment horizontal="left" wrapText="1"/>
    </xf>
    <xf numFmtId="0" fontId="108" fillId="0" borderId="0" xfId="0" applyFont="1"/>
    <xf numFmtId="0" fontId="7" fillId="0" borderId="7" xfId="0" applyFont="1" applyBorder="1" applyAlignment="1">
      <alignment horizontal="left" wrapText="1"/>
    </xf>
    <xf numFmtId="0" fontId="2" fillId="0" borderId="0" xfId="0" applyFont="1" applyAlignment="1">
      <alignment wrapText="1"/>
    </xf>
    <xf numFmtId="0" fontId="111"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0" borderId="0" xfId="0" applyFont="1" applyAlignment="1">
      <alignment vertical="top" wrapText="1"/>
    </xf>
    <xf numFmtId="0" fontId="1"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5" fillId="0" borderId="0" xfId="0" applyFont="1" applyFill="1" applyAlignment="1">
      <alignment horizontal="left"/>
    </xf>
    <xf numFmtId="0" fontId="1" fillId="0" borderId="0" xfId="0" quotePrefix="1" applyFont="1" applyAlignment="1">
      <alignment horizontal="left" wrapText="1"/>
    </xf>
    <xf numFmtId="0" fontId="1" fillId="19" borderId="0" xfId="0" applyFont="1" applyFill="1" applyBorder="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5">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4" dataDxfId="373">
  <autoFilter ref="A8:AD20" xr:uid="{EF99425A-BF7C-494D-843B-A436A28F1D50}"/>
  <tableColumns count="30">
    <tableColumn id="26" xr3:uid="{F6E0102F-6A62-4676-8743-12C78DFD5AAE}" name="ID" totalsRowFunction="count" dataDxfId="372" totalsRowDxfId="371"/>
    <tableColumn id="34" xr3:uid="{C5C184C6-181D-45CF-A63D-7AEDCADFA43B}" name="Donnée (Niveau 1)" dataDxfId="370" totalsRowDxfId="369"/>
    <tableColumn id="1" xr3:uid="{48BA0677-2A51-4516-901D-245A32C9EF11}" name="Donnée (Niveau 2)" totalsRowFunction="count" dataDxfId="368" totalsRowDxfId="367"/>
    <tableColumn id="2" xr3:uid="{22B866D0-1B5E-4581-93E5-86229BC69C02}" name="Donnée (Niveau 3)" totalsRowFunction="count" dataDxfId="366" totalsRowDxfId="365"/>
    <tableColumn id="3" xr3:uid="{888BC815-3A76-4EEA-B68B-9A9CFFA21AC6}" name="Donnée (Niveau 4)" totalsRowFunction="count" dataDxfId="364" totalsRowDxfId="363"/>
    <tableColumn id="4" xr3:uid="{A1D31B95-E51B-44D1-A7C2-8E42F9D33E13}" name="Donnée (Niveau 5)" totalsRowFunction="count" dataDxfId="362" totalsRowDxfId="361"/>
    <tableColumn id="5" xr3:uid="{EA6D57DD-52EF-4D70-B539-0505DC6517EC}" name="Donnée (Niveau 6)" totalsRowFunction="count" dataDxfId="360" totalsRowDxfId="359"/>
    <tableColumn id="6" xr3:uid="{3FE552E2-2FEF-4E1A-B5DE-F4C21C13A296}" name="Description" totalsRowFunction="count" dataDxfId="358" totalsRowDxfId="357"/>
    <tableColumn id="14" xr3:uid="{BE5AEDCA-1CC5-4938-964E-9C68E6A07DC7}" name="Exemples" totalsRowFunction="count" dataDxfId="356" totalsRowDxfId="355"/>
    <tableColumn id="13" xr3:uid="{ED5FE47C-9997-4511-9856-83AF83A90171}" name="Fichier XSD" totalsRowFunction="count" dataDxfId="354" totalsRowDxfId="353"/>
    <tableColumn id="32" xr3:uid="{5C8C2495-D269-4E47-88B5-00584EF6B484}" name="Balise EMSI" dataDxfId="352" totalsRowDxfId="351"/>
    <tableColumn id="7" xr3:uid="{5C4F4C1E-17D3-4C4E-9650-A41F0BBB82B0}" name="Balise NexSIS" totalsRowFunction="count" dataDxfId="350" totalsRowDxfId="349"/>
    <tableColumn id="21" xr3:uid="{D8470834-C8F8-4F70-9302-7A4C602B72E6}" name="Nouvelle balise" totalsRowFunction="count" dataDxfId="348" totalsRowDxfId="347"/>
    <tableColumn id="8" xr3:uid="{D4E41060-B282-4AE5-8C87-3716CFB70625}" name="Nantes - balise" totalsRowFunction="count" dataDxfId="346" totalsRowDxfId="345"/>
    <tableColumn id="15" xr3:uid="{BB0E9A10-45CE-44DE-802C-D3A58D081A2F}" name="Nantes - description" totalsRowFunction="count" dataDxfId="344" totalsRowDxfId="343"/>
    <tableColumn id="18" xr3:uid="{8FE17C2A-E229-4B7F-B204-F356EEB4AE45}" name="GT399" totalsRowFunction="count" dataDxfId="342" totalsRowDxfId="341"/>
    <tableColumn id="9" xr3:uid="{4C9E2B92-3A78-454F-B9FF-8B97A2EAE3ED}" name="GT399 description" totalsRowFunction="count" dataDxfId="340" totalsRowDxfId="339"/>
    <tableColumn id="10" xr3:uid="{CCF33634-CF25-46BD-8DE3-12B24D24D5F8}" name="Priorisation" totalsRowFunction="count" dataDxfId="338" totalsRowDxfId="337"/>
    <tableColumn id="11" xr3:uid="{85B3828E-8687-4AA3-88CE-D610FCBDCFDE}" name="Cardinalité" dataDxfId="336" totalsRowDxfId="335"/>
    <tableColumn id="27" xr3:uid="{CF8F2F83-80E1-4F34-8CA4-101022C31379}" name="Objet" totalsRowFunction="count" dataDxfId="334" totalsRowDxfId="333"/>
    <tableColumn id="12" xr3:uid="{9491E93A-73C3-4214-8227-2A99EABCA3C1}" name="Format (ou type)" totalsRowFunction="count" dataDxfId="332" totalsRowDxfId="331"/>
    <tableColumn id="31" xr3:uid="{97801A1D-505C-4F61-ACF5-6EE844F5E23A}" name="Détails de format" dataDxfId="330" totalsRowDxfId="329"/>
    <tableColumn id="36" xr3:uid="{62248724-3AC6-48C6-B62F-D3C050A5A08F}" name="15-18" dataDxfId="328" totalsRowDxfId="327"/>
    <tableColumn id="35" xr3:uid="{2A6F94A4-B86B-4A8C-8862-6337DBF190B2}" name="15-15" dataDxfId="326" totalsRowDxfId="325"/>
    <tableColumn id="37" xr3:uid="{01782744-2942-D140-994A-3D343B0E0342}" name="CUT" dataDxfId="324" totalsRowDxfId="323"/>
    <tableColumn id="19" xr3:uid="{B112D546-E236-4723-880E-6D39731D2093}" name="Commentaire Hub Santé" totalsRowFunction="count" dataDxfId="322" totalsRowDxfId="321"/>
    <tableColumn id="16" xr3:uid="{E6CB6828-8B65-4F12-95B0-B9304BA135D8}" name="Commentaire Philippe Dreyfus" totalsRowFunction="count" dataDxfId="320" totalsRowDxfId="319"/>
    <tableColumn id="33" xr3:uid="{9AEA7D2D-C467-4E16-9414-C9877028EA11}" name="Commentaire FBE" dataDxfId="318" totalsRowDxfId="317"/>
    <tableColumn id="17" xr3:uid="{ACE48C56-220E-4341-8BEC-04B45FF1F728}" name="Commentaire Yann Penverne" totalsRowFunction="count" dataDxfId="316" totalsRowDxfId="315"/>
    <tableColumn id="20" xr3:uid="{A0AF1313-269D-4060-8F91-417D2F081DEB}" name="NexSIS" totalsRowFunction="custom" dataDxfId="314" totalsRowDxfId="31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93" dataDxfId="292" totalsRowDxfId="291">
  <autoFilter ref="A8:AD14" xr:uid="{EF99425A-BF7C-494D-843B-A436A28F1D50}"/>
  <tableColumns count="30">
    <tableColumn id="26" xr3:uid="{D5B2518C-6D8E-6147-8C4F-B866728B3834}" name="ID" totalsRowFunction="count" dataDxfId="290" totalsRowDxfId="289"/>
    <tableColumn id="34" xr3:uid="{87148819-B7A5-7947-82EE-7CD825960AED}" name="Donnée (Niveau 1)" dataDxfId="288" totalsRowDxfId="287"/>
    <tableColumn id="1" xr3:uid="{D13C8DA4-A6E7-6647-83BF-735A36445504}" name="Donnée (Niveau 2)" totalsRowFunction="count" dataDxfId="286" totalsRowDxfId="285"/>
    <tableColumn id="2" xr3:uid="{9844E3D8-484C-674F-A6FE-C5E74C0BECD7}" name="Donnée (Niveau 3)" totalsRowFunction="count" dataDxfId="284" totalsRowDxfId="283"/>
    <tableColumn id="3" xr3:uid="{EDEAC3BB-E6E5-6D4A-81D4-0D53BDE32BE7}" name="Donnée (Niveau 4)" totalsRowFunction="count" dataDxfId="282" totalsRowDxfId="281"/>
    <tableColumn id="4" xr3:uid="{02D62420-0C0A-4A42-BF62-D538EE277DA2}" name="Donnée (Niveau 5)" totalsRowFunction="count" dataDxfId="280" totalsRowDxfId="279"/>
    <tableColumn id="5" xr3:uid="{AEDF2332-EB8E-3F47-A30F-62F4B295DC6E}" name="Donnée (Niveau 6)" totalsRowFunction="count" dataDxfId="278" totalsRowDxfId="277"/>
    <tableColumn id="6" xr3:uid="{6B82679A-C79E-B942-87C2-2A9AC62DFE61}" name="Description" totalsRowFunction="count" dataDxfId="276" totalsRowDxfId="275"/>
    <tableColumn id="14" xr3:uid="{64EB0DE7-7110-B649-B47F-39D14AB54769}" name="Exemples" totalsRowFunction="count" dataDxfId="274" totalsRowDxfId="273"/>
    <tableColumn id="7" xr3:uid="{30859462-25E2-6C4B-8D3C-5F2310CF2710}" name="Balise NexSIS" totalsRowFunction="count" dataDxfId="272" totalsRowDxfId="271"/>
    <tableColumn id="21" xr3:uid="{C7789C87-5B0F-9240-95BB-36A6DBBF16F7}" name="Nouvelle balise" totalsRowFunction="count" dataDxfId="270" totalsRowDxfId="269"/>
    <tableColumn id="8" xr3:uid="{56A311D2-6944-B44A-BA90-1B44FB783B25}" name="Nantes - balise" totalsRowFunction="count" dataDxfId="268" totalsRowDxfId="267"/>
    <tableColumn id="15" xr3:uid="{CC481BC4-1ACF-7849-B03D-7121652EE416}" name="Nantes - description" totalsRowFunction="count" dataDxfId="266" totalsRowDxfId="265"/>
    <tableColumn id="18" xr3:uid="{DA3EC825-B94E-6142-B1D1-58F763F6812E}" name="GT399" totalsRowFunction="count" dataDxfId="264" totalsRowDxfId="263"/>
    <tableColumn id="9" xr3:uid="{A60F6B9F-CF7A-6F48-A3FD-7FC591506696}" name="GT399 description" totalsRowFunction="count" dataDxfId="262" totalsRowDxfId="261"/>
    <tableColumn id="10" xr3:uid="{F183E99A-8936-D242-9E2F-7DF202579449}" name="Priorisation" totalsRowFunction="count" dataDxfId="260" totalsRowDxfId="259"/>
    <tableColumn id="11" xr3:uid="{0C55DBEB-B030-EB40-8778-44C43E402B7D}" name="Cardinalité" dataDxfId="258" totalsRowDxfId="257"/>
    <tableColumn id="27" xr3:uid="{3EA0014F-1F9E-3346-86AA-D19E79E32F71}" name="Objet" totalsRowFunction="count" dataDxfId="256" totalsRowDxfId="255"/>
    <tableColumn id="12" xr3:uid="{A3CD3B4C-97D3-9741-9A73-087C7A9F8936}" name="Format (ou type)" totalsRowFunction="count" dataDxfId="254" totalsRowDxfId="253"/>
    <tableColumn id="37" xr3:uid="{3FE45E5F-AD1E-7B48-BE25-BC7327DD16EC}" name="Nomenclature/ énumération" dataDxfId="252" totalsRowDxfId="251"/>
    <tableColumn id="31" xr3:uid="{9CB46CA4-597C-5148-8480-F8796E3C5AFD}" name="Détails de format" dataDxfId="250" totalsRowDxfId="249"/>
    <tableColumn id="36" xr3:uid="{97A47004-218F-7749-B82B-5B2AEE40A23C}" name="15-18" dataDxfId="248" totalsRowDxfId="247"/>
    <tableColumn id="35" xr3:uid="{544CEA0F-DCB5-C64C-9CDE-A40F1906888F}" name="15-15" dataDxfId="246" totalsRowDxfId="245"/>
    <tableColumn id="39" xr3:uid="{6DB8C4C4-E592-DA4D-B502-CA1F3A98FF18}" name="CUT" dataDxfId="244" totalsRowDxfId="243"/>
    <tableColumn id="19" xr3:uid="{F48E57B7-0080-CD4F-8CC0-D9866BEEABEE}" name="Commentaire Hub Santé" totalsRowFunction="count" dataDxfId="242" totalsRowDxfId="241"/>
    <tableColumn id="16" xr3:uid="{93611743-80E2-3A49-9F47-6E81E63C36BC}" name="Commentaire Philippe Dreyfus" totalsRowFunction="count" dataDxfId="240" totalsRowDxfId="239"/>
    <tableColumn id="33" xr3:uid="{E8582012-E1AA-5C48-84F3-81E85831EA3D}" name="Commentaire FBE" dataDxfId="238" totalsRowDxfId="237"/>
    <tableColumn id="17" xr3:uid="{10CD9342-79AA-B840-BD59-F6A02345EC01}" name="Commentaire Yann Penverne" totalsRowFunction="count" dataDxfId="236" totalsRowDxfId="235"/>
    <tableColumn id="20" xr3:uid="{36DD8A92-EC42-2849-A047-5EE0AABF1132}" name="NexSIS" totalsRowFunction="custom" dataDxfId="234" totalsRowDxfId="233">
      <totalsRowFormula>SUBTOTAL(103,createCase3[NexSIS])-COUNTIFS(createCase3[NexSIS],"=X")</totalsRowFormula>
    </tableColumn>
    <tableColumn id="22" xr3:uid="{055A2D99-D525-3349-A349-779652E6F495}" name="Métier" totalsRowFunction="custom" dataDxfId="232" totalsRowDxfId="23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3" totalsRowCount="1" headerRowDxfId="157" dataDxfId="156" totalsRowDxfId="155">
  <autoFilter ref="A8:AD192" xr:uid="{EF99425A-BF7C-494D-843B-A436A28F1D50}"/>
  <tableColumns count="30">
    <tableColumn id="26" xr3:uid="{F89F79B0-EC13-4626-8B8B-E72803CF8D7F}" name="ID" totalsRowFunction="count" dataDxfId="154" totalsRowDxfId="29"/>
    <tableColumn id="34" xr3:uid="{82D9E408-6E89-6548-8064-32C2C1C49796}" name="Donnée (Niveau 1)" dataDxfId="153" totalsRowDxfId="28"/>
    <tableColumn id="1" xr3:uid="{A4D81CB2-5DBF-46A1-831A-3B0CB8713987}" name="Donnée (Niveau 2)" totalsRowFunction="count" dataDxfId="152" totalsRowDxfId="27"/>
    <tableColumn id="2" xr3:uid="{70FEA672-42A5-4D50-83E3-20F1DC99F826}" name="Donnée (Niveau 3)" totalsRowFunction="count" dataDxfId="151" totalsRowDxfId="26"/>
    <tableColumn id="3" xr3:uid="{E5F546D4-3F7C-49D3-ACAD-5C0AA86EEA72}" name="Donnée (Niveau 4)" totalsRowFunction="count" dataDxfId="150" totalsRowDxfId="25"/>
    <tableColumn id="4" xr3:uid="{C36F63D5-6F86-4068-8553-7E11F2FF2E34}" name="Donnée (Niveau 5)" totalsRowFunction="count" dataDxfId="149" totalsRowDxfId="24"/>
    <tableColumn id="5" xr3:uid="{BCD32C8B-1BF5-4152-A4E3-856EB454D41F}" name="Donnée (Niveau 6)" totalsRowFunction="count" dataDxfId="148" totalsRowDxfId="23"/>
    <tableColumn id="6" xr3:uid="{31AB271A-A79E-4AD6-A425-139013E5C0ED}" name="Description" totalsRowFunction="count" dataDxfId="147" totalsRowDxfId="22"/>
    <tableColumn id="14" xr3:uid="{42356E16-5C2C-47EF-96D9-1439EB52D654}" name="Exemples" totalsRowFunction="count" dataDxfId="146" totalsRowDxfId="21"/>
    <tableColumn id="7" xr3:uid="{05B3DFF6-BC4E-40A1-862A-0EBD5F2686D8}" name="Balise NexSIS" totalsRowFunction="count" dataDxfId="145" totalsRowDxfId="20"/>
    <tableColumn id="21" xr3:uid="{A67EAB5D-C889-4A87-AEDD-CB5D507B5224}" name="Nouvelle balise" totalsRowFunction="count" dataDxfId="144" totalsRowDxfId="19"/>
    <tableColumn id="8" xr3:uid="{142E6E6B-2EEA-41C0-969F-103EB7FEE77B}" name="Nantes - balise" totalsRowFunction="count" dataDxfId="143" totalsRowDxfId="18"/>
    <tableColumn id="15" xr3:uid="{4B3C95EC-2C41-42CE-9528-75F02E532B07}" name="Nantes - description" totalsRowFunction="count" dataDxfId="142" totalsRowDxfId="17"/>
    <tableColumn id="18" xr3:uid="{DD4C49C8-6EEB-4810-B6DF-F5EA0958E68F}" name="GT399" totalsRowFunction="count" dataDxfId="141" totalsRowDxfId="16"/>
    <tableColumn id="9" xr3:uid="{1EF347D1-5F3C-455F-B7CC-0411A0A13BA5}" name="GT399 description" totalsRowFunction="count" dataDxfId="140" totalsRowDxfId="15"/>
    <tableColumn id="10" xr3:uid="{A688C13F-43B2-4D38-AB61-5A8FA70F8877}" name="Priorisation" totalsRowFunction="count" dataDxfId="139" totalsRowDxfId="14"/>
    <tableColumn id="11" xr3:uid="{740E98DF-4145-4688-96B5-1DB2B4C65860}" name="Cardinalité" dataDxfId="138" totalsRowDxfId="13"/>
    <tableColumn id="27" xr3:uid="{5362BDCB-F398-463F-807C-5642BE8139A3}" name="Objet" totalsRowFunction="count" dataDxfId="137" totalsRowDxfId="12"/>
    <tableColumn id="12" xr3:uid="{F99D40B9-B75A-4B6D-AD14-A9CC94A67A94}" name="Format (ou type)" totalsRowFunction="count" dataDxfId="136" totalsRowDxfId="11"/>
    <tableColumn id="37" xr3:uid="{C4249FC6-D549-4A35-98D7-D98FEFD604C7}" name="Nomenclature/ énumération" dataDxfId="135" totalsRowDxfId="10"/>
    <tableColumn id="31" xr3:uid="{165DCEEB-09D9-4414-9EB1-071322B65527}" name="Détails de format" dataDxfId="134" totalsRowDxfId="9"/>
    <tableColumn id="36" xr3:uid="{DFE77849-E589-4C00-A974-5EA32CAC9950}" name="15-18" dataDxfId="133" totalsRowDxfId="8"/>
    <tableColumn id="35" xr3:uid="{6F7422E5-A9F0-4CB5-94CC-23CADED3A1EA}" name="15-15" dataDxfId="132" totalsRowDxfId="7"/>
    <tableColumn id="39" xr3:uid="{D123E456-B227-404D-9075-2C12B6D79281}" name="CUT" dataDxfId="131" totalsRowDxfId="6"/>
    <tableColumn id="19" xr3:uid="{0E27CA97-E0CC-4707-8A95-C2EB8B822A50}" name="Commentaire Hub Santé" totalsRowFunction="count" dataDxfId="130" totalsRowDxfId="5"/>
    <tableColumn id="16" xr3:uid="{85C90A89-19FA-4640-8DE9-5BC81E29801A}" name="Commentaire Philippe Dreyfus" totalsRowFunction="count" dataDxfId="129" totalsRowDxfId="4"/>
    <tableColumn id="33" xr3:uid="{F9B7E469-F267-4217-89F6-2332B9BE9F00}" name="Commentaire FBE" dataDxfId="128" totalsRowDxfId="3"/>
    <tableColumn id="17" xr3:uid="{AF1719C0-5CFC-4F9F-8447-1E16DD154E8D}" name="Commentaire Yann Penverne" totalsRowFunction="count" dataDxfId="127" totalsRowDxfId="2"/>
    <tableColumn id="20" xr3:uid="{A1AC7405-8CAD-4797-ACD3-A6DB9BD4973A}" name="NexSIS" totalsRowFunction="custom" dataDxfId="126" totalsRowDxfId="1">
      <totalsRowFormula>SUBTOTAL(103,createCase[NexSIS])-COUNTIFS(createCase[NexSIS],"=X")</totalsRowFormula>
    </tableColumn>
    <tableColumn id="22" xr3:uid="{BFD15786-BC47-434A-8C58-1A07EC8D4305}" name="Métier" totalsRowFunction="custom" dataDxfId="125"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3" dataDxfId="92" totalsRowDxfId="91">
  <autoFilter ref="A8:AD47" xr:uid="{E779C242-2956-4825-8D18-6295157DB7AF}"/>
  <tableColumns count="30">
    <tableColumn id="26" xr3:uid="{F3F553A6-7E4F-417C-A6A2-5E83B9824E15}" name="ID" totalsRowFunction="count" dataDxfId="90" totalsRowDxfId="89"/>
    <tableColumn id="34" xr3:uid="{56C0E78B-8CCA-45B2-B9B3-D346DD1F381E}" name="Donnée (Niveau 1)" dataDxfId="88" totalsRowDxfId="87"/>
    <tableColumn id="1" xr3:uid="{0F9B8258-350B-41D3-B5C2-EDDB599F6829}" name="Donnée (Niveau 2)" totalsRowFunction="count" dataDxfId="86" totalsRowDxfId="85"/>
    <tableColumn id="2" xr3:uid="{C07E167B-C93D-4810-8FD9-23F810240395}" name="Donnée (Niveau 3)" totalsRowFunction="count" dataDxfId="84" totalsRowDxfId="83"/>
    <tableColumn id="3" xr3:uid="{961D5039-51EF-400C-8103-78DF48B44559}" name="Donnée (Niveau 4)" totalsRowFunction="count" dataDxfId="82" totalsRowDxfId="81"/>
    <tableColumn id="4" xr3:uid="{734DE849-165F-486A-BB22-D8648A6F451E}" name="Donnée (Niveau 5)" totalsRowFunction="count" dataDxfId="80" totalsRowDxfId="79"/>
    <tableColumn id="5" xr3:uid="{861A7B1D-2BA3-4EA5-A0D5-F48C7C7569D0}" name="Donnée (Niveau 6)" totalsRowFunction="count" dataDxfId="78" totalsRowDxfId="77"/>
    <tableColumn id="6" xr3:uid="{EC32FDC0-8437-4F1C-9452-137D998A63E8}" name="Description" totalsRowFunction="count" dataDxfId="76" totalsRowDxfId="75"/>
    <tableColumn id="14" xr3:uid="{99437B48-420C-4085-A9D8-010486E61C6E}" name="Exemples" totalsRowFunction="count" dataDxfId="74" totalsRowDxfId="73"/>
    <tableColumn id="7" xr3:uid="{D301DE85-E1D2-4C32-99EA-028426BF1FF2}" name="Balise NexSIS" totalsRowFunction="count" dataDxfId="72" totalsRowDxfId="71"/>
    <tableColumn id="21" xr3:uid="{650290E8-1B8E-4C8D-8B82-A054275D82AB}" name="Nouvelle balise" totalsRowFunction="count" dataDxfId="70" totalsRowDxfId="69"/>
    <tableColumn id="8" xr3:uid="{A30CAE9F-03C9-4826-A0E3-3E6D141AF785}" name="Nantes - balise" totalsRowFunction="count" dataDxfId="68" totalsRowDxfId="67"/>
    <tableColumn id="15" xr3:uid="{8C12D6A1-469E-40F2-AEAE-7BCEB632C915}" name="Nantes - description" totalsRowFunction="count" dataDxfId="66" totalsRowDxfId="65"/>
    <tableColumn id="18" xr3:uid="{594B797F-376A-4032-9EDF-261A77A11C28}" name="GT399" totalsRowFunction="count" dataDxfId="64" totalsRowDxfId="63"/>
    <tableColumn id="9" xr3:uid="{163D5EA9-1F3D-41A0-B0A9-24213EA3C6D6}" name="GT399 description" totalsRowFunction="count" dataDxfId="62" totalsRowDxfId="61"/>
    <tableColumn id="10" xr3:uid="{96C113DB-4A16-4B10-A333-DF8DF7AC3D97}" name="Priorisation" totalsRowFunction="count" dataDxfId="60" totalsRowDxfId="59"/>
    <tableColumn id="11" xr3:uid="{169519F8-3CBC-4AD6-83C4-EF4FA9FF88E8}" name="Cardinalité" dataDxfId="58" totalsRowDxfId="57"/>
    <tableColumn id="27" xr3:uid="{C7AAB4F3-0AD0-45AB-8A66-2033513E664E}" name="Objet" totalsRowFunction="count" dataDxfId="56" totalsRowDxfId="55"/>
    <tableColumn id="12" xr3:uid="{4DAEBE6E-9755-4DE1-BFA5-14CAFC1AEE51}" name="Format (ou type)" totalsRowFunction="count" dataDxfId="54" totalsRowDxfId="53"/>
    <tableColumn id="37" xr3:uid="{B9E88E6C-457D-46D7-A387-DEE3D5037D7B}" name="Nomenclature/ énumération" dataDxfId="52" totalsRowDxfId="51"/>
    <tableColumn id="31" xr3:uid="{00E573C8-FCEB-40CE-8901-987CBDB5EE70}" name="Détails de format" dataDxfId="50" totalsRowDxfId="49"/>
    <tableColumn id="36" xr3:uid="{C6466CEE-552F-4A61-9B58-F029008C35E4}" name="15-18" dataDxfId="48" totalsRowDxfId="47"/>
    <tableColumn id="35" xr3:uid="{93DB073A-A412-43D2-85F5-A1E49ED5A7FE}" name="15-15" dataDxfId="46" totalsRowDxfId="45"/>
    <tableColumn id="39" xr3:uid="{EAB62C4B-1725-4AF7-BE09-2C64A4E52308}" name="CUT" dataDxfId="44" totalsRowDxfId="43"/>
    <tableColumn id="19" xr3:uid="{FA079252-E747-4586-A8C9-27BEC20124F4}" name="Commentaire Hub Santé" totalsRowFunction="count" dataDxfId="42" totalsRowDxfId="41"/>
    <tableColumn id="16" xr3:uid="{E7205CA0-5C9A-4AB5-A0A6-3A444E53344A}" name="Commentaire Philippe Dreyfus" totalsRowFunction="count" dataDxfId="40" totalsRowDxfId="39"/>
    <tableColumn id="33" xr3:uid="{5D7052F5-0B33-4763-B2C7-B673868EB4B3}" name="Commentaire FBE" dataDxfId="38" totalsRowDxfId="37"/>
    <tableColumn id="17" xr3:uid="{1408682C-F606-4DC9-89DE-5F967219E174}" name="Commentaire Yann Penverne" totalsRowFunction="count" dataDxfId="36" totalsRowDxfId="35"/>
    <tableColumn id="20" xr3:uid="{EB5ADC6E-51A9-42AC-B099-578F4B0BFBCD}" name="NexSIS" totalsRowFunction="custom" dataDxfId="34" totalsRowDxfId="33">
      <totalsRowFormula>SUBTOTAL(103,createCase2[NexSIS])-COUNTIFS(createCase2[NexSIS],"=X")</totalsRowFormula>
    </tableColumn>
    <tableColumn id="22" xr3:uid="{C0499452-7EB8-4787-8FF2-5A8B2BB22EAE}" name="Métier" totalsRowFunction="custom" dataDxfId="32" totalsRowDxfId="3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E139" dT="2023-07-06T14:57:36.74" personId="{ABFB0C52-AC18-4406-B6D7-B9BCF5A2A0D7}" id="{1D55BF88-CF71-4C16-A064-B22A2F51BD8C}">
    <text>On ne réutilise pas le MDD de données de contact ?</text>
  </threadedComment>
  <threadedComment ref="E139" dT="2023-11-14T20:26:51.14" personId="{E9A6DF60-F9B3-4BD0-BB8A-DE1D37E26830}" id="{20E09A5D-7773-478B-902B-701B4FA3912C}" parentId="{1D55BF88-CF71-4C16-A064-B22A2F51BD8C}">
    <text>Qu'est -ce que tu appelle données de contact ?</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40" dT="2023-11-28T09:34:16.93" personId="{E9A6DF60-F9B3-4BD0-BB8A-DE1D37E26830}" id="{7E71B2D7-93D2-4A4C-9022-B89A4B2D082E}">
    <text xml:space="preserve">Pourquoi met on des nomenclatures EMSI ici ?
</text>
  </threadedComment>
  <threadedComment ref="E151" dT="2023-11-28T09:33:59.06" personId="{E9A6DF60-F9B3-4BD0-BB8A-DE1D37E26830}" id="{0A1DDABD-B2B0-4A61-8814-A7491198F908}">
    <text>Peut-on / doit-on réutiliser l'objet contact requérant : c'est la même structure ? Mais ici cela concerne le patient</text>
  </threadedComment>
  <threadedComment ref="H151" dT="2023-09-20T13:13:53.48" personId="{ABFB0C52-AC18-4406-B6D7-B9BCF5A2A0D7}" id="{647A8527-7AF1-45AA-BB58-53C964C0E6F0}" done="1">
    <text>Un peu flou sur les valeurs autorisées pour le type canal, prévoir quelques grands types ? (style "tel", "mail", "other" etc)</text>
  </threadedComment>
  <threadedComment ref="H151" dT="2023-09-26T16:55:36.18" personId="{ABFB0C52-AC18-4406-B6D7-B9BCF5A2A0D7}" id="{FECFF266-C864-428C-9966-9B138242FB95}" parentId="{647A8527-7AF1-45AA-BB58-53C964C0E6F0}">
    <text>Reprendre la nomenclature CHANNEL d'EMSI ?</text>
  </threadedComment>
  <threadedComment ref="H151" dT="2023-09-26T17:04:41.07" personId="{ABFB0C52-AC18-4406-B6D7-B9BCF5A2A0D7}" id="{72BF1BA8-2AFF-404A-9193-020D6474E505}" parentId="{647A8527-7AF1-45AA-BB58-53C964C0E6F0}">
    <text>Pour aller au bout de la logique, le passer en objet CONTACT</text>
  </threadedComment>
  <threadedComment ref="Q151"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4" dT="2023-07-04T15:00:55.86" personId="{C9A89B3A-A5FD-6849-8E65-1CD4E6C7CFF2}" id="{35E4ADC3-8CD5-497E-8618-5A1507E76748}">
    <text>Pas de risque de passer des données Santé à un système non HDS ?</text>
  </threadedComment>
  <threadedComment ref="E154"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4" dT="2023-07-10T16:47:01.30" personId="{ABFB0C52-AC18-4406-B6D7-B9BCF5A2A0D7}" id="{D9927240-5703-4A60-9A7E-75D1451BE4DB}">
    <text>Opportunité de se caler sur EMSI et de mettre partout "freetext"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1" dT="2023-11-14T15:29:39.07" personId="{E9A6DF60-F9B3-4BD0-BB8A-DE1D37E26830}" id="{A01A1601-D876-42A1-B7E1-CAFC7CAE43BD}">
    <text>Objet Agent qui existe dans la qualification de l'affaire : à réutiliser ici ? Doit on ajouter nom prénom à l'objet ?</text>
  </threadedComment>
  <threadedComment ref="C169"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71" dT="2023-09-20T15:45:30.85" personId="{ABFB0C52-AC18-4406-B6D7-B9BCF5A2A0D7}" id="{DFEBA3BC-8166-4F9F-A129-402A4AB175F7}">
    <text>Y'a-t-il une nomenclature derrière ? Sinon mettre plutôt du freetext</text>
  </threadedComment>
  <threadedComment ref="D172" dT="2023-09-21T08:24:16.97" personId="{ABFB0C52-AC18-4406-B6D7-B9BCF5A2A0D7}" id="{D34D40C8-9930-4697-941A-5B0307605F2D}">
    <text>Mettre plutôt un type ressource cf. EMSI</text>
  </threadedComment>
  <threadedComment ref="K172" dT="2023-11-24T17:15:01.30" personId="{E9A6DF60-F9B3-4BD0-BB8A-DE1D37E26830}" id="{67DC72F8-6B7D-47A0-BEBA-53124836E50B}">
    <text>Il faut que ce soit idem EMSI ?</text>
  </threadedComment>
  <threadedComment ref="D173" dT="2023-09-21T08:23:36.30" personId="{ABFB0C52-AC18-4406-B6D7-B9BCF5A2A0D7}" id="{94CB63FF-3915-49D6-9867-9F61128C5ACD}">
    <text>Définir la nomenclature</text>
  </threadedComment>
  <threadedComment ref="D173" dT="2023-11-27T12:34:46.55" personId="{E9A6DF60-F9B3-4BD0-BB8A-DE1D37E26830}" id="{78649DAB-1804-4F5E-803E-2A96DDADC5CA}" parentId="{94CB63FF-3915-49D6-9867-9F61128C5ACD}">
    <text xml:space="preserve">Pas la même signification, que le "niveau de soins" d'engagement du vecteur. </text>
  </threadedComment>
  <threadedComment ref="D173" dT="2023-11-27T12:36:58.47" personId="{E9A6DF60-F9B3-4BD0-BB8A-DE1D37E26830}" id="{CE30DA1C-AAEC-444F-94DF-638CE30D50EC}" parentId="{94CB63FF-3915-49D6-9867-9F61128C5ACD}">
    <text>Dans le vecteur de transport : niveau de médicalisation du transport</text>
  </threadedComment>
  <threadedComment ref="D173" dT="2023-11-27T12:38:39.20" personId="{E9A6DF60-F9B3-4BD0-BB8A-DE1D37E26830}" id="{F3C6268C-0C86-44B1-AEDD-07A7E6BDA651}" parentId="{94CB63FF-3915-49D6-9867-9F61128C5ACD}">
    <text>Pas de nomenclature</text>
  </threadedComment>
  <threadedComment ref="D174" dT="2023-09-21T08:23:20.98" personId="{ABFB0C52-AC18-4406-B6D7-B9BCF5A2A0D7}" id="{418F6048-D82E-4151-A527-DD3375E32EDF}">
    <text>Reprendre un objet position du modèle adresse EMSI ?</text>
  </threadedComment>
  <threadedComment ref="E181" dT="2023-11-28T10:12:33.24" personId="{E9A6DF60-F9B3-4BD0-BB8A-DE1D37E26830}" id="{D0ACE4EE-6B2E-4FD1-A81B-40B452F2CB5B}">
    <text xml:space="preserve">Quelle nomenclature? 
</text>
  </threadedComment>
  <threadedComment ref="E182" dT="2023-11-28T10:16:54.57" personId="{E9A6DF60-F9B3-4BD0-BB8A-DE1D37E26830}" id="{E62C45CD-4525-4BB4-9495-41027D87DB0A}">
    <text>Quelle nomenclature?</text>
  </threadedComment>
  <threadedComment ref="Q183" dT="2023-06-15T08:43:45.62" personId="{C9A89B3A-A5FD-6849-8E65-1CD4E6C7CFF2}" id="{B2A46742-7986-49EC-BFF2-E5B137820840}" done="1">
    <text>Vraiment 0..n ??? Plutôt 0..1 !</text>
  </threadedComment>
  <threadedComment ref="Q183" dT="2023-06-15T08:44:13.57" personId="{C9A89B3A-A5FD-6849-8E65-1CD4E6C7CFF2}" id="{0A6061F6-9572-4E76-8A7E-B49B7B3754F0}" parentId="{B2A46742-7986-49EC-BFF2-E5B137820840}">
    <text>Quid des autres alertes ultérieures ? -&gt; pas ici ! Pas 0..n</text>
  </threadedComment>
  <threadedComment ref="Q183" dT="2023-06-15T08:47:32.60" personId="{C9A89B3A-A5FD-6849-8E65-1CD4E6C7CFF2}" id="{B4482AEB-107B-477C-8801-43834D34BA26}" parentId="{B2A46742-7986-49EC-BFF2-E5B137820840}">
    <text>Pourquoi faire initiale et nouvelle alerte ??? Juste partager une liste de n alertes non ?</text>
  </threadedComment>
  <threadedComment ref="Q18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84" dT="2023-11-28T10:26:59.01" personId="{E9A6DF60-F9B3-4BD0-BB8A-DE1D37E26830}" id="{DC749AE9-4EDB-4A7F-8A7B-0D009E03AED0}">
    <text xml:space="preserve">Quelle nomenclature  + est-ce un objet code + libellé ? </text>
  </threadedComment>
  <threadedComment ref="C185" dT="2023-07-04T13:01:55.92" personId="{C9A89B3A-A5FD-6849-8E65-1CD4E6C7CFF2}" id="{3E4494E4-4D0B-482E-8C44-6CA902FCAA01}" done="1">
    <text>Vont vraiment être différentes de la localisation de l’affaire ?</text>
  </threadedComment>
  <threadedComment ref="Q185" dT="2023-06-15T08:43:45.62" personId="{C9A89B3A-A5FD-6849-8E65-1CD4E6C7CFF2}" id="{12397E16-0DD2-4B81-8BEC-31510D881B5D}" done="1">
    <text>Vraiment 0..n ??? Plutôt 0..1 !</text>
  </threadedComment>
  <threadedComment ref="Q185" dT="2023-06-15T08:44:13.57" personId="{C9A89B3A-A5FD-6849-8E65-1CD4E6C7CFF2}" id="{874C3690-704A-4135-9A27-9126AC7954EF}" parentId="{12397E16-0DD2-4B81-8BEC-31510D881B5D}">
    <text>Quid des autres alertes ultérieures ? -&gt; pas ici ! Pas 0..n</text>
  </threadedComment>
  <threadedComment ref="Q185" dT="2023-06-15T08:47:32.60" personId="{C9A89B3A-A5FD-6849-8E65-1CD4E6C7CFF2}" id="{C595C92E-EE11-44EA-80CE-6225C1299968}" parentId="{12397E16-0DD2-4B81-8BEC-31510D881B5D}">
    <text>Pourquoi faire initiale et nouvelle alerte ??? Juste partager une liste de n alertes non ?</text>
  </threadedComment>
  <threadedComment ref="Q18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7" dT="2023-06-13T09:17:02.34" personId="{C9A89B3A-A5FD-6849-8E65-1CD4E6C7CFF2}" id="{68BF9403-31A1-4258-9F69-305F60612509}" done="1">
    <text>Gérer ça dans les règles Excel +  script de génération</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5"/>
      <c r="K1" s="42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39" t="s">
        <v>911</v>
      </c>
      <c r="I1" s="439"/>
      <c r="J1" s="439"/>
      <c r="O1" s="440" t="s">
        <v>816</v>
      </c>
      <c r="P1" s="440"/>
      <c r="AC1" s="96"/>
      <c r="AE1"/>
      <c r="AF1" s="128"/>
      <c r="ALZ1"/>
    </row>
    <row r="2" spans="1:1014" ht="13.5" customHeight="1">
      <c r="C2" s="141" t="s">
        <v>818</v>
      </c>
      <c r="D2" s="290"/>
      <c r="E2" s="152" t="s">
        <v>819</v>
      </c>
      <c r="F2" s="157">
        <f>createCase2[[#Totals],[NexSIS]] / createCase2[[#Totals],[ID]]</f>
        <v>0</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1473</v>
      </c>
      <c r="E42" s="242"/>
      <c r="F42" s="242"/>
      <c r="G42" s="242"/>
      <c r="H42" s="398" t="s">
        <v>1474</v>
      </c>
      <c r="I42" s="400" t="s">
        <v>1475</v>
      </c>
      <c r="J42" s="398"/>
      <c r="K42" s="263" t="s">
        <v>1476</v>
      </c>
      <c r="L42" s="398"/>
      <c r="M42" s="398"/>
      <c r="N42" s="398"/>
      <c r="O42" s="398"/>
      <c r="P42" s="401"/>
      <c r="Q42" s="398" t="s">
        <v>817</v>
      </c>
      <c r="R42" s="398"/>
      <c r="S42" s="257" t="s">
        <v>863</v>
      </c>
      <c r="T42" s="287"/>
      <c r="U42" s="398" t="s">
        <v>1477</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1478</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1479</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1480</v>
      </c>
      <c r="D45" s="242"/>
      <c r="E45" s="242"/>
      <c r="F45" s="242"/>
      <c r="G45" s="242"/>
      <c r="H45" s="266"/>
      <c r="I45" s="267"/>
      <c r="J45" s="266"/>
      <c r="K45" s="263" t="s">
        <v>1481</v>
      </c>
      <c r="L45" s="266"/>
      <c r="M45" s="266"/>
      <c r="N45" s="266"/>
      <c r="O45" s="266"/>
      <c r="P45" s="268"/>
      <c r="Q45" s="266" t="s">
        <v>817</v>
      </c>
      <c r="R45" s="266" t="s">
        <v>864</v>
      </c>
      <c r="S45" s="269" t="s">
        <v>1482</v>
      </c>
      <c r="T45" s="272"/>
      <c r="U45" s="266"/>
      <c r="V45" s="268"/>
      <c r="W45" s="262" t="s">
        <v>864</v>
      </c>
      <c r="X45" s="232"/>
      <c r="Y45" s="404"/>
      <c r="Z45" s="266"/>
      <c r="AA45" s="271" t="s">
        <v>1483</v>
      </c>
      <c r="AB45" s="266"/>
      <c r="AC45" s="402"/>
      <c r="AD45" s="402"/>
    </row>
    <row r="46" spans="1:30" s="224" customFormat="1" ht="13.5" customHeight="1">
      <c r="A46" s="225">
        <v>38</v>
      </c>
      <c r="B46" s="240"/>
      <c r="C46" s="219"/>
      <c r="D46" s="242" t="s">
        <v>1484</v>
      </c>
      <c r="E46" s="242"/>
      <c r="F46" s="242"/>
      <c r="G46" s="242"/>
      <c r="H46" s="398" t="s">
        <v>1485</v>
      </c>
      <c r="I46" s="400">
        <v>31</v>
      </c>
      <c r="J46" s="398"/>
      <c r="K46" s="263" t="s">
        <v>1486</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1487</v>
      </c>
      <c r="E47" s="242"/>
      <c r="F47" s="242"/>
      <c r="G47" s="242"/>
      <c r="H47" s="398" t="s">
        <v>1488</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4" priority="50">
      <formula>OR($AD49="X",$AB49="X")</formula>
    </cfRule>
    <cfRule type="expression" dxfId="123" priority="51">
      <formula>AND($AD49=1,$AB49=1)</formula>
    </cfRule>
    <cfRule type="expression" dxfId="122" priority="52">
      <formula>$AD49=1</formula>
    </cfRule>
    <cfRule type="expression" dxfId="121" priority="53">
      <formula>$AB49=1</formula>
    </cfRule>
  </conditionalFormatting>
  <conditionalFormatting sqref="A9:G47">
    <cfRule type="expression" dxfId="120" priority="58">
      <formula>AND(NOT(ISBLANK($W9)),ISBLANK($AC9),ISBLANK($AD9))</formula>
    </cfRule>
  </conditionalFormatting>
  <conditionalFormatting sqref="B13:C41 E13:G41">
    <cfRule type="expression" dxfId="119" priority="34">
      <formula>AND($AD13=1,$AC13=1)</formula>
    </cfRule>
    <cfRule type="expression" dxfId="118" priority="35">
      <formula>$AD13=1</formula>
    </cfRule>
  </conditionalFormatting>
  <conditionalFormatting sqref="B15:C41 E15:G41">
    <cfRule type="expression" dxfId="117" priority="13">
      <formula>$AC15=1</formula>
    </cfRule>
  </conditionalFormatting>
  <conditionalFormatting sqref="B9:G12 A9:A47 B42:G47 E13:G14 B13:C14">
    <cfRule type="expression" dxfId="116" priority="57">
      <formula>$AC9=1</formula>
    </cfRule>
  </conditionalFormatting>
  <conditionalFormatting sqref="B9:G12 A9:A47 B42:G47">
    <cfRule type="expression" dxfId="115" priority="56">
      <formula>$AD9=1</formula>
    </cfRule>
  </conditionalFormatting>
  <conditionalFormatting sqref="B9:G12 B13:C41 E13:G41 A9:A47">
    <cfRule type="expression" dxfId="114" priority="33">
      <formula>OR($AD9="X",$AC9="X")</formula>
    </cfRule>
  </conditionalFormatting>
  <conditionalFormatting sqref="B42:G47 B9:G12 A9:A47">
    <cfRule type="expression" dxfId="113" priority="55">
      <formula>AND($AD9=1,$AC9=1)</formula>
    </cfRule>
  </conditionalFormatting>
  <conditionalFormatting sqref="B42:G47">
    <cfRule type="expression" dxfId="112" priority="54">
      <formula>OR($AD42="X",$AC42="X")</formula>
    </cfRule>
  </conditionalFormatting>
  <conditionalFormatting sqref="C9:C47">
    <cfRule type="expression" dxfId="111" priority="32">
      <formula>AND($R9="X",$B9&lt;&gt;"")</formula>
    </cfRule>
  </conditionalFormatting>
  <conditionalFormatting sqref="D13:D41">
    <cfRule type="expression" dxfId="110" priority="14">
      <formula>OR($AD13="X",$AC13="X")</formula>
    </cfRule>
    <cfRule type="expression" dxfId="109" priority="15">
      <formula>AND($AD13=1,$AC13=1)</formula>
    </cfRule>
    <cfRule type="expression" dxfId="108" priority="16">
      <formula>$AD13=1</formula>
    </cfRule>
    <cfRule type="expression" dxfId="107" priority="17">
      <formula>$AC13=1</formula>
    </cfRule>
  </conditionalFormatting>
  <conditionalFormatting sqref="D15:D41">
    <cfRule type="expression" dxfId="106" priority="24">
      <formula>AND($R15="X",$B15&lt;&gt;"")</formula>
    </cfRule>
  </conditionalFormatting>
  <conditionalFormatting sqref="E12:E14 D9:D12 D42:D47">
    <cfRule type="expression" dxfId="105" priority="44">
      <formula>AND($R9="X",OR($B9&lt;&gt;"",$C9&lt;&gt;""))</formula>
    </cfRule>
  </conditionalFormatting>
  <conditionalFormatting sqref="E15:E47 E9:E12">
    <cfRule type="expression" dxfId="104"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3" priority="46">
      <formula>AND($R9="X",OR($B9&lt;&gt;"",$C9&lt;&gt;"",$D9&lt;&gt;"",$E9&lt;&gt;""))</formula>
    </cfRule>
  </conditionalFormatting>
  <conditionalFormatting sqref="G15:G47 G9:G12">
    <cfRule type="expression" dxfId="102" priority="47">
      <formula>AND($R9="X",OR($B9&lt;&gt;"",$C9&lt;&gt;"",$D9&lt;&gt;"",$E9&lt;&gt;"",$F9&lt;&gt;""))</formula>
    </cfRule>
  </conditionalFormatting>
  <conditionalFormatting sqref="H49:H50 H70:H910">
    <cfRule type="expression" dxfId="101" priority="49">
      <formula>$Q49="X"</formula>
    </cfRule>
  </conditionalFormatting>
  <conditionalFormatting sqref="I9:I11 I13:I47">
    <cfRule type="expression" dxfId="100" priority="23">
      <formula>$R9="X"</formula>
    </cfRule>
  </conditionalFormatting>
  <conditionalFormatting sqref="Q9:Q47">
    <cfRule type="cellIs" dxfId="99" priority="20" operator="equal">
      <formula>"1..1"</formula>
    </cfRule>
    <cfRule type="cellIs" dxfId="98" priority="21" operator="equal">
      <formula>"0..n"</formula>
    </cfRule>
    <cfRule type="cellIs" dxfId="97"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1572</v>
      </c>
      <c r="B1" s="292"/>
      <c r="C1" s="129" t="s">
        <v>813</v>
      </c>
      <c r="D1" s="128"/>
      <c r="E1" s="299" t="s">
        <v>814</v>
      </c>
      <c r="F1" s="157">
        <v>0.7</v>
      </c>
      <c r="G1" s="128"/>
      <c r="H1" s="443" t="s">
        <v>1573</v>
      </c>
      <c r="I1" s="443"/>
      <c r="J1" s="443"/>
      <c r="K1" s="443"/>
      <c r="L1" s="443"/>
      <c r="M1" s="300" t="s">
        <v>1573</v>
      </c>
      <c r="N1" s="300" t="s">
        <v>1573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3"/>
      <c r="I2" s="443"/>
      <c r="J2" s="443"/>
      <c r="K2" s="443"/>
      <c r="L2" s="443"/>
      <c r="M2" s="300" t="s">
        <v>1573</v>
      </c>
      <c r="N2" s="300" t="s">
        <v>1573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1573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1573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1573</v>
      </c>
      <c r="C7" s="309" t="s">
        <v>1573</v>
      </c>
      <c r="D7" s="309" t="s">
        <v>1573</v>
      </c>
      <c r="E7" s="309" t="s">
        <v>1573</v>
      </c>
      <c r="F7" s="96"/>
      <c r="G7" s="96"/>
      <c r="H7" s="96"/>
      <c r="I7" s="96"/>
      <c r="J7" s="96"/>
      <c r="K7" s="96"/>
      <c r="L7" s="96"/>
      <c r="M7" s="96"/>
      <c r="N7" s="96"/>
      <c r="O7" s="444" t="s">
        <v>1574</v>
      </c>
      <c r="P7" s="444"/>
      <c r="Q7" s="444"/>
      <c r="R7" s="444"/>
      <c r="S7" s="310"/>
      <c r="T7" s="96"/>
      <c r="U7" s="96"/>
      <c r="V7" s="96"/>
      <c r="W7" s="96"/>
      <c r="X7" s="96"/>
      <c r="Y7" s="96"/>
      <c r="Z7" s="96"/>
      <c r="AA7" s="445" t="s">
        <v>829</v>
      </c>
      <c r="AB7" s="445"/>
      <c r="AD7" s="96"/>
      <c r="AE7" s="96"/>
      <c r="AF7" s="96"/>
      <c r="AG7" s="446" t="s">
        <v>830</v>
      </c>
      <c r="AH7" s="44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1575</v>
      </c>
      <c r="J8" s="313" t="s">
        <v>838</v>
      </c>
      <c r="K8" s="313" t="s">
        <v>1576</v>
      </c>
      <c r="L8" s="314" t="s">
        <v>840</v>
      </c>
      <c r="M8" s="314" t="s">
        <v>841</v>
      </c>
      <c r="N8" s="315" t="s">
        <v>842</v>
      </c>
      <c r="O8" s="314" t="s">
        <v>843</v>
      </c>
      <c r="P8" s="314" t="s">
        <v>844</v>
      </c>
      <c r="Q8" s="314" t="s">
        <v>845</v>
      </c>
      <c r="R8" s="314" t="s">
        <v>846</v>
      </c>
      <c r="S8" s="315" t="s">
        <v>1577</v>
      </c>
      <c r="T8" s="378" t="s">
        <v>1578</v>
      </c>
      <c r="U8" s="378" t="s">
        <v>1579</v>
      </c>
      <c r="V8" s="378" t="s">
        <v>1580</v>
      </c>
      <c r="W8" s="313" t="s">
        <v>3</v>
      </c>
      <c r="X8" s="313" t="s">
        <v>1581</v>
      </c>
      <c r="Y8" s="313" t="s">
        <v>1582</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1583</v>
      </c>
      <c r="C9" s="321"/>
      <c r="D9" s="321"/>
      <c r="E9" s="321"/>
      <c r="F9" s="321"/>
      <c r="G9" s="321"/>
      <c r="H9" s="322" t="s">
        <v>1584</v>
      </c>
      <c r="I9" s="322" t="s">
        <v>1585</v>
      </c>
      <c r="J9" s="324"/>
      <c r="K9" s="322" t="s">
        <v>864</v>
      </c>
      <c r="L9" s="322" t="s">
        <v>1586</v>
      </c>
      <c r="M9" s="322"/>
      <c r="N9" s="322" t="s">
        <v>1586</v>
      </c>
      <c r="O9" s="322"/>
      <c r="P9" s="322"/>
      <c r="Q9" s="322"/>
      <c r="R9" s="322"/>
      <c r="S9" s="325" t="s">
        <v>820</v>
      </c>
      <c r="T9" s="325" t="s">
        <v>820</v>
      </c>
      <c r="U9" s="325" t="s">
        <v>820</v>
      </c>
      <c r="V9" s="322"/>
      <c r="W9" s="322" t="s">
        <v>864</v>
      </c>
      <c r="X9" s="322" t="s">
        <v>1587</v>
      </c>
      <c r="Y9" s="322"/>
      <c r="Z9" s="322"/>
      <c r="AA9" s="322" t="s">
        <v>864</v>
      </c>
      <c r="AB9" s="322"/>
      <c r="AC9" s="326" t="s">
        <v>1573</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1588</v>
      </c>
      <c r="I10" s="328" t="s">
        <v>1589</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1590</v>
      </c>
      <c r="AA10" s="328" t="s">
        <v>864</v>
      </c>
      <c r="AB10" s="328"/>
      <c r="AC10" s="326" t="s">
        <v>1573</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1591</v>
      </c>
      <c r="D11" s="331"/>
      <c r="E11" s="331"/>
      <c r="F11" s="331"/>
      <c r="G11" s="331"/>
      <c r="H11" s="322" t="s">
        <v>1592</v>
      </c>
      <c r="I11" s="322" t="s">
        <v>1593</v>
      </c>
      <c r="J11" s="322" t="s">
        <v>887</v>
      </c>
      <c r="K11" s="322" t="s">
        <v>864</v>
      </c>
      <c r="L11" s="322" t="s">
        <v>1594</v>
      </c>
      <c r="M11" s="322"/>
      <c r="N11" s="322" t="s">
        <v>1594</v>
      </c>
      <c r="O11" s="322"/>
      <c r="P11" s="322"/>
      <c r="Q11" s="322"/>
      <c r="R11" s="322"/>
      <c r="S11" s="325" t="s">
        <v>820</v>
      </c>
      <c r="T11" s="325" t="s">
        <v>820</v>
      </c>
      <c r="U11" s="325" t="s">
        <v>820</v>
      </c>
      <c r="V11" s="322"/>
      <c r="W11" s="322"/>
      <c r="X11" s="322" t="s">
        <v>863</v>
      </c>
      <c r="Y11" s="322"/>
      <c r="Z11" s="322" t="s">
        <v>1595</v>
      </c>
      <c r="AA11" s="322" t="s">
        <v>864</v>
      </c>
      <c r="AB11" s="322"/>
      <c r="AC11" s="326" t="s">
        <v>1573</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1596</v>
      </c>
      <c r="I12" s="328" t="s">
        <v>1597</v>
      </c>
      <c r="J12" s="328" t="s">
        <v>1598</v>
      </c>
      <c r="K12" s="328" t="s">
        <v>864</v>
      </c>
      <c r="L12" s="328" t="s">
        <v>1599</v>
      </c>
      <c r="M12" s="328"/>
      <c r="N12" s="328" t="s">
        <v>1599</v>
      </c>
      <c r="O12" s="328"/>
      <c r="P12" s="328"/>
      <c r="Q12" s="328"/>
      <c r="R12" s="328"/>
      <c r="S12" s="330" t="s">
        <v>820</v>
      </c>
      <c r="T12" s="330" t="s">
        <v>820</v>
      </c>
      <c r="U12" s="330" t="s">
        <v>820</v>
      </c>
      <c r="V12" s="328"/>
      <c r="W12" s="328"/>
      <c r="X12" s="328" t="s">
        <v>863</v>
      </c>
      <c r="Y12" s="328"/>
      <c r="Z12" s="328" t="s">
        <v>1600</v>
      </c>
      <c r="AA12" s="328" t="s">
        <v>864</v>
      </c>
      <c r="AB12" s="328"/>
      <c r="AC12" s="326" t="s">
        <v>1573</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1601</v>
      </c>
      <c r="D13" s="331"/>
      <c r="E13" s="331"/>
      <c r="F13" s="331"/>
      <c r="G13" s="331"/>
      <c r="H13" s="322" t="s">
        <v>1602</v>
      </c>
      <c r="I13" s="322" t="s">
        <v>1603</v>
      </c>
      <c r="J13" s="322" t="s">
        <v>1604</v>
      </c>
      <c r="K13" s="322" t="s">
        <v>864</v>
      </c>
      <c r="L13" s="322" t="s">
        <v>1605</v>
      </c>
      <c r="M13" s="322"/>
      <c r="N13" s="322" t="s">
        <v>1605</v>
      </c>
      <c r="O13" s="322"/>
      <c r="P13" s="322"/>
      <c r="Q13" s="322"/>
      <c r="R13" s="322"/>
      <c r="S13" s="332" t="s">
        <v>817</v>
      </c>
      <c r="T13" s="333" t="s">
        <v>820</v>
      </c>
      <c r="U13" s="334" t="s">
        <v>817</v>
      </c>
      <c r="V13" s="322" t="s">
        <v>864</v>
      </c>
      <c r="W13" s="322"/>
      <c r="X13" s="322" t="s">
        <v>879</v>
      </c>
      <c r="Y13" s="322"/>
      <c r="Z13" s="322" t="s">
        <v>932</v>
      </c>
      <c r="AA13" s="322" t="s">
        <v>864</v>
      </c>
      <c r="AB13" s="322"/>
      <c r="AC13" s="326" t="s">
        <v>1573</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1606</v>
      </c>
      <c r="D14" s="327"/>
      <c r="E14" s="327"/>
      <c r="F14" s="327"/>
      <c r="G14" s="327"/>
      <c r="H14" s="328" t="s">
        <v>1607</v>
      </c>
      <c r="I14" s="328" t="s">
        <v>1608</v>
      </c>
      <c r="J14" s="335"/>
      <c r="K14" s="328" t="s">
        <v>864</v>
      </c>
      <c r="L14" s="328" t="s">
        <v>1609</v>
      </c>
      <c r="M14" s="328"/>
      <c r="N14" s="328" t="s">
        <v>1609</v>
      </c>
      <c r="O14" s="328"/>
      <c r="P14" s="328"/>
      <c r="Q14" s="328"/>
      <c r="R14" s="328"/>
      <c r="S14" s="336" t="s">
        <v>823</v>
      </c>
      <c r="T14" s="336" t="s">
        <v>823</v>
      </c>
      <c r="U14" s="336" t="s">
        <v>823</v>
      </c>
      <c r="V14" s="328"/>
      <c r="W14" s="328" t="s">
        <v>864</v>
      </c>
      <c r="X14" s="328" t="s">
        <v>942</v>
      </c>
      <c r="Y14" s="328"/>
      <c r="Z14" s="328"/>
      <c r="AA14" s="328" t="s">
        <v>864</v>
      </c>
      <c r="AB14" s="328"/>
      <c r="AC14" s="326" t="s">
        <v>1573</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1610</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1573</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1611</v>
      </c>
      <c r="E16" s="327"/>
      <c r="F16" s="327"/>
      <c r="G16" s="327"/>
      <c r="H16" s="328" t="s">
        <v>1612</v>
      </c>
      <c r="I16" s="328" t="s">
        <v>1613</v>
      </c>
      <c r="J16" s="328" t="s">
        <v>1614</v>
      </c>
      <c r="K16" s="328" t="s">
        <v>864</v>
      </c>
      <c r="L16" s="328" t="s">
        <v>1615</v>
      </c>
      <c r="M16" s="328"/>
      <c r="N16" s="328" t="s">
        <v>1615</v>
      </c>
      <c r="O16" s="328"/>
      <c r="P16" s="328"/>
      <c r="Q16" s="328"/>
      <c r="R16" s="328"/>
      <c r="S16" s="338" t="s">
        <v>817</v>
      </c>
      <c r="T16" s="339" t="s">
        <v>817</v>
      </c>
      <c r="U16" s="340" t="s">
        <v>820</v>
      </c>
      <c r="V16" s="328" t="s">
        <v>864</v>
      </c>
      <c r="W16" s="328"/>
      <c r="X16" s="328" t="s">
        <v>863</v>
      </c>
      <c r="Y16" s="328"/>
      <c r="Z16" s="328" t="s">
        <v>1616</v>
      </c>
      <c r="AA16" s="328" t="s">
        <v>864</v>
      </c>
      <c r="AB16" s="328"/>
      <c r="AC16" s="326" t="s">
        <v>1573</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1617</v>
      </c>
      <c r="D17" s="331"/>
      <c r="E17" s="331"/>
      <c r="F17" s="331"/>
      <c r="G17" s="331"/>
      <c r="H17" s="323" t="s">
        <v>1618</v>
      </c>
      <c r="I17" s="322" t="s">
        <v>1619</v>
      </c>
      <c r="J17" s="322" t="s">
        <v>1620</v>
      </c>
      <c r="K17" s="322" t="s">
        <v>864</v>
      </c>
      <c r="L17" s="322" t="s">
        <v>1621</v>
      </c>
      <c r="M17" s="322"/>
      <c r="N17" s="322" t="s">
        <v>1621</v>
      </c>
      <c r="O17" s="322"/>
      <c r="P17" s="322"/>
      <c r="Q17" s="322"/>
      <c r="R17" s="322"/>
      <c r="S17" s="332" t="s">
        <v>817</v>
      </c>
      <c r="T17" s="334" t="s">
        <v>817</v>
      </c>
      <c r="U17" s="333" t="s">
        <v>820</v>
      </c>
      <c r="V17" s="322" t="s">
        <v>864</v>
      </c>
      <c r="W17" s="322"/>
      <c r="X17" s="322" t="s">
        <v>863</v>
      </c>
      <c r="Y17" s="322"/>
      <c r="Z17" s="322" t="s">
        <v>1622</v>
      </c>
      <c r="AA17" s="322" t="s">
        <v>864</v>
      </c>
      <c r="AB17" s="322"/>
      <c r="AC17" s="326" t="s">
        <v>1573</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1623</v>
      </c>
      <c r="D18" s="327"/>
      <c r="E18" s="327"/>
      <c r="F18" s="327"/>
      <c r="G18" s="327"/>
      <c r="H18" s="328" t="s">
        <v>1624</v>
      </c>
      <c r="I18" s="328" t="s">
        <v>1625</v>
      </c>
      <c r="J18" s="328" t="s">
        <v>1626</v>
      </c>
      <c r="K18" s="328" t="s">
        <v>864</v>
      </c>
      <c r="L18" s="328" t="s">
        <v>1627</v>
      </c>
      <c r="M18" s="328"/>
      <c r="N18" s="328" t="s">
        <v>1627</v>
      </c>
      <c r="O18" s="328"/>
      <c r="P18" s="328"/>
      <c r="Q18" s="328"/>
      <c r="R18" s="328"/>
      <c r="S18" s="338" t="s">
        <v>817</v>
      </c>
      <c r="T18" s="339" t="s">
        <v>817</v>
      </c>
      <c r="U18" s="339" t="s">
        <v>817</v>
      </c>
      <c r="V18" s="328"/>
      <c r="W18" s="328"/>
      <c r="X18" s="328" t="s">
        <v>863</v>
      </c>
      <c r="Y18" s="328"/>
      <c r="Z18" s="328" t="s">
        <v>1628</v>
      </c>
      <c r="AA18" s="328" t="s">
        <v>864</v>
      </c>
      <c r="AB18" s="328"/>
      <c r="AC18" s="326" t="s">
        <v>1573</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1629</v>
      </c>
      <c r="D19" s="331"/>
      <c r="E19" s="331"/>
      <c r="F19" s="331"/>
      <c r="G19" s="331"/>
      <c r="H19" s="322" t="s">
        <v>1630</v>
      </c>
      <c r="I19" s="322" t="s">
        <v>1631</v>
      </c>
      <c r="J19" s="322" t="s">
        <v>1632</v>
      </c>
      <c r="K19" s="322" t="s">
        <v>864</v>
      </c>
      <c r="L19" s="322" t="s">
        <v>1633</v>
      </c>
      <c r="M19" s="322"/>
      <c r="N19" s="322" t="s">
        <v>1633</v>
      </c>
      <c r="O19" s="322"/>
      <c r="P19" s="322"/>
      <c r="Q19" s="322"/>
      <c r="R19" s="322"/>
      <c r="S19" s="332" t="s">
        <v>817</v>
      </c>
      <c r="T19" s="332" t="s">
        <v>817</v>
      </c>
      <c r="U19" s="332" t="s">
        <v>817</v>
      </c>
      <c r="V19" s="322"/>
      <c r="W19" s="322"/>
      <c r="X19" s="322" t="s">
        <v>863</v>
      </c>
      <c r="Y19" s="322"/>
      <c r="Z19" s="322"/>
      <c r="AA19" s="322" t="s">
        <v>864</v>
      </c>
      <c r="AB19" s="322"/>
      <c r="AC19" s="326" t="s">
        <v>1573</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1634</v>
      </c>
      <c r="D20" s="341"/>
      <c r="E20" s="341"/>
      <c r="F20" s="341"/>
      <c r="G20" s="341"/>
      <c r="H20" s="328" t="s">
        <v>1607</v>
      </c>
      <c r="I20" s="328" t="s">
        <v>1635</v>
      </c>
      <c r="J20" s="335"/>
      <c r="K20" s="328"/>
      <c r="L20" s="328" t="s">
        <v>1636</v>
      </c>
      <c r="M20" s="328"/>
      <c r="N20" s="328" t="s">
        <v>1636</v>
      </c>
      <c r="O20" s="328"/>
      <c r="P20" s="328"/>
      <c r="Q20" s="328"/>
      <c r="R20" s="328"/>
      <c r="S20" s="338" t="s">
        <v>817</v>
      </c>
      <c r="T20" s="338" t="s">
        <v>817</v>
      </c>
      <c r="U20" s="338" t="s">
        <v>817</v>
      </c>
      <c r="V20" s="328"/>
      <c r="W20" s="328" t="s">
        <v>864</v>
      </c>
      <c r="X20" s="328" t="s">
        <v>1637</v>
      </c>
      <c r="Y20" s="328"/>
      <c r="Z20" s="328"/>
      <c r="AA20" s="328" t="s">
        <v>864</v>
      </c>
      <c r="AB20" s="328"/>
      <c r="AC20" s="337" t="s">
        <v>1573</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1638</v>
      </c>
      <c r="E21" s="321"/>
      <c r="F21" s="321"/>
      <c r="G21" s="321"/>
      <c r="H21" s="322" t="s">
        <v>1639</v>
      </c>
      <c r="I21" s="322" t="s">
        <v>1640</v>
      </c>
      <c r="J21" s="322" t="s">
        <v>1641</v>
      </c>
      <c r="K21" s="322" t="s">
        <v>864</v>
      </c>
      <c r="L21" s="322" t="s">
        <v>1642</v>
      </c>
      <c r="M21" s="322"/>
      <c r="N21" s="322" t="s">
        <v>1642</v>
      </c>
      <c r="O21" s="322"/>
      <c r="P21" s="322"/>
      <c r="Q21" s="322"/>
      <c r="R21" s="322"/>
      <c r="S21" s="332" t="s">
        <v>817</v>
      </c>
      <c r="T21" s="332" t="s">
        <v>817</v>
      </c>
      <c r="U21" s="332" t="s">
        <v>817</v>
      </c>
      <c r="V21" s="322"/>
      <c r="W21" s="322"/>
      <c r="X21" s="322" t="s">
        <v>863</v>
      </c>
      <c r="Y21" s="322"/>
      <c r="Z21" s="322"/>
      <c r="AA21" s="322" t="s">
        <v>864</v>
      </c>
      <c r="AB21" s="322"/>
      <c r="AC21" s="326" t="s">
        <v>1573</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1643</v>
      </c>
      <c r="E22" s="342"/>
      <c r="F22" s="341"/>
      <c r="G22" s="341"/>
      <c r="H22" s="328" t="s">
        <v>1644</v>
      </c>
      <c r="I22" s="328" t="s">
        <v>1645</v>
      </c>
      <c r="J22" s="328"/>
      <c r="K22" s="328"/>
      <c r="L22" s="328" t="s">
        <v>1646</v>
      </c>
      <c r="M22" s="328"/>
      <c r="N22" s="328" t="s">
        <v>1646</v>
      </c>
      <c r="O22" s="328"/>
      <c r="P22" s="328"/>
      <c r="Q22" s="328"/>
      <c r="R22" s="328"/>
      <c r="S22" s="338" t="s">
        <v>817</v>
      </c>
      <c r="T22" s="338" t="s">
        <v>817</v>
      </c>
      <c r="U22" s="338" t="s">
        <v>817</v>
      </c>
      <c r="V22" s="328"/>
      <c r="W22" s="328"/>
      <c r="X22" s="328" t="s">
        <v>863</v>
      </c>
      <c r="Y22" s="328"/>
      <c r="Z22" s="328"/>
      <c r="AA22" s="328" t="s">
        <v>864</v>
      </c>
      <c r="AB22" s="328"/>
      <c r="AC22" s="326" t="s">
        <v>1573</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1647</v>
      </c>
      <c r="E23" s="321"/>
      <c r="F23" s="321"/>
      <c r="G23" s="321"/>
      <c r="H23" s="322" t="s">
        <v>1648</v>
      </c>
      <c r="I23" s="322" t="s">
        <v>1649</v>
      </c>
      <c r="J23" s="322" t="s">
        <v>1650</v>
      </c>
      <c r="K23" s="322" t="s">
        <v>864</v>
      </c>
      <c r="L23" s="322" t="s">
        <v>1651</v>
      </c>
      <c r="M23" s="322"/>
      <c r="N23" s="322" t="s">
        <v>1651</v>
      </c>
      <c r="O23" s="322"/>
      <c r="P23" s="322"/>
      <c r="Q23" s="322"/>
      <c r="R23" s="322"/>
      <c r="S23" s="332" t="s">
        <v>817</v>
      </c>
      <c r="T23" s="334" t="s">
        <v>817</v>
      </c>
      <c r="U23" s="334" t="s">
        <v>817</v>
      </c>
      <c r="V23" s="322"/>
      <c r="W23" s="322"/>
      <c r="X23" s="322" t="s">
        <v>863</v>
      </c>
      <c r="Y23" s="322"/>
      <c r="Z23" s="322"/>
      <c r="AA23" s="322" t="s">
        <v>864</v>
      </c>
      <c r="AB23" s="322"/>
      <c r="AC23" s="326" t="s">
        <v>1573</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1652</v>
      </c>
      <c r="D24" s="341"/>
      <c r="E24" s="341"/>
      <c r="F24" s="341"/>
      <c r="G24" s="341"/>
      <c r="H24" s="328" t="s">
        <v>1653</v>
      </c>
      <c r="I24" s="328" t="s">
        <v>1654</v>
      </c>
      <c r="J24" s="335"/>
      <c r="K24" s="328" t="s">
        <v>864</v>
      </c>
      <c r="L24" s="328" t="s">
        <v>1655</v>
      </c>
      <c r="M24" s="328"/>
      <c r="N24" s="328" t="s">
        <v>1655</v>
      </c>
      <c r="O24" s="328"/>
      <c r="P24" s="328"/>
      <c r="Q24" s="328"/>
      <c r="R24" s="328"/>
      <c r="S24" s="336" t="s">
        <v>823</v>
      </c>
      <c r="T24" s="336" t="s">
        <v>823</v>
      </c>
      <c r="U24" s="336" t="s">
        <v>823</v>
      </c>
      <c r="V24" s="328"/>
      <c r="W24" s="328" t="s">
        <v>864</v>
      </c>
      <c r="X24" s="328" t="s">
        <v>1167</v>
      </c>
      <c r="Y24" s="328"/>
      <c r="Z24" s="328"/>
      <c r="AA24" s="328" t="s">
        <v>864</v>
      </c>
      <c r="AB24" s="328"/>
      <c r="AC24" s="326" t="s">
        <v>1573</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1656</v>
      </c>
      <c r="E25" s="321"/>
      <c r="F25" s="321"/>
      <c r="G25" s="321"/>
      <c r="H25" s="322" t="s">
        <v>1607</v>
      </c>
      <c r="I25" s="322" t="s">
        <v>1657</v>
      </c>
      <c r="J25" s="322"/>
      <c r="K25" s="322"/>
      <c r="L25" s="322" t="s">
        <v>1633</v>
      </c>
      <c r="M25" s="322"/>
      <c r="N25" s="322" t="s">
        <v>1633</v>
      </c>
      <c r="O25" s="322"/>
      <c r="P25" s="322"/>
      <c r="Q25" s="322"/>
      <c r="R25" s="322"/>
      <c r="S25" s="332" t="s">
        <v>817</v>
      </c>
      <c r="T25" s="332" t="s">
        <v>817</v>
      </c>
      <c r="U25" s="332" t="s">
        <v>817</v>
      </c>
      <c r="V25" s="322"/>
      <c r="W25" s="322"/>
      <c r="X25" s="322" t="s">
        <v>863</v>
      </c>
      <c r="Y25" s="322"/>
      <c r="Z25" s="322"/>
      <c r="AA25" s="322" t="s">
        <v>864</v>
      </c>
      <c r="AB25" s="322"/>
      <c r="AC25" s="337" t="s">
        <v>1573</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1658</v>
      </c>
      <c r="E26" s="342"/>
      <c r="F26" s="341"/>
      <c r="G26" s="341"/>
      <c r="H26" s="328" t="s">
        <v>1607</v>
      </c>
      <c r="I26" s="328" t="s">
        <v>1659</v>
      </c>
      <c r="J26" s="328" t="s">
        <v>1660</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1573</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1607</v>
      </c>
      <c r="I27" s="322" t="s">
        <v>1661</v>
      </c>
      <c r="J27" s="322" t="s">
        <v>1662</v>
      </c>
      <c r="K27" s="322"/>
      <c r="L27" s="322" t="s">
        <v>1663</v>
      </c>
      <c r="M27" s="322"/>
      <c r="N27" s="322" t="s">
        <v>1663</v>
      </c>
      <c r="O27" s="322"/>
      <c r="P27" s="322"/>
      <c r="Q27" s="322"/>
      <c r="R27" s="322"/>
      <c r="S27" s="332" t="s">
        <v>817</v>
      </c>
      <c r="T27" s="332" t="s">
        <v>817</v>
      </c>
      <c r="U27" s="332" t="s">
        <v>817</v>
      </c>
      <c r="V27" s="322"/>
      <c r="W27" s="322"/>
      <c r="X27" s="322" t="s">
        <v>863</v>
      </c>
      <c r="Y27" s="322"/>
      <c r="Z27" s="322" t="s">
        <v>1175</v>
      </c>
      <c r="AA27" s="322" t="s">
        <v>864</v>
      </c>
      <c r="AB27" s="322"/>
      <c r="AC27" s="326" t="s">
        <v>1573</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1664</v>
      </c>
      <c r="D28" s="342"/>
      <c r="E28" s="341"/>
      <c r="F28" s="341"/>
      <c r="G28" s="341"/>
      <c r="H28" s="328" t="s">
        <v>1665</v>
      </c>
      <c r="I28" s="328" t="s">
        <v>1666</v>
      </c>
      <c r="J28" s="328" t="s">
        <v>1667</v>
      </c>
      <c r="K28" s="328"/>
      <c r="L28" s="328" t="s">
        <v>1668</v>
      </c>
      <c r="M28" s="328"/>
      <c r="N28" s="328" t="s">
        <v>1668</v>
      </c>
      <c r="O28" s="328"/>
      <c r="P28" s="328"/>
      <c r="Q28" s="328"/>
      <c r="R28" s="328"/>
      <c r="S28" s="338" t="s">
        <v>817</v>
      </c>
      <c r="T28" s="339" t="s">
        <v>817</v>
      </c>
      <c r="U28" s="339" t="s">
        <v>817</v>
      </c>
      <c r="V28" s="328"/>
      <c r="W28" s="328"/>
      <c r="X28" s="328" t="s">
        <v>863</v>
      </c>
      <c r="Y28" s="328"/>
      <c r="Z28" s="328" t="s">
        <v>1669</v>
      </c>
      <c r="AA28" s="328" t="s">
        <v>864</v>
      </c>
      <c r="AB28" s="328"/>
      <c r="AC28" s="326" t="s">
        <v>1573</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1670</v>
      </c>
      <c r="C29" s="331"/>
      <c r="D29" s="331"/>
      <c r="E29" s="331"/>
      <c r="F29" s="331"/>
      <c r="G29" s="331"/>
      <c r="H29" s="322" t="s">
        <v>1671</v>
      </c>
      <c r="I29" s="322" t="s">
        <v>1672</v>
      </c>
      <c r="J29" s="343"/>
      <c r="K29" s="322"/>
      <c r="L29" s="322" t="s">
        <v>1673</v>
      </c>
      <c r="M29" s="322"/>
      <c r="N29" s="322" t="s">
        <v>1673</v>
      </c>
      <c r="O29" s="322"/>
      <c r="P29" s="322"/>
      <c r="Q29" s="322"/>
      <c r="R29" s="322"/>
      <c r="S29" s="325" t="s">
        <v>820</v>
      </c>
      <c r="T29" s="325" t="s">
        <v>820</v>
      </c>
      <c r="U29" s="325" t="s">
        <v>820</v>
      </c>
      <c r="V29" s="322"/>
      <c r="W29" s="322" t="s">
        <v>864</v>
      </c>
      <c r="X29" s="322" t="s">
        <v>1674</v>
      </c>
      <c r="Y29" s="322"/>
      <c r="Z29" s="322"/>
      <c r="AA29" s="322" t="s">
        <v>864</v>
      </c>
      <c r="AB29" s="322"/>
      <c r="AC29" s="326" t="s">
        <v>1573</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1675</v>
      </c>
      <c r="D30" s="327"/>
      <c r="E30" s="327"/>
      <c r="F30" s="327"/>
      <c r="G30" s="327"/>
      <c r="H30" s="328" t="s">
        <v>1676</v>
      </c>
      <c r="I30" s="328" t="s">
        <v>1677</v>
      </c>
      <c r="J30" s="328" t="s">
        <v>1650</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1573</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1678</v>
      </c>
      <c r="D31" s="331"/>
      <c r="E31" s="331"/>
      <c r="F31" s="331"/>
      <c r="G31" s="331"/>
      <c r="H31" s="322" t="s">
        <v>1679</v>
      </c>
      <c r="I31" s="322" t="s">
        <v>1680</v>
      </c>
      <c r="J31" s="322" t="s">
        <v>1681</v>
      </c>
      <c r="K31" s="322"/>
      <c r="L31" s="322" t="s">
        <v>1651</v>
      </c>
      <c r="M31" s="322"/>
      <c r="N31" s="322" t="s">
        <v>1651</v>
      </c>
      <c r="O31" s="322"/>
      <c r="P31" s="322"/>
      <c r="Q31" s="322"/>
      <c r="R31" s="322"/>
      <c r="S31" s="332" t="s">
        <v>817</v>
      </c>
      <c r="T31" s="332" t="s">
        <v>817</v>
      </c>
      <c r="U31" s="332" t="s">
        <v>817</v>
      </c>
      <c r="V31" s="322"/>
      <c r="W31" s="322"/>
      <c r="X31" s="322" t="s">
        <v>863</v>
      </c>
      <c r="Y31" s="322"/>
      <c r="Z31" s="322"/>
      <c r="AA31" s="322" t="s">
        <v>864</v>
      </c>
      <c r="AB31" s="322"/>
      <c r="AC31" s="326" t="s">
        <v>1573</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1682</v>
      </c>
      <c r="D32" s="327"/>
      <c r="E32" s="327"/>
      <c r="F32" s="327"/>
      <c r="G32" s="327"/>
      <c r="H32" s="328" t="s">
        <v>1683</v>
      </c>
      <c r="I32" s="328" t="s">
        <v>1684</v>
      </c>
      <c r="J32" s="328" t="s">
        <v>918</v>
      </c>
      <c r="K32" s="328"/>
      <c r="L32" s="328" t="s">
        <v>1685</v>
      </c>
      <c r="M32" s="328"/>
      <c r="N32" s="328" t="s">
        <v>1685</v>
      </c>
      <c r="O32" s="328"/>
      <c r="P32" s="328"/>
      <c r="Q32" s="328"/>
      <c r="R32" s="328"/>
      <c r="S32" s="338" t="s">
        <v>817</v>
      </c>
      <c r="T32" s="340" t="s">
        <v>820</v>
      </c>
      <c r="U32" s="339" t="s">
        <v>817</v>
      </c>
      <c r="V32" s="328" t="s">
        <v>864</v>
      </c>
      <c r="W32" s="328"/>
      <c r="X32" s="328" t="s">
        <v>863</v>
      </c>
      <c r="Y32" s="328"/>
      <c r="Z32" s="328"/>
      <c r="AA32" s="328" t="s">
        <v>864</v>
      </c>
      <c r="AB32" s="328"/>
      <c r="AC32" s="326" t="s">
        <v>1573</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1686</v>
      </c>
      <c r="D33" s="331"/>
      <c r="E33" s="331"/>
      <c r="F33" s="331"/>
      <c r="G33" s="331"/>
      <c r="H33" s="322" t="s">
        <v>1607</v>
      </c>
      <c r="I33" s="322" t="s">
        <v>1687</v>
      </c>
      <c r="J33" s="343"/>
      <c r="K33" s="322" t="s">
        <v>864</v>
      </c>
      <c r="L33" s="322" t="s">
        <v>1688</v>
      </c>
      <c r="M33" s="322"/>
      <c r="N33" s="322" t="s">
        <v>1688</v>
      </c>
      <c r="O33" s="322"/>
      <c r="P33" s="322"/>
      <c r="Q33" s="322"/>
      <c r="R33" s="322"/>
      <c r="S33" s="332" t="s">
        <v>817</v>
      </c>
      <c r="T33" s="334" t="s">
        <v>817</v>
      </c>
      <c r="U33" s="334" t="s">
        <v>817</v>
      </c>
      <c r="V33" s="322"/>
      <c r="W33" s="322" t="s">
        <v>864</v>
      </c>
      <c r="X33" s="322" t="s">
        <v>1689</v>
      </c>
      <c r="Y33" s="322"/>
      <c r="Z33" s="322"/>
      <c r="AA33" s="322" t="s">
        <v>864</v>
      </c>
      <c r="AB33" s="322"/>
      <c r="AC33" s="326" t="s">
        <v>1573</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1690</v>
      </c>
      <c r="E34" s="344"/>
      <c r="F34" s="327"/>
      <c r="G34" s="327"/>
      <c r="H34" s="328" t="s">
        <v>1691</v>
      </c>
      <c r="I34" s="328" t="s">
        <v>1692</v>
      </c>
      <c r="J34" s="328" t="s">
        <v>1693</v>
      </c>
      <c r="K34" s="328" t="s">
        <v>864</v>
      </c>
      <c r="L34" s="328" t="s">
        <v>1694</v>
      </c>
      <c r="M34" s="328"/>
      <c r="N34" s="328" t="s">
        <v>1694</v>
      </c>
      <c r="O34" s="328"/>
      <c r="P34" s="328"/>
      <c r="Q34" s="328"/>
      <c r="R34" s="328"/>
      <c r="S34" s="328" t="s">
        <v>893</v>
      </c>
      <c r="T34" s="328" t="s">
        <v>893</v>
      </c>
      <c r="U34" s="328" t="s">
        <v>893</v>
      </c>
      <c r="V34" s="328"/>
      <c r="W34" s="328"/>
      <c r="X34" s="328" t="s">
        <v>863</v>
      </c>
      <c r="Y34" s="328"/>
      <c r="Z34" s="328" t="s">
        <v>1695</v>
      </c>
      <c r="AA34" s="328" t="s">
        <v>864</v>
      </c>
      <c r="AB34" s="328"/>
      <c r="AC34" s="326" t="s">
        <v>1573</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1696</v>
      </c>
      <c r="E35" s="331"/>
      <c r="F35" s="331"/>
      <c r="G35" s="331"/>
      <c r="H35" s="322" t="s">
        <v>1697</v>
      </c>
      <c r="I35" s="322" t="s">
        <v>1698</v>
      </c>
      <c r="J35" s="322" t="s">
        <v>1699</v>
      </c>
      <c r="K35" s="322" t="s">
        <v>864</v>
      </c>
      <c r="L35" s="322" t="s">
        <v>1700</v>
      </c>
      <c r="M35" s="322"/>
      <c r="N35" s="322" t="s">
        <v>1700</v>
      </c>
      <c r="O35" s="322"/>
      <c r="P35" s="322"/>
      <c r="Q35" s="322"/>
      <c r="R35" s="322"/>
      <c r="S35" s="322" t="s">
        <v>893</v>
      </c>
      <c r="T35" s="322" t="s">
        <v>893</v>
      </c>
      <c r="U35" s="322" t="s">
        <v>893</v>
      </c>
      <c r="V35" s="322"/>
      <c r="W35" s="322"/>
      <c r="X35" s="322" t="s">
        <v>863</v>
      </c>
      <c r="Y35" s="322"/>
      <c r="Z35" s="322" t="s">
        <v>1701</v>
      </c>
      <c r="AA35" s="322" t="s">
        <v>864</v>
      </c>
      <c r="AB35" s="322"/>
      <c r="AC35" s="337" t="s">
        <v>1573</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1702</v>
      </c>
      <c r="E36" s="327"/>
      <c r="F36" s="327"/>
      <c r="G36" s="327"/>
      <c r="H36" s="328" t="s">
        <v>1703</v>
      </c>
      <c r="I36" s="328" t="s">
        <v>1704</v>
      </c>
      <c r="J36" s="328" t="s">
        <v>1705</v>
      </c>
      <c r="K36" s="328" t="s">
        <v>864</v>
      </c>
      <c r="L36" s="328" t="s">
        <v>1706</v>
      </c>
      <c r="M36" s="328"/>
      <c r="N36" s="328" t="s">
        <v>1706</v>
      </c>
      <c r="O36" s="328"/>
      <c r="P36" s="328"/>
      <c r="Q36" s="328"/>
      <c r="R36" s="328"/>
      <c r="S36" s="328" t="s">
        <v>893</v>
      </c>
      <c r="T36" s="328" t="s">
        <v>893</v>
      </c>
      <c r="U36" s="328" t="s">
        <v>893</v>
      </c>
      <c r="V36" s="328"/>
      <c r="W36" s="328"/>
      <c r="X36" s="328" t="s">
        <v>863</v>
      </c>
      <c r="Y36" s="328"/>
      <c r="Z36" s="328"/>
      <c r="AA36" s="328" t="s">
        <v>864</v>
      </c>
      <c r="AB36" s="328"/>
      <c r="AC36" s="326" t="s">
        <v>1573</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1707</v>
      </c>
      <c r="E37" s="331"/>
      <c r="F37" s="331"/>
      <c r="G37" s="331"/>
      <c r="H37" s="322" t="s">
        <v>1607</v>
      </c>
      <c r="I37" s="322" t="s">
        <v>1708</v>
      </c>
      <c r="J37" s="322" t="s">
        <v>1709</v>
      </c>
      <c r="K37" s="322"/>
      <c r="L37" s="322" t="s">
        <v>1710</v>
      </c>
      <c r="M37" s="322"/>
      <c r="N37" s="322" t="s">
        <v>1710</v>
      </c>
      <c r="O37" s="322"/>
      <c r="P37" s="322"/>
      <c r="Q37" s="322"/>
      <c r="R37" s="322"/>
      <c r="S37" s="332" t="s">
        <v>817</v>
      </c>
      <c r="T37" s="332" t="s">
        <v>817</v>
      </c>
      <c r="U37" s="332" t="s">
        <v>817</v>
      </c>
      <c r="V37" s="322"/>
      <c r="W37" s="322"/>
      <c r="X37" s="322" t="s">
        <v>863</v>
      </c>
      <c r="Y37" s="322"/>
      <c r="Z37" s="322" t="s">
        <v>1711</v>
      </c>
      <c r="AA37" s="322" t="s">
        <v>864</v>
      </c>
      <c r="AB37" s="322"/>
      <c r="AC37" s="326" t="s">
        <v>1573</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1712</v>
      </c>
      <c r="D38" s="327"/>
      <c r="E38" s="327"/>
      <c r="F38" s="327"/>
      <c r="G38" s="327"/>
      <c r="H38" s="328" t="s">
        <v>1607</v>
      </c>
      <c r="I38" s="328" t="s">
        <v>1713</v>
      </c>
      <c r="J38" s="328" t="s">
        <v>1714</v>
      </c>
      <c r="K38" s="328"/>
      <c r="L38" s="328" t="s">
        <v>1715</v>
      </c>
      <c r="M38" s="328"/>
      <c r="N38" s="328" t="s">
        <v>1715</v>
      </c>
      <c r="O38" s="328"/>
      <c r="P38" s="328"/>
      <c r="Q38" s="328"/>
      <c r="R38" s="328"/>
      <c r="S38" s="338" t="s">
        <v>817</v>
      </c>
      <c r="T38" s="339" t="s">
        <v>817</v>
      </c>
      <c r="U38" s="339" t="s">
        <v>817</v>
      </c>
      <c r="V38" s="328"/>
      <c r="W38" s="328"/>
      <c r="X38" s="328" t="s">
        <v>863</v>
      </c>
      <c r="Y38" s="328"/>
      <c r="Z38" s="328" t="s">
        <v>1716</v>
      </c>
      <c r="AA38" s="328" t="s">
        <v>864</v>
      </c>
      <c r="AB38" s="328"/>
      <c r="AC38" s="326" t="s">
        <v>1573</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1717</v>
      </c>
      <c r="D39" s="345"/>
      <c r="E39" s="331"/>
      <c r="F39" s="331"/>
      <c r="G39" s="331"/>
      <c r="H39" s="322" t="s">
        <v>1718</v>
      </c>
      <c r="I39" s="322" t="s">
        <v>1719</v>
      </c>
      <c r="J39" s="322">
        <v>2</v>
      </c>
      <c r="K39" s="322" t="s">
        <v>864</v>
      </c>
      <c r="L39" s="322" t="s">
        <v>1720</v>
      </c>
      <c r="M39" s="322"/>
      <c r="N39" s="322" t="s">
        <v>1720</v>
      </c>
      <c r="O39" s="322"/>
      <c r="P39" s="322"/>
      <c r="Q39" s="322"/>
      <c r="R39" s="322"/>
      <c r="S39" s="332" t="s">
        <v>817</v>
      </c>
      <c r="T39" s="332" t="s">
        <v>817</v>
      </c>
      <c r="U39" s="332" t="s">
        <v>817</v>
      </c>
      <c r="V39" s="322"/>
      <c r="W39" s="322"/>
      <c r="X39" s="322" t="s">
        <v>863</v>
      </c>
      <c r="Y39" s="322"/>
      <c r="Z39" s="322" t="s">
        <v>1721</v>
      </c>
      <c r="AA39" s="322" t="s">
        <v>864</v>
      </c>
      <c r="AB39" s="322"/>
      <c r="AC39" s="326" t="s">
        <v>1573</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1722</v>
      </c>
      <c r="D40" s="327"/>
      <c r="E40" s="327"/>
      <c r="F40" s="327"/>
      <c r="G40" s="327"/>
      <c r="H40" s="328" t="s">
        <v>1723</v>
      </c>
      <c r="I40" s="328" t="s">
        <v>1724</v>
      </c>
      <c r="J40" s="328">
        <v>100</v>
      </c>
      <c r="K40" s="328"/>
      <c r="L40" s="328" t="s">
        <v>1725</v>
      </c>
      <c r="M40" s="328"/>
      <c r="N40" s="328" t="s">
        <v>1725</v>
      </c>
      <c r="O40" s="328"/>
      <c r="P40" s="328"/>
      <c r="Q40" s="328"/>
      <c r="R40" s="328"/>
      <c r="S40" s="338" t="s">
        <v>817</v>
      </c>
      <c r="T40" s="338" t="s">
        <v>817</v>
      </c>
      <c r="U40" s="338" t="s">
        <v>817</v>
      </c>
      <c r="V40" s="328"/>
      <c r="W40" s="328"/>
      <c r="X40" s="328" t="s">
        <v>1340</v>
      </c>
      <c r="Y40" s="328"/>
      <c r="Z40" s="328"/>
      <c r="AA40" s="328" t="s">
        <v>864</v>
      </c>
      <c r="AB40" s="328"/>
      <c r="AC40" s="337" t="s">
        <v>1573</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1726</v>
      </c>
      <c r="D41" s="345"/>
      <c r="E41" s="331"/>
      <c r="F41" s="331"/>
      <c r="G41" s="331"/>
      <c r="H41" s="322" t="s">
        <v>1727</v>
      </c>
      <c r="I41" s="322" t="s">
        <v>1728</v>
      </c>
      <c r="J41" s="322" t="s">
        <v>1729</v>
      </c>
      <c r="K41" s="322" t="s">
        <v>864</v>
      </c>
      <c r="L41" s="322" t="s">
        <v>1730</v>
      </c>
      <c r="M41" s="322"/>
      <c r="N41" s="322" t="s">
        <v>1730</v>
      </c>
      <c r="O41" s="322"/>
      <c r="P41" s="322"/>
      <c r="Q41" s="322"/>
      <c r="R41" s="322"/>
      <c r="S41" s="332" t="s">
        <v>817</v>
      </c>
      <c r="T41" s="332" t="s">
        <v>817</v>
      </c>
      <c r="U41" s="332" t="s">
        <v>817</v>
      </c>
      <c r="V41" s="322"/>
      <c r="W41" s="322"/>
      <c r="X41" s="322" t="s">
        <v>879</v>
      </c>
      <c r="Y41" s="322"/>
      <c r="Z41" s="322" t="s">
        <v>932</v>
      </c>
      <c r="AA41" s="322" t="s">
        <v>864</v>
      </c>
      <c r="AB41" s="322"/>
      <c r="AC41" s="326" t="s">
        <v>1573</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1731</v>
      </c>
      <c r="D42" s="344"/>
      <c r="E42" s="327"/>
      <c r="F42" s="327"/>
      <c r="G42" s="327"/>
      <c r="H42" s="328" t="s">
        <v>1732</v>
      </c>
      <c r="I42" s="328" t="s">
        <v>1733</v>
      </c>
      <c r="J42" s="328" t="s">
        <v>1734</v>
      </c>
      <c r="K42" s="328" t="s">
        <v>864</v>
      </c>
      <c r="L42" s="328" t="s">
        <v>1735</v>
      </c>
      <c r="M42" s="328"/>
      <c r="N42" s="328" t="s">
        <v>1735</v>
      </c>
      <c r="O42" s="328"/>
      <c r="P42" s="328"/>
      <c r="Q42" s="328"/>
      <c r="R42" s="328"/>
      <c r="S42" s="338" t="s">
        <v>817</v>
      </c>
      <c r="T42" s="338" t="s">
        <v>817</v>
      </c>
      <c r="U42" s="338" t="s">
        <v>817</v>
      </c>
      <c r="V42" s="328"/>
      <c r="W42" s="328"/>
      <c r="X42" s="328" t="s">
        <v>879</v>
      </c>
      <c r="Y42" s="328"/>
      <c r="Z42" s="328" t="s">
        <v>932</v>
      </c>
      <c r="AA42" s="328" t="s">
        <v>864</v>
      </c>
      <c r="AB42" s="328"/>
      <c r="AC42" s="326" t="s">
        <v>1573</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1736</v>
      </c>
      <c r="D43" s="345"/>
      <c r="E43" s="345"/>
      <c r="F43" s="331"/>
      <c r="G43" s="331"/>
      <c r="H43" s="322" t="s">
        <v>1737</v>
      </c>
      <c r="I43" s="322" t="s">
        <v>1738</v>
      </c>
      <c r="J43" s="322" t="s">
        <v>1739</v>
      </c>
      <c r="K43" s="322" t="s">
        <v>864</v>
      </c>
      <c r="L43" s="322" t="s">
        <v>1740</v>
      </c>
      <c r="M43" s="322"/>
      <c r="N43" s="322" t="s">
        <v>1740</v>
      </c>
      <c r="O43" s="322"/>
      <c r="P43" s="322"/>
      <c r="Q43" s="322"/>
      <c r="R43" s="322"/>
      <c r="S43" s="332" t="s">
        <v>817</v>
      </c>
      <c r="T43" s="334" t="s">
        <v>817</v>
      </c>
      <c r="U43" s="334" t="s">
        <v>817</v>
      </c>
      <c r="V43" s="322"/>
      <c r="W43" s="322"/>
      <c r="X43" s="322" t="s">
        <v>879</v>
      </c>
      <c r="Y43" s="322"/>
      <c r="Z43" s="322" t="s">
        <v>932</v>
      </c>
      <c r="AA43" s="322" t="s">
        <v>864</v>
      </c>
      <c r="AB43" s="322"/>
      <c r="AC43" s="326" t="s">
        <v>1573</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1741</v>
      </c>
      <c r="D44" s="327"/>
      <c r="E44" s="327"/>
      <c r="F44" s="327"/>
      <c r="G44" s="327"/>
      <c r="H44" s="328" t="s">
        <v>1742</v>
      </c>
      <c r="I44" s="328" t="s">
        <v>1743</v>
      </c>
      <c r="J44" s="328" t="s">
        <v>1744</v>
      </c>
      <c r="K44" s="328" t="s">
        <v>864</v>
      </c>
      <c r="L44" s="328" t="s">
        <v>1745</v>
      </c>
      <c r="M44" s="328"/>
      <c r="N44" s="328" t="s">
        <v>1745</v>
      </c>
      <c r="O44" s="328"/>
      <c r="P44" s="328"/>
      <c r="Q44" s="328"/>
      <c r="R44" s="328"/>
      <c r="S44" s="338" t="s">
        <v>817</v>
      </c>
      <c r="T44" s="338" t="s">
        <v>817</v>
      </c>
      <c r="U44" s="338" t="s">
        <v>817</v>
      </c>
      <c r="V44" s="328"/>
      <c r="W44" s="328"/>
      <c r="X44" s="328" t="s">
        <v>863</v>
      </c>
      <c r="Y44" s="328"/>
      <c r="Z44" s="328" t="s">
        <v>1746</v>
      </c>
      <c r="AA44" s="328" t="s">
        <v>864</v>
      </c>
      <c r="AB44" s="328"/>
      <c r="AC44" s="326" t="s">
        <v>1573</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1747</v>
      </c>
      <c r="D45" s="345"/>
      <c r="E45" s="331"/>
      <c r="F45" s="331"/>
      <c r="G45" s="331"/>
      <c r="H45" s="322" t="s">
        <v>1607</v>
      </c>
      <c r="I45" s="322" t="s">
        <v>1748</v>
      </c>
      <c r="J45" s="322" t="s">
        <v>1749</v>
      </c>
      <c r="K45" s="322"/>
      <c r="L45" s="322" t="s">
        <v>1750</v>
      </c>
      <c r="M45" s="322"/>
      <c r="N45" s="322" t="s">
        <v>1750</v>
      </c>
      <c r="O45" s="322"/>
      <c r="P45" s="322"/>
      <c r="Q45" s="322"/>
      <c r="R45" s="322"/>
      <c r="S45" s="332" t="s">
        <v>817</v>
      </c>
      <c r="T45" s="332" t="s">
        <v>817</v>
      </c>
      <c r="U45" s="332" t="s">
        <v>817</v>
      </c>
      <c r="V45" s="322"/>
      <c r="W45" s="322"/>
      <c r="X45" s="322" t="s">
        <v>863</v>
      </c>
      <c r="Y45" s="322"/>
      <c r="Z45" s="322" t="s">
        <v>1751</v>
      </c>
      <c r="AA45" s="322" t="s">
        <v>864</v>
      </c>
      <c r="AB45" s="322"/>
      <c r="AC45" s="337" t="s">
        <v>1573</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1752</v>
      </c>
      <c r="D46" s="344"/>
      <c r="E46" s="327"/>
      <c r="F46" s="327"/>
      <c r="G46" s="327"/>
      <c r="H46" s="328" t="s">
        <v>1753</v>
      </c>
      <c r="I46" s="328" t="s">
        <v>1754</v>
      </c>
      <c r="J46" s="335"/>
      <c r="K46" s="328"/>
      <c r="L46" s="328" t="s">
        <v>1755</v>
      </c>
      <c r="M46" s="328"/>
      <c r="N46" s="328" t="s">
        <v>1755</v>
      </c>
      <c r="O46" s="328"/>
      <c r="P46" s="328"/>
      <c r="Q46" s="328"/>
      <c r="R46" s="328"/>
      <c r="S46" s="336" t="s">
        <v>823</v>
      </c>
      <c r="T46" s="336" t="s">
        <v>823</v>
      </c>
      <c r="U46" s="336" t="s">
        <v>823</v>
      </c>
      <c r="V46" s="328"/>
      <c r="W46" s="328" t="s">
        <v>864</v>
      </c>
      <c r="X46" s="328" t="s">
        <v>1756</v>
      </c>
      <c r="Y46" s="328"/>
      <c r="Z46" s="328"/>
      <c r="AA46" s="328" t="s">
        <v>864</v>
      </c>
      <c r="AB46" s="328"/>
      <c r="AC46" s="326" t="s">
        <v>1573</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1757</v>
      </c>
      <c r="E47" s="331"/>
      <c r="F47" s="331"/>
      <c r="G47" s="331"/>
      <c r="H47" s="322" t="s">
        <v>1758</v>
      </c>
      <c r="I47" s="322" t="s">
        <v>1759</v>
      </c>
      <c r="J47" s="322" t="s">
        <v>1641</v>
      </c>
      <c r="K47" s="322"/>
      <c r="L47" s="322" t="s">
        <v>1642</v>
      </c>
      <c r="M47" s="322"/>
      <c r="N47" s="322" t="s">
        <v>1642</v>
      </c>
      <c r="O47" s="322"/>
      <c r="P47" s="322"/>
      <c r="Q47" s="322"/>
      <c r="R47" s="322"/>
      <c r="S47" s="325" t="s">
        <v>820</v>
      </c>
      <c r="T47" s="325" t="s">
        <v>820</v>
      </c>
      <c r="U47" s="325" t="s">
        <v>820</v>
      </c>
      <c r="V47" s="322"/>
      <c r="W47" s="322"/>
      <c r="X47" s="322" t="s">
        <v>863</v>
      </c>
      <c r="Y47" s="322"/>
      <c r="Z47" s="322"/>
      <c r="AA47" s="322" t="s">
        <v>864</v>
      </c>
      <c r="AB47" s="322"/>
      <c r="AC47" s="326" t="s">
        <v>1573</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1760</v>
      </c>
      <c r="E48" s="327"/>
      <c r="F48" s="327"/>
      <c r="G48" s="327"/>
      <c r="H48" s="328" t="s">
        <v>1761</v>
      </c>
      <c r="I48" s="328" t="s">
        <v>1762</v>
      </c>
      <c r="J48" s="328" t="s">
        <v>1763</v>
      </c>
      <c r="K48" s="328"/>
      <c r="L48" s="328" t="s">
        <v>1764</v>
      </c>
      <c r="M48" s="328"/>
      <c r="N48" s="328" t="s">
        <v>1764</v>
      </c>
      <c r="O48" s="328"/>
      <c r="P48" s="328"/>
      <c r="Q48" s="328"/>
      <c r="R48" s="328"/>
      <c r="S48" s="328" t="s">
        <v>893</v>
      </c>
      <c r="T48" s="346" t="s">
        <v>893</v>
      </c>
      <c r="U48" s="346" t="s">
        <v>893</v>
      </c>
      <c r="V48" s="328"/>
      <c r="W48" s="328"/>
      <c r="X48" s="328" t="s">
        <v>863</v>
      </c>
      <c r="Y48" s="328"/>
      <c r="Z48" s="328"/>
      <c r="AA48" s="328" t="s">
        <v>864</v>
      </c>
      <c r="AB48" s="328"/>
      <c r="AC48" s="326" t="s">
        <v>1573</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1765</v>
      </c>
      <c r="D49" s="348"/>
      <c r="E49" s="348"/>
      <c r="F49" s="348"/>
      <c r="G49" s="348"/>
      <c r="H49" s="322" t="s">
        <v>1766</v>
      </c>
      <c r="I49" s="322" t="s">
        <v>1767</v>
      </c>
      <c r="J49" s="343"/>
      <c r="K49" s="322"/>
      <c r="L49" s="322" t="s">
        <v>1768</v>
      </c>
      <c r="M49" s="322"/>
      <c r="N49" s="322" t="s">
        <v>1768</v>
      </c>
      <c r="O49" s="322"/>
      <c r="P49" s="322"/>
      <c r="Q49" s="322"/>
      <c r="R49" s="322"/>
      <c r="S49" s="349" t="s">
        <v>823</v>
      </c>
      <c r="T49" s="349" t="s">
        <v>823</v>
      </c>
      <c r="U49" s="349" t="s">
        <v>823</v>
      </c>
      <c r="V49" s="322"/>
      <c r="W49" s="322" t="s">
        <v>864</v>
      </c>
      <c r="X49" s="322" t="s">
        <v>1769</v>
      </c>
      <c r="Y49" s="322"/>
      <c r="Z49" s="322"/>
      <c r="AA49" s="322" t="s">
        <v>864</v>
      </c>
      <c r="AB49" s="322"/>
      <c r="AC49" s="326" t="s">
        <v>1573</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1583</v>
      </c>
      <c r="E50" s="350"/>
      <c r="F50" s="350"/>
      <c r="G50" s="350"/>
      <c r="H50" s="328" t="s">
        <v>1770</v>
      </c>
      <c r="I50" s="328" t="s">
        <v>1771</v>
      </c>
      <c r="J50" s="328" t="s">
        <v>1772</v>
      </c>
      <c r="K50" s="328"/>
      <c r="L50" s="328" t="s">
        <v>1586</v>
      </c>
      <c r="M50" s="328"/>
      <c r="N50" s="328" t="s">
        <v>1586</v>
      </c>
      <c r="O50" s="328"/>
      <c r="P50" s="328"/>
      <c r="Q50" s="328"/>
      <c r="R50" s="328"/>
      <c r="S50" s="330" t="s">
        <v>820</v>
      </c>
      <c r="T50" s="330" t="s">
        <v>820</v>
      </c>
      <c r="U50" s="330" t="s">
        <v>820</v>
      </c>
      <c r="V50" s="328"/>
      <c r="W50" s="328"/>
      <c r="X50" s="328" t="s">
        <v>863</v>
      </c>
      <c r="Y50" s="328"/>
      <c r="Z50" s="328"/>
      <c r="AA50" s="328" t="s">
        <v>864</v>
      </c>
      <c r="AB50" s="328"/>
      <c r="AC50" s="337" t="s">
        <v>1573</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1773</v>
      </c>
      <c r="E51" s="351"/>
      <c r="F51" s="347"/>
      <c r="G51" s="347"/>
      <c r="H51" s="322" t="s">
        <v>1607</v>
      </c>
      <c r="I51" s="322" t="s">
        <v>1774</v>
      </c>
      <c r="J51" s="322" t="s">
        <v>1775</v>
      </c>
      <c r="K51" s="322"/>
      <c r="L51" s="322" t="s">
        <v>1776</v>
      </c>
      <c r="M51" s="322"/>
      <c r="N51" s="322" t="s">
        <v>1776</v>
      </c>
      <c r="O51" s="322"/>
      <c r="P51" s="322"/>
      <c r="Q51" s="322"/>
      <c r="R51" s="322"/>
      <c r="S51" s="332" t="s">
        <v>817</v>
      </c>
      <c r="T51" s="332" t="s">
        <v>817</v>
      </c>
      <c r="U51" s="332" t="s">
        <v>817</v>
      </c>
      <c r="V51" s="322"/>
      <c r="W51" s="322"/>
      <c r="X51" s="322" t="s">
        <v>879</v>
      </c>
      <c r="Y51" s="322"/>
      <c r="Z51" s="322" t="s">
        <v>932</v>
      </c>
      <c r="AA51" s="322" t="s">
        <v>864</v>
      </c>
      <c r="AB51" s="322"/>
      <c r="AC51" s="326" t="s">
        <v>1573</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1777</v>
      </c>
      <c r="E52" s="350"/>
      <c r="F52" s="350"/>
      <c r="G52" s="350"/>
      <c r="H52" s="328" t="s">
        <v>1607</v>
      </c>
      <c r="I52" s="328" t="s">
        <v>1778</v>
      </c>
      <c r="J52" s="328">
        <v>0</v>
      </c>
      <c r="K52" s="328"/>
      <c r="L52" s="328" t="s">
        <v>1779</v>
      </c>
      <c r="M52" s="328"/>
      <c r="N52" s="328" t="s">
        <v>1779</v>
      </c>
      <c r="O52" s="328"/>
      <c r="P52" s="328"/>
      <c r="Q52" s="328"/>
      <c r="R52" s="328"/>
      <c r="S52" s="338" t="s">
        <v>817</v>
      </c>
      <c r="T52" s="338" t="s">
        <v>817</v>
      </c>
      <c r="U52" s="338" t="s">
        <v>817</v>
      </c>
      <c r="V52" s="328"/>
      <c r="W52" s="328"/>
      <c r="X52" s="328" t="s">
        <v>1340</v>
      </c>
      <c r="Y52" s="328"/>
      <c r="Z52" s="328"/>
      <c r="AA52" s="328" t="s">
        <v>864</v>
      </c>
      <c r="AB52" s="328"/>
      <c r="AC52" s="326" t="s">
        <v>1573</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1780</v>
      </c>
      <c r="E53" s="347"/>
      <c r="F53" s="347"/>
      <c r="G53" s="347"/>
      <c r="H53" s="322" t="s">
        <v>1781</v>
      </c>
      <c r="I53" s="322" t="s">
        <v>1782</v>
      </c>
      <c r="J53" s="322">
        <v>0</v>
      </c>
      <c r="K53" s="322"/>
      <c r="L53" s="322" t="s">
        <v>1783</v>
      </c>
      <c r="M53" s="322"/>
      <c r="N53" s="322" t="s">
        <v>1783</v>
      </c>
      <c r="O53" s="322"/>
      <c r="P53" s="322"/>
      <c r="Q53" s="322"/>
      <c r="R53" s="322"/>
      <c r="S53" s="332" t="s">
        <v>817</v>
      </c>
      <c r="T53" s="334" t="s">
        <v>817</v>
      </c>
      <c r="U53" s="334" t="s">
        <v>817</v>
      </c>
      <c r="V53" s="322"/>
      <c r="W53" s="322"/>
      <c r="X53" s="322" t="s">
        <v>1340</v>
      </c>
      <c r="Y53" s="322"/>
      <c r="Z53" s="322"/>
      <c r="AA53" s="322" t="s">
        <v>864</v>
      </c>
      <c r="AB53" s="322"/>
      <c r="AC53" s="326" t="s">
        <v>1573</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1784</v>
      </c>
      <c r="E54" s="350"/>
      <c r="F54" s="350"/>
      <c r="G54" s="350"/>
      <c r="H54" s="328" t="s">
        <v>1607</v>
      </c>
      <c r="I54" s="328" t="s">
        <v>1785</v>
      </c>
      <c r="J54" s="328">
        <v>1</v>
      </c>
      <c r="K54" s="328"/>
      <c r="L54" s="328" t="s">
        <v>1786</v>
      </c>
      <c r="M54" s="328"/>
      <c r="N54" s="328" t="s">
        <v>1786</v>
      </c>
      <c r="O54" s="328"/>
      <c r="P54" s="328"/>
      <c r="Q54" s="328"/>
      <c r="R54" s="328"/>
      <c r="S54" s="338" t="s">
        <v>817</v>
      </c>
      <c r="T54" s="338" t="s">
        <v>817</v>
      </c>
      <c r="U54" s="338" t="s">
        <v>817</v>
      </c>
      <c r="V54" s="328"/>
      <c r="W54" s="328"/>
      <c r="X54" s="328" t="s">
        <v>1340</v>
      </c>
      <c r="Y54" s="328"/>
      <c r="Z54" s="328"/>
      <c r="AA54" s="328" t="s">
        <v>864</v>
      </c>
      <c r="AB54" s="328"/>
      <c r="AC54" s="326" t="s">
        <v>1573</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1787</v>
      </c>
      <c r="E55" s="347"/>
      <c r="F55" s="347"/>
      <c r="G55" s="347"/>
      <c r="H55" s="322" t="s">
        <v>1607</v>
      </c>
      <c r="I55" s="322" t="s">
        <v>1788</v>
      </c>
      <c r="J55" s="322">
        <v>0</v>
      </c>
      <c r="K55" s="322"/>
      <c r="L55" s="322" t="s">
        <v>1789</v>
      </c>
      <c r="M55" s="322"/>
      <c r="N55" s="322" t="s">
        <v>1789</v>
      </c>
      <c r="O55" s="322"/>
      <c r="P55" s="322"/>
      <c r="Q55" s="322"/>
      <c r="R55" s="322"/>
      <c r="S55" s="332" t="s">
        <v>817</v>
      </c>
      <c r="T55" s="332" t="s">
        <v>817</v>
      </c>
      <c r="U55" s="332" t="s">
        <v>817</v>
      </c>
      <c r="V55" s="322"/>
      <c r="W55" s="322"/>
      <c r="X55" s="322" t="s">
        <v>1340</v>
      </c>
      <c r="Y55" s="322"/>
      <c r="Z55" s="322"/>
      <c r="AA55" s="322" t="s">
        <v>864</v>
      </c>
      <c r="AB55" s="322"/>
      <c r="AC55" s="337" t="s">
        <v>1573</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1790</v>
      </c>
      <c r="E56" s="350"/>
      <c r="F56" s="350"/>
      <c r="G56" s="350"/>
      <c r="H56" s="328" t="s">
        <v>1607</v>
      </c>
      <c r="I56" s="328" t="s">
        <v>1791</v>
      </c>
      <c r="J56" s="328">
        <v>0</v>
      </c>
      <c r="K56" s="328"/>
      <c r="L56" s="328" t="s">
        <v>1792</v>
      </c>
      <c r="M56" s="328"/>
      <c r="N56" s="328" t="s">
        <v>1792</v>
      </c>
      <c r="O56" s="328"/>
      <c r="P56" s="328"/>
      <c r="Q56" s="328"/>
      <c r="R56" s="328"/>
      <c r="S56" s="338" t="s">
        <v>817</v>
      </c>
      <c r="T56" s="338" t="s">
        <v>817</v>
      </c>
      <c r="U56" s="338" t="s">
        <v>817</v>
      </c>
      <c r="V56" s="328"/>
      <c r="W56" s="328"/>
      <c r="X56" s="328" t="s">
        <v>1340</v>
      </c>
      <c r="Y56" s="328"/>
      <c r="Z56" s="328"/>
      <c r="AA56" s="328" t="s">
        <v>864</v>
      </c>
      <c r="AB56" s="328"/>
      <c r="AC56" s="326" t="s">
        <v>1573</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1793</v>
      </c>
      <c r="E57" s="347"/>
      <c r="F57" s="347"/>
      <c r="G57" s="347"/>
      <c r="H57" s="322" t="s">
        <v>1607</v>
      </c>
      <c r="I57" s="322" t="s">
        <v>1794</v>
      </c>
      <c r="J57" s="322">
        <v>0</v>
      </c>
      <c r="K57" s="322"/>
      <c r="L57" s="322" t="s">
        <v>1795</v>
      </c>
      <c r="M57" s="322"/>
      <c r="N57" s="322" t="s">
        <v>1795</v>
      </c>
      <c r="O57" s="322"/>
      <c r="P57" s="322"/>
      <c r="Q57" s="322"/>
      <c r="R57" s="322"/>
      <c r="S57" s="332" t="s">
        <v>817</v>
      </c>
      <c r="T57" s="332" t="s">
        <v>817</v>
      </c>
      <c r="U57" s="332" t="s">
        <v>817</v>
      </c>
      <c r="V57" s="322"/>
      <c r="W57" s="322"/>
      <c r="X57" s="322" t="s">
        <v>1340</v>
      </c>
      <c r="Y57" s="322"/>
      <c r="Z57" s="322"/>
      <c r="AA57" s="322" t="s">
        <v>864</v>
      </c>
      <c r="AB57" s="322"/>
      <c r="AC57" s="326" t="s">
        <v>1573</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1796</v>
      </c>
      <c r="D58" s="352"/>
      <c r="E58" s="352"/>
      <c r="F58" s="352"/>
      <c r="G58" s="352"/>
      <c r="H58" s="328" t="s">
        <v>1607</v>
      </c>
      <c r="I58" s="328" t="s">
        <v>1797</v>
      </c>
      <c r="J58" s="335"/>
      <c r="K58" s="328"/>
      <c r="L58" s="328" t="s">
        <v>1798</v>
      </c>
      <c r="M58" s="328"/>
      <c r="N58" s="328" t="s">
        <v>1798</v>
      </c>
      <c r="O58" s="328"/>
      <c r="P58" s="328"/>
      <c r="Q58" s="328"/>
      <c r="R58" s="328"/>
      <c r="S58" s="336" t="s">
        <v>823</v>
      </c>
      <c r="T58" s="353" t="s">
        <v>823</v>
      </c>
      <c r="U58" s="353" t="s">
        <v>823</v>
      </c>
      <c r="V58" s="328"/>
      <c r="W58" s="328" t="s">
        <v>864</v>
      </c>
      <c r="X58" s="328" t="s">
        <v>1799</v>
      </c>
      <c r="Y58" s="328"/>
      <c r="Z58" s="328"/>
      <c r="AA58" s="328" t="s">
        <v>864</v>
      </c>
      <c r="AB58" s="328"/>
      <c r="AC58" s="326" t="s">
        <v>1573</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1800</v>
      </c>
      <c r="E59" s="347"/>
      <c r="F59" s="347"/>
      <c r="G59" s="347"/>
      <c r="H59" s="322" t="s">
        <v>1607</v>
      </c>
      <c r="I59" s="322" t="s">
        <v>1801</v>
      </c>
      <c r="J59" s="322" t="s">
        <v>1802</v>
      </c>
      <c r="K59" s="322"/>
      <c r="L59" s="322" t="s">
        <v>1776</v>
      </c>
      <c r="M59" s="322"/>
      <c r="N59" s="322" t="s">
        <v>1776</v>
      </c>
      <c r="O59" s="322"/>
      <c r="P59" s="322"/>
      <c r="Q59" s="322"/>
      <c r="R59" s="322"/>
      <c r="S59" s="332" t="s">
        <v>817</v>
      </c>
      <c r="T59" s="332" t="s">
        <v>817</v>
      </c>
      <c r="U59" s="332" t="s">
        <v>817</v>
      </c>
      <c r="V59" s="322"/>
      <c r="W59" s="322"/>
      <c r="X59" s="322" t="s">
        <v>879</v>
      </c>
      <c r="Y59" s="322"/>
      <c r="Z59" s="322" t="s">
        <v>932</v>
      </c>
      <c r="AA59" s="322" t="s">
        <v>864</v>
      </c>
      <c r="AB59" s="322"/>
      <c r="AC59" s="326" t="s">
        <v>1573</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1803</v>
      </c>
      <c r="E60" s="350"/>
      <c r="F60" s="350"/>
      <c r="G60" s="350"/>
      <c r="H60" s="328" t="s">
        <v>1607</v>
      </c>
      <c r="I60" s="328" t="s">
        <v>1804</v>
      </c>
      <c r="J60" s="328">
        <v>0</v>
      </c>
      <c r="K60" s="328"/>
      <c r="L60" s="328" t="s">
        <v>1805</v>
      </c>
      <c r="M60" s="328"/>
      <c r="N60" s="328" t="s">
        <v>1805</v>
      </c>
      <c r="O60" s="328"/>
      <c r="P60" s="328"/>
      <c r="Q60" s="328"/>
      <c r="R60" s="328"/>
      <c r="S60" s="338" t="s">
        <v>817</v>
      </c>
      <c r="T60" s="338" t="s">
        <v>817</v>
      </c>
      <c r="U60" s="338" t="s">
        <v>817</v>
      </c>
      <c r="V60" s="328"/>
      <c r="W60" s="328"/>
      <c r="X60" s="328" t="s">
        <v>1340</v>
      </c>
      <c r="Y60" s="328"/>
      <c r="Z60" s="328"/>
      <c r="AA60" s="328" t="s">
        <v>864</v>
      </c>
      <c r="AB60" s="328"/>
      <c r="AC60" s="337" t="s">
        <v>1573</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1806</v>
      </c>
      <c r="E61" s="347"/>
      <c r="F61" s="347"/>
      <c r="G61" s="347"/>
      <c r="H61" s="322" t="s">
        <v>1607</v>
      </c>
      <c r="I61" s="322" t="s">
        <v>1807</v>
      </c>
      <c r="J61" s="322">
        <v>1</v>
      </c>
      <c r="K61" s="322"/>
      <c r="L61" s="322" t="s">
        <v>1808</v>
      </c>
      <c r="M61" s="322"/>
      <c r="N61" s="322" t="s">
        <v>1808</v>
      </c>
      <c r="O61" s="322"/>
      <c r="P61" s="322"/>
      <c r="Q61" s="322"/>
      <c r="R61" s="322"/>
      <c r="S61" s="332" t="s">
        <v>817</v>
      </c>
      <c r="T61" s="332" t="s">
        <v>817</v>
      </c>
      <c r="U61" s="332" t="s">
        <v>817</v>
      </c>
      <c r="V61" s="322"/>
      <c r="W61" s="322"/>
      <c r="X61" s="322" t="s">
        <v>1340</v>
      </c>
      <c r="Y61" s="322"/>
      <c r="Z61" s="322"/>
      <c r="AA61" s="322" t="s">
        <v>864</v>
      </c>
      <c r="AB61" s="322"/>
      <c r="AC61" s="326" t="s">
        <v>1573</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1809</v>
      </c>
      <c r="D62" s="327"/>
      <c r="E62" s="327"/>
      <c r="F62" s="327"/>
      <c r="G62" s="327"/>
      <c r="H62" s="328" t="s">
        <v>1810</v>
      </c>
      <c r="I62" s="328" t="s">
        <v>1811</v>
      </c>
      <c r="J62" s="335"/>
      <c r="K62" s="328" t="s">
        <v>864</v>
      </c>
      <c r="L62" s="328" t="s">
        <v>1812</v>
      </c>
      <c r="M62" s="328"/>
      <c r="N62" s="328" t="s">
        <v>1812</v>
      </c>
      <c r="O62" s="328"/>
      <c r="P62" s="328"/>
      <c r="Q62" s="328"/>
      <c r="R62" s="328"/>
      <c r="S62" s="336" t="s">
        <v>823</v>
      </c>
      <c r="T62" s="336" t="s">
        <v>823</v>
      </c>
      <c r="U62" s="336" t="s">
        <v>823</v>
      </c>
      <c r="V62" s="328"/>
      <c r="W62" s="328" t="s">
        <v>864</v>
      </c>
      <c r="X62" s="328" t="s">
        <v>1813</v>
      </c>
      <c r="Y62" s="328"/>
      <c r="Z62" s="328"/>
      <c r="AA62" s="328" t="s">
        <v>864</v>
      </c>
      <c r="AB62" s="328"/>
      <c r="AC62" s="326" t="s">
        <v>1573</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1814</v>
      </c>
      <c r="E63" s="345"/>
      <c r="F63" s="331"/>
      <c r="G63" s="331"/>
      <c r="H63" s="322" t="s">
        <v>1815</v>
      </c>
      <c r="I63" s="322" t="s">
        <v>1816</v>
      </c>
      <c r="J63" s="322" t="s">
        <v>1739</v>
      </c>
      <c r="K63" s="322" t="s">
        <v>864</v>
      </c>
      <c r="L63" s="322" t="s">
        <v>1776</v>
      </c>
      <c r="M63" s="322"/>
      <c r="N63" s="322" t="s">
        <v>1776</v>
      </c>
      <c r="O63" s="322"/>
      <c r="P63" s="322"/>
      <c r="Q63" s="322"/>
      <c r="R63" s="322"/>
      <c r="S63" s="332" t="s">
        <v>817</v>
      </c>
      <c r="T63" s="334" t="s">
        <v>817</v>
      </c>
      <c r="U63" s="334" t="s">
        <v>817</v>
      </c>
      <c r="V63" s="322"/>
      <c r="W63" s="322"/>
      <c r="X63" s="322" t="s">
        <v>879</v>
      </c>
      <c r="Y63" s="322"/>
      <c r="Z63" s="322" t="s">
        <v>932</v>
      </c>
      <c r="AA63" s="322" t="s">
        <v>864</v>
      </c>
      <c r="AB63" s="322"/>
      <c r="AC63" s="326" t="s">
        <v>1573</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1702</v>
      </c>
      <c r="E64" s="341"/>
      <c r="F64" s="341"/>
      <c r="G64" s="341"/>
      <c r="H64" s="328" t="s">
        <v>1817</v>
      </c>
      <c r="I64" s="328" t="s">
        <v>1818</v>
      </c>
      <c r="J64" s="328" t="s">
        <v>1819</v>
      </c>
      <c r="K64" s="328" t="s">
        <v>864</v>
      </c>
      <c r="L64" s="328" t="s">
        <v>1663</v>
      </c>
      <c r="M64" s="328"/>
      <c r="N64" s="328" t="s">
        <v>1663</v>
      </c>
      <c r="O64" s="328"/>
      <c r="P64" s="328"/>
      <c r="Q64" s="328"/>
      <c r="R64" s="328"/>
      <c r="S64" s="330" t="s">
        <v>820</v>
      </c>
      <c r="T64" s="330" t="s">
        <v>820</v>
      </c>
      <c r="U64" s="330" t="s">
        <v>820</v>
      </c>
      <c r="V64" s="328"/>
      <c r="W64" s="328"/>
      <c r="X64" s="328" t="s">
        <v>863</v>
      </c>
      <c r="Y64" s="328"/>
      <c r="Z64" s="328" t="s">
        <v>1820</v>
      </c>
      <c r="AA64" s="328" t="s">
        <v>864</v>
      </c>
      <c r="AB64" s="328"/>
      <c r="AC64" s="326" t="s">
        <v>1573</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1821</v>
      </c>
      <c r="E65" s="321"/>
      <c r="F65" s="321"/>
      <c r="G65" s="321"/>
      <c r="H65" s="322" t="s">
        <v>1815</v>
      </c>
      <c r="I65" s="322" t="s">
        <v>1822</v>
      </c>
      <c r="J65" s="322" t="s">
        <v>1823</v>
      </c>
      <c r="K65" s="322"/>
      <c r="L65" s="322" t="s">
        <v>1824</v>
      </c>
      <c r="M65" s="322"/>
      <c r="N65" s="322" t="s">
        <v>1824</v>
      </c>
      <c r="O65" s="322"/>
      <c r="P65" s="322"/>
      <c r="Q65" s="322"/>
      <c r="R65" s="322"/>
      <c r="S65" s="349" t="s">
        <v>823</v>
      </c>
      <c r="T65" s="349" t="s">
        <v>823</v>
      </c>
      <c r="U65" s="349" t="s">
        <v>823</v>
      </c>
      <c r="V65" s="322"/>
      <c r="W65" s="322"/>
      <c r="X65" s="322" t="s">
        <v>863</v>
      </c>
      <c r="Y65" s="322"/>
      <c r="Z65" s="322" t="s">
        <v>1825</v>
      </c>
      <c r="AA65" s="322" t="s">
        <v>864</v>
      </c>
      <c r="AB65" s="322"/>
      <c r="AC65" s="337" t="s">
        <v>1573</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1826</v>
      </c>
      <c r="E66" s="344"/>
      <c r="F66" s="327"/>
      <c r="G66" s="327"/>
      <c r="H66" s="328" t="s">
        <v>1815</v>
      </c>
      <c r="I66" s="328" t="s">
        <v>1827</v>
      </c>
      <c r="J66" s="328" t="s">
        <v>1828</v>
      </c>
      <c r="K66" s="328"/>
      <c r="L66" s="328" t="s">
        <v>1633</v>
      </c>
      <c r="M66" s="328"/>
      <c r="N66" s="328" t="s">
        <v>1633</v>
      </c>
      <c r="O66" s="328"/>
      <c r="P66" s="328"/>
      <c r="Q66" s="328"/>
      <c r="R66" s="328"/>
      <c r="S66" s="338" t="s">
        <v>817</v>
      </c>
      <c r="T66" s="338" t="s">
        <v>817</v>
      </c>
      <c r="U66" s="338" t="s">
        <v>817</v>
      </c>
      <c r="V66" s="328"/>
      <c r="W66" s="328"/>
      <c r="X66" s="328" t="s">
        <v>863</v>
      </c>
      <c r="Y66" s="328"/>
      <c r="Z66" s="328"/>
      <c r="AA66" s="328" t="s">
        <v>864</v>
      </c>
      <c r="AB66" s="328"/>
      <c r="AC66" s="326" t="s">
        <v>1573</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1829</v>
      </c>
      <c r="E67" s="344"/>
      <c r="F67" s="327"/>
      <c r="G67" s="327"/>
      <c r="H67" s="322" t="s">
        <v>1815</v>
      </c>
      <c r="I67" s="322" t="s">
        <v>1830</v>
      </c>
      <c r="J67" s="343"/>
      <c r="K67" s="322"/>
      <c r="L67" s="322" t="s">
        <v>1831</v>
      </c>
      <c r="M67" s="322"/>
      <c r="N67" s="322" t="s">
        <v>1831</v>
      </c>
      <c r="O67" s="322"/>
      <c r="P67" s="322"/>
      <c r="Q67" s="322"/>
      <c r="R67" s="322"/>
      <c r="S67" s="325" t="s">
        <v>820</v>
      </c>
      <c r="T67" s="325" t="s">
        <v>820</v>
      </c>
      <c r="U67" s="325" t="s">
        <v>820</v>
      </c>
      <c r="V67" s="322"/>
      <c r="W67" s="322" t="s">
        <v>864</v>
      </c>
      <c r="X67" s="322" t="s">
        <v>1832</v>
      </c>
      <c r="Y67" s="322"/>
      <c r="Z67" s="322"/>
      <c r="AA67" s="322" t="s">
        <v>864</v>
      </c>
      <c r="AB67" s="322"/>
      <c r="AC67" s="326" t="s">
        <v>1573</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1833</v>
      </c>
      <c r="F68" s="327"/>
      <c r="G68" s="327"/>
      <c r="H68" s="328" t="s">
        <v>1834</v>
      </c>
      <c r="I68" s="328" t="s">
        <v>1835</v>
      </c>
      <c r="J68" s="328" t="s">
        <v>1032</v>
      </c>
      <c r="K68" s="328" t="s">
        <v>864</v>
      </c>
      <c r="L68" s="328" t="s">
        <v>1836</v>
      </c>
      <c r="M68" s="328"/>
      <c r="N68" s="328" t="s">
        <v>1836</v>
      </c>
      <c r="O68" s="328"/>
      <c r="P68" s="328"/>
      <c r="Q68" s="328"/>
      <c r="R68" s="328"/>
      <c r="S68" s="330" t="s">
        <v>820</v>
      </c>
      <c r="T68" s="340" t="s">
        <v>820</v>
      </c>
      <c r="U68" s="340" t="s">
        <v>820</v>
      </c>
      <c r="V68" s="328"/>
      <c r="W68" s="328"/>
      <c r="X68" s="328" t="s">
        <v>863</v>
      </c>
      <c r="Y68" s="328"/>
      <c r="Z68" s="328"/>
      <c r="AA68" s="328" t="s">
        <v>864</v>
      </c>
      <c r="AB68" s="328"/>
      <c r="AC68" s="326" t="s">
        <v>1573</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1837</v>
      </c>
      <c r="F69" s="347"/>
      <c r="G69" s="347"/>
      <c r="H69" s="322" t="s">
        <v>1838</v>
      </c>
      <c r="I69" s="322" t="s">
        <v>1839</v>
      </c>
      <c r="J69" s="322" t="s">
        <v>1040</v>
      </c>
      <c r="K69" s="322"/>
      <c r="L69" s="322" t="s">
        <v>1651</v>
      </c>
      <c r="M69" s="322"/>
      <c r="N69" s="322" t="s">
        <v>1651</v>
      </c>
      <c r="O69" s="322"/>
      <c r="P69" s="322"/>
      <c r="Q69" s="322"/>
      <c r="R69" s="322"/>
      <c r="S69" s="332" t="s">
        <v>817</v>
      </c>
      <c r="T69" s="332" t="s">
        <v>817</v>
      </c>
      <c r="U69" s="332" t="s">
        <v>817</v>
      </c>
      <c r="V69" s="322"/>
      <c r="W69" s="322"/>
      <c r="X69" s="322" t="s">
        <v>863</v>
      </c>
      <c r="Y69" s="322"/>
      <c r="Z69" s="322"/>
      <c r="AA69" s="322" t="s">
        <v>864</v>
      </c>
      <c r="AB69" s="322"/>
      <c r="AC69" s="326" t="s">
        <v>1573</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1840</v>
      </c>
      <c r="I70" s="328" t="s">
        <v>1841</v>
      </c>
      <c r="J70" s="328" t="s">
        <v>1842</v>
      </c>
      <c r="K70" s="328" t="s">
        <v>864</v>
      </c>
      <c r="L70" s="328" t="s">
        <v>1663</v>
      </c>
      <c r="M70" s="328"/>
      <c r="N70" s="328" t="s">
        <v>1663</v>
      </c>
      <c r="O70" s="328"/>
      <c r="P70" s="328"/>
      <c r="Q70" s="328"/>
      <c r="R70" s="328"/>
      <c r="S70" s="338" t="s">
        <v>817</v>
      </c>
      <c r="T70" s="338" t="s">
        <v>817</v>
      </c>
      <c r="U70" s="338" t="s">
        <v>817</v>
      </c>
      <c r="V70" s="328"/>
      <c r="W70" s="328"/>
      <c r="X70" s="328" t="s">
        <v>863</v>
      </c>
      <c r="Y70" s="328"/>
      <c r="Z70" s="328"/>
      <c r="AA70" s="328" t="s">
        <v>864</v>
      </c>
      <c r="AB70" s="328"/>
      <c r="AC70" s="337" t="s">
        <v>1573</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1843</v>
      </c>
      <c r="F71" s="345"/>
      <c r="G71" s="331"/>
      <c r="H71" s="322" t="s">
        <v>1607</v>
      </c>
      <c r="I71" s="322" t="s">
        <v>1844</v>
      </c>
      <c r="J71" s="322" t="s">
        <v>1845</v>
      </c>
      <c r="K71" s="322"/>
      <c r="L71" s="322" t="s">
        <v>1846</v>
      </c>
      <c r="M71" s="322"/>
      <c r="N71" s="322" t="s">
        <v>1846</v>
      </c>
      <c r="O71" s="322"/>
      <c r="P71" s="322"/>
      <c r="Q71" s="322"/>
      <c r="R71" s="322"/>
      <c r="S71" s="332" t="s">
        <v>817</v>
      </c>
      <c r="T71" s="332" t="s">
        <v>817</v>
      </c>
      <c r="U71" s="332" t="s">
        <v>817</v>
      </c>
      <c r="V71" s="322"/>
      <c r="W71" s="322"/>
      <c r="X71" s="322" t="s">
        <v>863</v>
      </c>
      <c r="Y71" s="322"/>
      <c r="Z71" s="322"/>
      <c r="AA71" s="322" t="s">
        <v>864</v>
      </c>
      <c r="AB71" s="322"/>
      <c r="AC71" s="326" t="s">
        <v>1573</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1607</v>
      </c>
      <c r="I72" s="328" t="s">
        <v>1847</v>
      </c>
      <c r="J72" s="328" t="s">
        <v>1159</v>
      </c>
      <c r="K72" s="328"/>
      <c r="L72" s="328" t="s">
        <v>1848</v>
      </c>
      <c r="M72" s="328"/>
      <c r="N72" s="328" t="s">
        <v>1848</v>
      </c>
      <c r="O72" s="328"/>
      <c r="P72" s="328"/>
      <c r="Q72" s="328"/>
      <c r="R72" s="328"/>
      <c r="S72" s="338" t="s">
        <v>817</v>
      </c>
      <c r="T72" s="338" t="s">
        <v>817</v>
      </c>
      <c r="U72" s="338" t="s">
        <v>817</v>
      </c>
      <c r="V72" s="328"/>
      <c r="W72" s="328"/>
      <c r="X72" s="328" t="s">
        <v>863</v>
      </c>
      <c r="Y72" s="328"/>
      <c r="Z72" s="328"/>
      <c r="AA72" s="328" t="s">
        <v>864</v>
      </c>
      <c r="AB72" s="328"/>
      <c r="AC72" s="326" t="s">
        <v>1573</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1849</v>
      </c>
      <c r="M73" s="322"/>
      <c r="N73" s="322" t="s">
        <v>1849</v>
      </c>
      <c r="O73" s="322"/>
      <c r="P73" s="322"/>
      <c r="Q73" s="322"/>
      <c r="R73" s="322"/>
      <c r="S73" s="349" t="s">
        <v>823</v>
      </c>
      <c r="T73" s="354" t="s">
        <v>1850</v>
      </c>
      <c r="U73" s="354" t="s">
        <v>1850</v>
      </c>
      <c r="V73" s="322"/>
      <c r="W73" s="322" t="s">
        <v>864</v>
      </c>
      <c r="X73" s="322" t="s">
        <v>1131</v>
      </c>
      <c r="Y73" s="322"/>
      <c r="Z73" s="322"/>
      <c r="AA73" s="322" t="s">
        <v>864</v>
      </c>
      <c r="AB73" s="322"/>
      <c r="AC73" s="326" t="s">
        <v>1573</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1851</v>
      </c>
      <c r="G74" s="327"/>
      <c r="H74" s="328" t="s">
        <v>1852</v>
      </c>
      <c r="I74" s="328" t="s">
        <v>1853</v>
      </c>
      <c r="J74" s="328" t="s">
        <v>1854</v>
      </c>
      <c r="K74" s="328" t="s">
        <v>864</v>
      </c>
      <c r="L74" s="328" t="s">
        <v>1855</v>
      </c>
      <c r="M74" s="328"/>
      <c r="N74" s="328" t="s">
        <v>1855</v>
      </c>
      <c r="O74" s="328"/>
      <c r="P74" s="328"/>
      <c r="Q74" s="328"/>
      <c r="R74" s="328"/>
      <c r="S74" s="330" t="s">
        <v>820</v>
      </c>
      <c r="T74" s="330" t="s">
        <v>820</v>
      </c>
      <c r="U74" s="330" t="s">
        <v>820</v>
      </c>
      <c r="V74" s="328"/>
      <c r="W74" s="328"/>
      <c r="X74" s="328" t="s">
        <v>1054</v>
      </c>
      <c r="Y74" s="328"/>
      <c r="Z74" s="328"/>
      <c r="AA74" s="328" t="s">
        <v>864</v>
      </c>
      <c r="AB74" s="328"/>
      <c r="AC74" s="326" t="s">
        <v>1573</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1856</v>
      </c>
      <c r="I75" s="322" t="s">
        <v>1857</v>
      </c>
      <c r="J75" s="323" t="s">
        <v>1858</v>
      </c>
      <c r="K75" s="322" t="s">
        <v>864</v>
      </c>
      <c r="L75" s="322" t="s">
        <v>1859</v>
      </c>
      <c r="M75" s="322"/>
      <c r="N75" s="322" t="s">
        <v>1859</v>
      </c>
      <c r="O75" s="322"/>
      <c r="P75" s="322"/>
      <c r="Q75" s="322"/>
      <c r="R75" s="322"/>
      <c r="S75" s="325" t="s">
        <v>820</v>
      </c>
      <c r="T75" s="325" t="s">
        <v>820</v>
      </c>
      <c r="U75" s="325" t="s">
        <v>820</v>
      </c>
      <c r="V75" s="322"/>
      <c r="W75" s="322"/>
      <c r="X75" s="322" t="s">
        <v>1054</v>
      </c>
      <c r="Y75" s="322"/>
      <c r="Z75" s="322"/>
      <c r="AA75" s="322" t="s">
        <v>864</v>
      </c>
      <c r="AB75" s="322"/>
      <c r="AC75" s="337" t="s">
        <v>1573</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1860</v>
      </c>
      <c r="G76" s="327"/>
      <c r="H76" s="328" t="s">
        <v>1861</v>
      </c>
      <c r="I76" s="328" t="s">
        <v>1862</v>
      </c>
      <c r="J76" s="328">
        <v>1</v>
      </c>
      <c r="K76" s="328" t="s">
        <v>864</v>
      </c>
      <c r="L76" s="328" t="s">
        <v>1863</v>
      </c>
      <c r="M76" s="328"/>
      <c r="N76" s="328" t="s">
        <v>1863</v>
      </c>
      <c r="O76" s="328"/>
      <c r="P76" s="328"/>
      <c r="Q76" s="328"/>
      <c r="R76" s="328"/>
      <c r="S76" s="338" t="s">
        <v>817</v>
      </c>
      <c r="T76" s="338" t="s">
        <v>817</v>
      </c>
      <c r="U76" s="338" t="s">
        <v>817</v>
      </c>
      <c r="V76" s="328"/>
      <c r="W76" s="328"/>
      <c r="X76" s="328" t="s">
        <v>1054</v>
      </c>
      <c r="Y76" s="328"/>
      <c r="Z76" s="328"/>
      <c r="AA76" s="328" t="s">
        <v>864</v>
      </c>
      <c r="AB76" s="328"/>
      <c r="AC76" s="326" t="s">
        <v>1573</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1864</v>
      </c>
      <c r="F77" s="331"/>
      <c r="G77" s="331"/>
      <c r="H77" s="322" t="s">
        <v>1865</v>
      </c>
      <c r="I77" s="322" t="s">
        <v>1866</v>
      </c>
      <c r="J77" s="322" t="s">
        <v>1867</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1573</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1868</v>
      </c>
      <c r="D78" s="327"/>
      <c r="E78" s="327"/>
      <c r="F78" s="327"/>
      <c r="G78" s="327"/>
      <c r="H78" s="328" t="s">
        <v>1607</v>
      </c>
      <c r="I78" s="328" t="s">
        <v>1869</v>
      </c>
      <c r="J78" s="328" t="s">
        <v>1870</v>
      </c>
      <c r="K78" s="328"/>
      <c r="L78" s="328" t="s">
        <v>1871</v>
      </c>
      <c r="M78" s="328"/>
      <c r="N78" s="328" t="s">
        <v>1871</v>
      </c>
      <c r="O78" s="328"/>
      <c r="P78" s="328"/>
      <c r="Q78" s="328"/>
      <c r="R78" s="328"/>
      <c r="S78" s="338" t="s">
        <v>817</v>
      </c>
      <c r="T78" s="339" t="s">
        <v>817</v>
      </c>
      <c r="U78" s="339" t="s">
        <v>817</v>
      </c>
      <c r="V78" s="328"/>
      <c r="W78" s="328"/>
      <c r="X78" s="328" t="s">
        <v>863</v>
      </c>
      <c r="Y78" s="328"/>
      <c r="Z78" s="328" t="s">
        <v>1872</v>
      </c>
      <c r="AA78" s="328" t="s">
        <v>864</v>
      </c>
      <c r="AB78" s="328"/>
      <c r="AC78" s="326" t="s">
        <v>1573</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1629</v>
      </c>
      <c r="D79" s="331"/>
      <c r="E79" s="331"/>
      <c r="F79" s="331"/>
      <c r="G79" s="331"/>
      <c r="H79" s="322" t="s">
        <v>1607</v>
      </c>
      <c r="I79" s="322" t="s">
        <v>1873</v>
      </c>
      <c r="J79" s="322" t="s">
        <v>1874</v>
      </c>
      <c r="K79" s="322" t="s">
        <v>864</v>
      </c>
      <c r="L79" s="322" t="s">
        <v>1633</v>
      </c>
      <c r="M79" s="322"/>
      <c r="N79" s="322" t="s">
        <v>1633</v>
      </c>
      <c r="O79" s="322"/>
      <c r="P79" s="322"/>
      <c r="Q79" s="322"/>
      <c r="R79" s="322"/>
      <c r="S79" s="332" t="s">
        <v>817</v>
      </c>
      <c r="T79" s="332" t="s">
        <v>817</v>
      </c>
      <c r="U79" s="332" t="s">
        <v>817</v>
      </c>
      <c r="V79" s="322"/>
      <c r="W79" s="322"/>
      <c r="X79" s="322" t="s">
        <v>863</v>
      </c>
      <c r="Y79" s="322"/>
      <c r="Z79" s="322"/>
      <c r="AA79" s="322" t="s">
        <v>864</v>
      </c>
      <c r="AB79" s="322"/>
      <c r="AC79" s="326" t="s">
        <v>1573</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1875</v>
      </c>
      <c r="C80" s="327"/>
      <c r="D80" s="327"/>
      <c r="E80" s="327"/>
      <c r="F80" s="327"/>
      <c r="G80" s="327"/>
      <c r="H80" s="328" t="s">
        <v>1876</v>
      </c>
      <c r="I80" s="328" t="s">
        <v>1877</v>
      </c>
      <c r="J80" s="335"/>
      <c r="K80" s="328"/>
      <c r="L80" s="328" t="s">
        <v>1878</v>
      </c>
      <c r="M80" s="328"/>
      <c r="N80" s="328" t="s">
        <v>1878</v>
      </c>
      <c r="O80" s="328"/>
      <c r="P80" s="328"/>
      <c r="Q80" s="328"/>
      <c r="R80" s="328"/>
      <c r="S80" s="336" t="s">
        <v>823</v>
      </c>
      <c r="T80" s="336" t="s">
        <v>823</v>
      </c>
      <c r="U80" s="336" t="s">
        <v>823</v>
      </c>
      <c r="V80" s="328"/>
      <c r="W80" s="328" t="s">
        <v>864</v>
      </c>
      <c r="X80" s="328" t="s">
        <v>1879</v>
      </c>
      <c r="Y80" s="328"/>
      <c r="Z80" s="328"/>
      <c r="AA80" s="328" t="s">
        <v>864</v>
      </c>
      <c r="AB80" s="328"/>
      <c r="AC80" s="337" t="s">
        <v>1573</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1880</v>
      </c>
      <c r="I81" s="322" t="s">
        <v>1881</v>
      </c>
      <c r="J81" s="322" t="s">
        <v>1882</v>
      </c>
      <c r="K81" s="322" t="s">
        <v>864</v>
      </c>
      <c r="L81" s="322" t="s">
        <v>1663</v>
      </c>
      <c r="M81" s="322"/>
      <c r="N81" s="322" t="s">
        <v>1663</v>
      </c>
      <c r="O81" s="322"/>
      <c r="P81" s="322"/>
      <c r="Q81" s="322"/>
      <c r="R81" s="322"/>
      <c r="S81" s="325" t="s">
        <v>820</v>
      </c>
      <c r="T81" s="325" t="s">
        <v>820</v>
      </c>
      <c r="U81" s="325" t="s">
        <v>820</v>
      </c>
      <c r="V81" s="322"/>
      <c r="W81" s="322"/>
      <c r="X81" s="322" t="s">
        <v>863</v>
      </c>
      <c r="Y81" s="322"/>
      <c r="Z81" s="322" t="s">
        <v>1883</v>
      </c>
      <c r="AA81" s="322" t="s">
        <v>864</v>
      </c>
      <c r="AB81" s="322"/>
      <c r="AC81" s="326" t="s">
        <v>1573</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1629</v>
      </c>
      <c r="D82" s="327"/>
      <c r="E82" s="327"/>
      <c r="F82" s="327"/>
      <c r="G82" s="327"/>
      <c r="H82" s="328" t="s">
        <v>1884</v>
      </c>
      <c r="I82" s="328" t="s">
        <v>1885</v>
      </c>
      <c r="J82" s="328" t="s">
        <v>1886</v>
      </c>
      <c r="K82" s="328" t="s">
        <v>864</v>
      </c>
      <c r="L82" s="328" t="s">
        <v>1633</v>
      </c>
      <c r="M82" s="328"/>
      <c r="N82" s="328" t="s">
        <v>1633</v>
      </c>
      <c r="O82" s="328"/>
      <c r="P82" s="328"/>
      <c r="Q82" s="328"/>
      <c r="R82" s="328"/>
      <c r="S82" s="338" t="s">
        <v>817</v>
      </c>
      <c r="T82" s="338" t="s">
        <v>817</v>
      </c>
      <c r="U82" s="338" t="s">
        <v>817</v>
      </c>
      <c r="V82" s="328"/>
      <c r="W82" s="328"/>
      <c r="X82" s="328" t="s">
        <v>863</v>
      </c>
      <c r="Y82" s="328"/>
      <c r="Z82" s="328"/>
      <c r="AA82" s="328" t="s">
        <v>864</v>
      </c>
      <c r="AB82" s="328"/>
      <c r="AC82" s="326" t="s">
        <v>1573</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1887</v>
      </c>
      <c r="D83" s="331"/>
      <c r="E83" s="331"/>
      <c r="F83" s="331"/>
      <c r="G83" s="331"/>
      <c r="H83" s="322" t="s">
        <v>1888</v>
      </c>
      <c r="I83" s="322" t="s">
        <v>1889</v>
      </c>
      <c r="J83" s="322" t="s">
        <v>1890</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1573</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1891</v>
      </c>
      <c r="D84" s="344"/>
      <c r="E84" s="327"/>
      <c r="F84" s="327"/>
      <c r="G84" s="327"/>
      <c r="H84" s="328" t="s">
        <v>1892</v>
      </c>
      <c r="I84" s="328" t="s">
        <v>1893</v>
      </c>
      <c r="J84" s="322" t="s">
        <v>1641</v>
      </c>
      <c r="K84" s="328" t="s">
        <v>864</v>
      </c>
      <c r="L84" s="328" t="s">
        <v>1642</v>
      </c>
      <c r="M84" s="328"/>
      <c r="N84" s="328" t="s">
        <v>1642</v>
      </c>
      <c r="O84" s="328"/>
      <c r="P84" s="328"/>
      <c r="Q84" s="328"/>
      <c r="R84" s="328"/>
      <c r="S84" s="338" t="s">
        <v>817</v>
      </c>
      <c r="T84" s="338" t="s">
        <v>817</v>
      </c>
      <c r="U84" s="338" t="s">
        <v>817</v>
      </c>
      <c r="V84" s="328"/>
      <c r="W84" s="328"/>
      <c r="X84" s="328" t="s">
        <v>863</v>
      </c>
      <c r="Y84" s="328"/>
      <c r="Z84" s="328"/>
      <c r="AA84" s="328" t="s">
        <v>864</v>
      </c>
      <c r="AB84" s="328"/>
      <c r="AC84" s="326" t="s">
        <v>1573</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1894</v>
      </c>
      <c r="D85" s="331"/>
      <c r="E85" s="331"/>
      <c r="F85" s="331"/>
      <c r="G85" s="331"/>
      <c r="H85" s="322" t="s">
        <v>1895</v>
      </c>
      <c r="I85" s="322" t="s">
        <v>1896</v>
      </c>
      <c r="J85" s="322" t="s">
        <v>1897</v>
      </c>
      <c r="K85" s="322" t="s">
        <v>864</v>
      </c>
      <c r="L85" s="322" t="s">
        <v>1651</v>
      </c>
      <c r="M85" s="322"/>
      <c r="N85" s="322" t="s">
        <v>1651</v>
      </c>
      <c r="O85" s="322"/>
      <c r="P85" s="322"/>
      <c r="Q85" s="322"/>
      <c r="R85" s="322"/>
      <c r="S85" s="332" t="s">
        <v>817</v>
      </c>
      <c r="T85" s="333" t="s">
        <v>820</v>
      </c>
      <c r="U85" s="334" t="s">
        <v>817</v>
      </c>
      <c r="V85" s="322" t="s">
        <v>864</v>
      </c>
      <c r="W85" s="322"/>
      <c r="X85" s="322" t="s">
        <v>863</v>
      </c>
      <c r="Y85" s="322"/>
      <c r="Z85" s="322"/>
      <c r="AA85" s="322" t="s">
        <v>864</v>
      </c>
      <c r="AB85" s="322"/>
      <c r="AC85" s="337" t="s">
        <v>1573</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1898</v>
      </c>
      <c r="D86" s="327"/>
      <c r="E86" s="327"/>
      <c r="F86" s="327"/>
      <c r="G86" s="327"/>
      <c r="H86" s="328" t="s">
        <v>1899</v>
      </c>
      <c r="I86" s="328" t="s">
        <v>1900</v>
      </c>
      <c r="J86" s="328" t="s">
        <v>1744</v>
      </c>
      <c r="K86" s="328" t="s">
        <v>864</v>
      </c>
      <c r="L86" s="328" t="s">
        <v>1745</v>
      </c>
      <c r="M86" s="328"/>
      <c r="N86" s="328" t="s">
        <v>1745</v>
      </c>
      <c r="O86" s="328"/>
      <c r="P86" s="328"/>
      <c r="Q86" s="328"/>
      <c r="R86" s="328"/>
      <c r="S86" s="338" t="s">
        <v>817</v>
      </c>
      <c r="T86" s="338" t="s">
        <v>817</v>
      </c>
      <c r="U86" s="338" t="s">
        <v>817</v>
      </c>
      <c r="V86" s="328"/>
      <c r="W86" s="328"/>
      <c r="X86" s="328" t="s">
        <v>863</v>
      </c>
      <c r="Y86" s="328"/>
      <c r="Z86" s="328" t="s">
        <v>1901</v>
      </c>
      <c r="AA86" s="328" t="s">
        <v>864</v>
      </c>
      <c r="AB86" s="328"/>
      <c r="AC86" s="326" t="s">
        <v>1573</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1902</v>
      </c>
      <c r="D87" s="331"/>
      <c r="E87" s="331"/>
      <c r="F87" s="331"/>
      <c r="G87" s="331"/>
      <c r="H87" s="323" t="s">
        <v>1903</v>
      </c>
      <c r="I87" s="322" t="s">
        <v>1904</v>
      </c>
      <c r="J87" s="322" t="s">
        <v>1905</v>
      </c>
      <c r="K87" s="322" t="s">
        <v>864</v>
      </c>
      <c r="L87" s="322" t="s">
        <v>1906</v>
      </c>
      <c r="M87" s="322"/>
      <c r="N87" s="322" t="s">
        <v>1906</v>
      </c>
      <c r="O87" s="322"/>
      <c r="P87" s="322"/>
      <c r="Q87" s="322"/>
      <c r="R87" s="322"/>
      <c r="S87" s="332" t="s">
        <v>817</v>
      </c>
      <c r="T87" s="333" t="s">
        <v>820</v>
      </c>
      <c r="U87" s="334" t="s">
        <v>817</v>
      </c>
      <c r="V87" s="322" t="s">
        <v>864</v>
      </c>
      <c r="W87" s="322"/>
      <c r="X87" s="322" t="s">
        <v>879</v>
      </c>
      <c r="Y87" s="322"/>
      <c r="Z87" s="322"/>
      <c r="AA87" s="322" t="s">
        <v>864</v>
      </c>
      <c r="AB87" s="322"/>
      <c r="AC87" s="326" t="s">
        <v>1573</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1907</v>
      </c>
      <c r="D88" s="327"/>
      <c r="E88" s="327"/>
      <c r="F88" s="327"/>
      <c r="G88" s="327"/>
      <c r="H88" s="328" t="s">
        <v>1908</v>
      </c>
      <c r="I88" s="328" t="s">
        <v>1909</v>
      </c>
      <c r="J88" s="328" t="s">
        <v>1910</v>
      </c>
      <c r="K88" s="328" t="s">
        <v>864</v>
      </c>
      <c r="L88" s="328" t="s">
        <v>1911</v>
      </c>
      <c r="M88" s="328"/>
      <c r="N88" s="328" t="s">
        <v>1911</v>
      </c>
      <c r="O88" s="328"/>
      <c r="P88" s="328"/>
      <c r="Q88" s="328"/>
      <c r="R88" s="328"/>
      <c r="S88" s="338" t="s">
        <v>817</v>
      </c>
      <c r="T88" s="339" t="s">
        <v>817</v>
      </c>
      <c r="U88" s="339" t="s">
        <v>817</v>
      </c>
      <c r="V88" s="328"/>
      <c r="W88" s="328"/>
      <c r="X88" s="328" t="s">
        <v>879</v>
      </c>
      <c r="Y88" s="328"/>
      <c r="Z88" s="328"/>
      <c r="AA88" s="328" t="s">
        <v>864</v>
      </c>
      <c r="AB88" s="328"/>
      <c r="AC88" s="326" t="s">
        <v>1573</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1912</v>
      </c>
      <c r="D89" s="331"/>
      <c r="E89" s="331"/>
      <c r="F89" s="331"/>
      <c r="G89" s="331"/>
      <c r="H89" s="322" t="s">
        <v>1913</v>
      </c>
      <c r="I89" s="322" t="s">
        <v>1914</v>
      </c>
      <c r="J89" s="322" t="s">
        <v>1915</v>
      </c>
      <c r="K89" s="322" t="s">
        <v>864</v>
      </c>
      <c r="L89" s="322" t="s">
        <v>1916</v>
      </c>
      <c r="M89" s="322"/>
      <c r="N89" s="322" t="s">
        <v>1916</v>
      </c>
      <c r="O89" s="322"/>
      <c r="P89" s="322"/>
      <c r="Q89" s="322"/>
      <c r="R89" s="322"/>
      <c r="S89" s="332" t="s">
        <v>817</v>
      </c>
      <c r="T89" s="332" t="s">
        <v>817</v>
      </c>
      <c r="U89" s="332" t="s">
        <v>817</v>
      </c>
      <c r="V89" s="322"/>
      <c r="W89" s="322"/>
      <c r="X89" s="322" t="s">
        <v>863</v>
      </c>
      <c r="Y89" s="322"/>
      <c r="Z89" s="322"/>
      <c r="AA89" s="322" t="s">
        <v>864</v>
      </c>
      <c r="AB89" s="322"/>
      <c r="AC89" s="326" t="s">
        <v>1573</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1917</v>
      </c>
      <c r="D90" s="341"/>
      <c r="E90" s="341"/>
      <c r="F90" s="341"/>
      <c r="G90" s="341"/>
      <c r="H90" s="328" t="s">
        <v>1918</v>
      </c>
      <c r="I90" s="328" t="s">
        <v>1919</v>
      </c>
      <c r="J90" s="328"/>
      <c r="K90" s="328" t="s">
        <v>864</v>
      </c>
      <c r="L90" s="328" t="s">
        <v>1920</v>
      </c>
      <c r="M90" s="328"/>
      <c r="N90" s="328" t="s">
        <v>1920</v>
      </c>
      <c r="O90" s="328"/>
      <c r="P90" s="328"/>
      <c r="Q90" s="328"/>
      <c r="R90" s="328"/>
      <c r="S90" s="336" t="s">
        <v>823</v>
      </c>
      <c r="T90" s="336" t="s">
        <v>823</v>
      </c>
      <c r="U90" s="336" t="s">
        <v>823</v>
      </c>
      <c r="V90" s="328"/>
      <c r="W90" s="328"/>
      <c r="X90" s="328" t="s">
        <v>863</v>
      </c>
      <c r="Y90" s="328"/>
      <c r="Z90" s="328"/>
      <c r="AA90" s="328" t="s">
        <v>864</v>
      </c>
      <c r="AB90" s="328"/>
      <c r="AC90" s="337" t="s">
        <v>1573</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1921</v>
      </c>
      <c r="D91" s="321"/>
      <c r="E91" s="321"/>
      <c r="F91" s="321"/>
      <c r="G91" s="321"/>
      <c r="H91" s="322" t="s">
        <v>1922</v>
      </c>
      <c r="I91" s="322" t="s">
        <v>1923</v>
      </c>
      <c r="J91" s="322"/>
      <c r="K91" s="322" t="s">
        <v>864</v>
      </c>
      <c r="L91" s="322" t="s">
        <v>1924</v>
      </c>
      <c r="M91" s="322"/>
      <c r="N91" s="322" t="s">
        <v>1924</v>
      </c>
      <c r="O91" s="322"/>
      <c r="P91" s="322"/>
      <c r="Q91" s="322"/>
      <c r="R91" s="322"/>
      <c r="S91" s="349" t="s">
        <v>823</v>
      </c>
      <c r="T91" s="349" t="s">
        <v>823</v>
      </c>
      <c r="U91" s="349" t="s">
        <v>823</v>
      </c>
      <c r="V91" s="322"/>
      <c r="W91" s="322"/>
      <c r="X91" s="322" t="s">
        <v>863</v>
      </c>
      <c r="Y91" s="322"/>
      <c r="Z91" s="322"/>
      <c r="AA91" s="322" t="s">
        <v>864</v>
      </c>
      <c r="AB91" s="322"/>
      <c r="AC91" s="326" t="s">
        <v>1573</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1925</v>
      </c>
      <c r="D92" s="341"/>
      <c r="E92" s="341"/>
      <c r="F92" s="341"/>
      <c r="G92" s="341"/>
      <c r="H92" s="329" t="s">
        <v>1926</v>
      </c>
      <c r="I92" s="328" t="s">
        <v>1927</v>
      </c>
      <c r="J92" s="328" t="s">
        <v>1928</v>
      </c>
      <c r="K92" s="328" t="s">
        <v>864</v>
      </c>
      <c r="L92" s="328" t="s">
        <v>1929</v>
      </c>
      <c r="M92" s="328"/>
      <c r="N92" s="328" t="s">
        <v>1929</v>
      </c>
      <c r="O92" s="328"/>
      <c r="P92" s="328"/>
      <c r="Q92" s="328"/>
      <c r="R92" s="328"/>
      <c r="S92" s="338" t="s">
        <v>817</v>
      </c>
      <c r="T92" s="338" t="s">
        <v>817</v>
      </c>
      <c r="U92" s="338" t="s">
        <v>817</v>
      </c>
      <c r="V92" s="328"/>
      <c r="W92" s="328"/>
      <c r="X92" s="328" t="s">
        <v>863</v>
      </c>
      <c r="Y92" s="328"/>
      <c r="Z92" s="328"/>
      <c r="AA92" s="328" t="s">
        <v>864</v>
      </c>
      <c r="AB92" s="328"/>
      <c r="AC92" s="326" t="s">
        <v>1573</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1930</v>
      </c>
      <c r="D93" s="331" t="s">
        <v>1931</v>
      </c>
      <c r="E93" s="331"/>
      <c r="F93" s="331"/>
      <c r="G93" s="331"/>
      <c r="H93" s="322" t="s">
        <v>1932</v>
      </c>
      <c r="I93" s="322" t="s">
        <v>1830</v>
      </c>
      <c r="J93" s="343"/>
      <c r="K93" s="322" t="s">
        <v>864</v>
      </c>
      <c r="L93" s="322" t="s">
        <v>1831</v>
      </c>
      <c r="M93" s="322"/>
      <c r="N93" s="322" t="s">
        <v>1831</v>
      </c>
      <c r="O93" s="322"/>
      <c r="P93" s="322"/>
      <c r="Q93" s="322"/>
      <c r="R93" s="322"/>
      <c r="S93" s="332" t="s">
        <v>817</v>
      </c>
      <c r="T93" s="334" t="s">
        <v>817</v>
      </c>
      <c r="U93" s="334" t="s">
        <v>817</v>
      </c>
      <c r="V93" s="322"/>
      <c r="W93" s="322" t="s">
        <v>864</v>
      </c>
      <c r="X93" s="322" t="s">
        <v>1832</v>
      </c>
      <c r="Y93" s="322"/>
      <c r="Z93" s="322"/>
      <c r="AA93" s="322" t="s">
        <v>864</v>
      </c>
      <c r="AB93" s="322"/>
      <c r="AC93" s="326" t="s">
        <v>1573</v>
      </c>
      <c r="AD93" s="322"/>
      <c r="AE93" s="322" t="s">
        <v>1933</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1934</v>
      </c>
      <c r="D94" s="327"/>
      <c r="E94" s="327"/>
      <c r="F94" s="327"/>
      <c r="G94" s="327"/>
      <c r="H94" s="328" t="s">
        <v>1935</v>
      </c>
      <c r="I94" s="328" t="s">
        <v>1936</v>
      </c>
      <c r="J94" s="328">
        <v>5</v>
      </c>
      <c r="K94" s="328" t="s">
        <v>864</v>
      </c>
      <c r="L94" s="328" t="s">
        <v>1937</v>
      </c>
      <c r="M94" s="328"/>
      <c r="N94" s="328" t="s">
        <v>1937</v>
      </c>
      <c r="O94" s="328"/>
      <c r="P94" s="328"/>
      <c r="Q94" s="328"/>
      <c r="R94" s="328"/>
      <c r="S94" s="338" t="s">
        <v>817</v>
      </c>
      <c r="T94" s="338" t="s">
        <v>817</v>
      </c>
      <c r="U94" s="338" t="s">
        <v>817</v>
      </c>
      <c r="V94" s="328"/>
      <c r="W94" s="328"/>
      <c r="X94" s="328" t="s">
        <v>863</v>
      </c>
      <c r="Y94" s="328"/>
      <c r="Z94" s="328" t="s">
        <v>1938</v>
      </c>
      <c r="AA94" s="328" t="s">
        <v>864</v>
      </c>
      <c r="AB94" s="328"/>
      <c r="AC94" s="326" t="s">
        <v>1573</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1939</v>
      </c>
      <c r="C95" s="348"/>
      <c r="D95" s="348"/>
      <c r="E95" s="348"/>
      <c r="F95" s="348"/>
      <c r="G95" s="348"/>
      <c r="H95" s="322" t="s">
        <v>1940</v>
      </c>
      <c r="I95" s="322" t="s">
        <v>1941</v>
      </c>
      <c r="J95" s="343"/>
      <c r="K95" s="322"/>
      <c r="L95" s="322" t="s">
        <v>1942</v>
      </c>
      <c r="M95" s="322"/>
      <c r="N95" s="322" t="s">
        <v>1942</v>
      </c>
      <c r="O95" s="322"/>
      <c r="P95" s="322"/>
      <c r="Q95" s="322"/>
      <c r="R95" s="322"/>
      <c r="S95" s="349" t="s">
        <v>823</v>
      </c>
      <c r="T95" s="322"/>
      <c r="U95" s="355" t="s">
        <v>823</v>
      </c>
      <c r="V95" s="322"/>
      <c r="W95" s="322" t="s">
        <v>864</v>
      </c>
      <c r="X95" s="322" t="s">
        <v>1325</v>
      </c>
      <c r="Y95" s="322"/>
      <c r="Z95" s="322"/>
      <c r="AA95" s="322"/>
      <c r="AB95" s="322" t="s">
        <v>864</v>
      </c>
      <c r="AC95" s="337" t="s">
        <v>1573</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1943</v>
      </c>
      <c r="D96" s="356"/>
      <c r="E96" s="356"/>
      <c r="F96" s="356"/>
      <c r="G96" s="356"/>
      <c r="H96" s="328" t="s">
        <v>1944</v>
      </c>
      <c r="I96" s="328" t="s">
        <v>1945</v>
      </c>
      <c r="J96" s="335"/>
      <c r="K96" s="328" t="s">
        <v>864</v>
      </c>
      <c r="L96" s="328" t="s">
        <v>1946</v>
      </c>
      <c r="M96" s="328"/>
      <c r="N96" s="328" t="s">
        <v>1946</v>
      </c>
      <c r="O96" s="328"/>
      <c r="P96" s="328"/>
      <c r="Q96" s="328"/>
      <c r="R96" s="328"/>
      <c r="S96" s="330" t="s">
        <v>820</v>
      </c>
      <c r="T96" s="328"/>
      <c r="U96" s="357" t="s">
        <v>820</v>
      </c>
      <c r="V96" s="328"/>
      <c r="W96" s="328" t="s">
        <v>864</v>
      </c>
      <c r="X96" s="328" t="s">
        <v>1947</v>
      </c>
      <c r="Y96" s="328"/>
      <c r="Z96" s="328"/>
      <c r="AA96" s="328"/>
      <c r="AB96" s="328" t="s">
        <v>864</v>
      </c>
      <c r="AC96" s="326" t="s">
        <v>1573</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1948</v>
      </c>
      <c r="E97" s="359"/>
      <c r="F97" s="358"/>
      <c r="G97" s="358"/>
      <c r="H97" s="322" t="s">
        <v>1949</v>
      </c>
      <c r="I97" s="322" t="s">
        <v>1950</v>
      </c>
      <c r="J97" s="322" t="s">
        <v>1951</v>
      </c>
      <c r="K97" s="322"/>
      <c r="L97" s="322" t="s">
        <v>1952</v>
      </c>
      <c r="M97" s="322"/>
      <c r="N97" s="322" t="s">
        <v>1952</v>
      </c>
      <c r="O97" s="322"/>
      <c r="P97" s="322"/>
      <c r="Q97" s="322"/>
      <c r="R97" s="322"/>
      <c r="S97" s="322" t="s">
        <v>893</v>
      </c>
      <c r="T97" s="322"/>
      <c r="U97" s="360" t="s">
        <v>893</v>
      </c>
      <c r="V97" s="322"/>
      <c r="W97" s="322"/>
      <c r="X97" s="322" t="s">
        <v>863</v>
      </c>
      <c r="Y97" s="322"/>
      <c r="Z97" s="322"/>
      <c r="AA97" s="322" t="s">
        <v>1953</v>
      </c>
      <c r="AB97" s="322" t="s">
        <v>864</v>
      </c>
      <c r="AC97" s="326" t="s">
        <v>1573</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1954</v>
      </c>
      <c r="E98" s="131"/>
      <c r="F98" s="350"/>
      <c r="G98" s="350"/>
      <c r="H98" s="328" t="s">
        <v>1955</v>
      </c>
      <c r="I98" s="328" t="s">
        <v>1956</v>
      </c>
      <c r="J98" s="328"/>
      <c r="K98" s="328"/>
      <c r="L98" s="328" t="s">
        <v>1957</v>
      </c>
      <c r="M98" s="328"/>
      <c r="N98" s="328" t="s">
        <v>1957</v>
      </c>
      <c r="O98" s="328"/>
      <c r="P98" s="328"/>
      <c r="Q98" s="328"/>
      <c r="R98" s="328"/>
      <c r="S98" s="336" t="s">
        <v>823</v>
      </c>
      <c r="T98" s="346"/>
      <c r="U98" s="361" t="s">
        <v>823</v>
      </c>
      <c r="V98" s="328"/>
      <c r="W98" s="328"/>
      <c r="X98" s="328" t="s">
        <v>863</v>
      </c>
      <c r="Y98" s="328"/>
      <c r="Z98" s="328"/>
      <c r="AA98" s="328" t="s">
        <v>1958</v>
      </c>
      <c r="AB98" s="328" t="s">
        <v>864</v>
      </c>
      <c r="AC98" s="326" t="s">
        <v>1573</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1959</v>
      </c>
      <c r="E99" s="351"/>
      <c r="F99" s="347"/>
      <c r="G99" s="347"/>
      <c r="H99" s="322" t="s">
        <v>1960</v>
      </c>
      <c r="I99" s="322" t="s">
        <v>1961</v>
      </c>
      <c r="J99" s="322"/>
      <c r="K99" s="322"/>
      <c r="L99" s="322" t="s">
        <v>1962</v>
      </c>
      <c r="M99" s="322"/>
      <c r="N99" s="322" t="s">
        <v>1962</v>
      </c>
      <c r="O99" s="322"/>
      <c r="P99" s="322"/>
      <c r="Q99" s="322"/>
      <c r="R99" s="322"/>
      <c r="S99" s="349" t="s">
        <v>823</v>
      </c>
      <c r="T99" s="322"/>
      <c r="U99" s="355" t="s">
        <v>823</v>
      </c>
      <c r="V99" s="322"/>
      <c r="W99" s="322"/>
      <c r="X99" s="322" t="s">
        <v>863</v>
      </c>
      <c r="Y99" s="322"/>
      <c r="Z99" s="322"/>
      <c r="AA99" s="322"/>
      <c r="AB99" s="322" t="s">
        <v>864</v>
      </c>
      <c r="AC99" s="326" t="s">
        <v>1573</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1963</v>
      </c>
      <c r="D100" s="356"/>
      <c r="E100" s="356"/>
      <c r="F100" s="356"/>
      <c r="G100" s="356"/>
      <c r="H100" s="328" t="s">
        <v>1964</v>
      </c>
      <c r="I100" s="328" t="s">
        <v>1965</v>
      </c>
      <c r="J100" s="328" t="s">
        <v>1915</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1966</v>
      </c>
      <c r="AB100" s="328" t="s">
        <v>864</v>
      </c>
      <c r="AC100" s="337" t="s">
        <v>1573</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1891</v>
      </c>
      <c r="D101" s="359"/>
      <c r="E101" s="358"/>
      <c r="F101" s="358"/>
      <c r="G101" s="358"/>
      <c r="H101" s="322" t="s">
        <v>1967</v>
      </c>
      <c r="I101" s="322" t="s">
        <v>1968</v>
      </c>
      <c r="J101" s="322" t="s">
        <v>1969</v>
      </c>
      <c r="K101" s="322" t="s">
        <v>864</v>
      </c>
      <c r="L101" s="322" t="s">
        <v>1642</v>
      </c>
      <c r="M101" s="322"/>
      <c r="N101" s="322" t="s">
        <v>1642</v>
      </c>
      <c r="O101" s="322"/>
      <c r="P101" s="322"/>
      <c r="Q101" s="322"/>
      <c r="R101" s="322"/>
      <c r="S101" s="332" t="s">
        <v>817</v>
      </c>
      <c r="T101" s="322"/>
      <c r="U101" s="363" t="s">
        <v>817</v>
      </c>
      <c r="V101" s="322"/>
      <c r="W101" s="322"/>
      <c r="X101" s="322" t="s">
        <v>863</v>
      </c>
      <c r="Y101" s="322"/>
      <c r="Z101" s="322"/>
      <c r="AA101" s="322"/>
      <c r="AB101" s="322" t="s">
        <v>864</v>
      </c>
      <c r="AC101" s="326" t="s">
        <v>1573</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1970</v>
      </c>
      <c r="D102" s="356"/>
      <c r="E102" s="356"/>
      <c r="F102" s="356"/>
      <c r="G102" s="356"/>
      <c r="H102" s="328" t="s">
        <v>1971</v>
      </c>
      <c r="I102" s="328" t="s">
        <v>1972</v>
      </c>
      <c r="J102" s="328" t="s">
        <v>1973</v>
      </c>
      <c r="K102" s="328" t="s">
        <v>864</v>
      </c>
      <c r="L102" s="328" t="s">
        <v>1651</v>
      </c>
      <c r="M102" s="328"/>
      <c r="N102" s="328" t="s">
        <v>1651</v>
      </c>
      <c r="O102" s="328"/>
      <c r="P102" s="328"/>
      <c r="Q102" s="328"/>
      <c r="R102" s="328"/>
      <c r="S102" s="338" t="s">
        <v>817</v>
      </c>
      <c r="T102" s="328"/>
      <c r="U102" s="362" t="s">
        <v>817</v>
      </c>
      <c r="V102" s="328"/>
      <c r="W102" s="328"/>
      <c r="X102" s="328" t="s">
        <v>863</v>
      </c>
      <c r="Y102" s="328"/>
      <c r="Z102" s="328"/>
      <c r="AA102" s="328"/>
      <c r="AB102" s="328" t="s">
        <v>864</v>
      </c>
      <c r="AC102" s="326" t="s">
        <v>1573</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1974</v>
      </c>
      <c r="D103" s="358"/>
      <c r="E103" s="358"/>
      <c r="F103" s="358"/>
      <c r="G103" s="358"/>
      <c r="H103" s="322" t="s">
        <v>1975</v>
      </c>
      <c r="I103" s="322"/>
      <c r="J103" s="322"/>
      <c r="K103" s="322" t="s">
        <v>864</v>
      </c>
      <c r="L103" s="322" t="s">
        <v>1633</v>
      </c>
      <c r="M103" s="322"/>
      <c r="N103" s="322" t="s">
        <v>1633</v>
      </c>
      <c r="O103" s="322"/>
      <c r="P103" s="322"/>
      <c r="Q103" s="322"/>
      <c r="R103" s="322"/>
      <c r="S103" s="332" t="s">
        <v>817</v>
      </c>
      <c r="T103" s="354"/>
      <c r="U103" s="363" t="s">
        <v>817</v>
      </c>
      <c r="V103" s="322"/>
      <c r="W103" s="322"/>
      <c r="X103" s="322" t="s">
        <v>863</v>
      </c>
      <c r="Y103" s="322"/>
      <c r="Z103" s="322"/>
      <c r="AA103" s="322"/>
      <c r="AB103" s="322" t="s">
        <v>864</v>
      </c>
      <c r="AC103" s="326" t="s">
        <v>1573</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1976</v>
      </c>
      <c r="D104" s="356"/>
      <c r="E104" s="356"/>
      <c r="F104" s="356"/>
      <c r="G104" s="356"/>
      <c r="H104" s="328" t="s">
        <v>1977</v>
      </c>
      <c r="I104" s="328" t="s">
        <v>1978</v>
      </c>
      <c r="J104" s="335"/>
      <c r="K104" s="328" t="s">
        <v>864</v>
      </c>
      <c r="L104" s="328" t="s">
        <v>1979</v>
      </c>
      <c r="M104" s="328"/>
      <c r="N104" s="328" t="s">
        <v>1979</v>
      </c>
      <c r="O104" s="328"/>
      <c r="P104" s="328"/>
      <c r="Q104" s="328"/>
      <c r="R104" s="328"/>
      <c r="S104" s="336" t="s">
        <v>823</v>
      </c>
      <c r="T104" s="328"/>
      <c r="U104" s="361" t="s">
        <v>823</v>
      </c>
      <c r="V104" s="328"/>
      <c r="W104" s="328" t="s">
        <v>864</v>
      </c>
      <c r="X104" s="328" t="s">
        <v>1980</v>
      </c>
      <c r="Y104" s="328"/>
      <c r="Z104" s="328"/>
      <c r="AA104" s="328"/>
      <c r="AB104" s="328" t="s">
        <v>864</v>
      </c>
      <c r="AC104" s="326" t="s">
        <v>1573</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1981</v>
      </c>
      <c r="E105" s="359"/>
      <c r="F105" s="358"/>
      <c r="G105" s="358"/>
      <c r="H105" s="322" t="s">
        <v>1982</v>
      </c>
      <c r="I105" s="322" t="s">
        <v>1983</v>
      </c>
      <c r="J105" s="322" t="s">
        <v>1984</v>
      </c>
      <c r="K105" s="322" t="s">
        <v>864</v>
      </c>
      <c r="L105" s="322" t="s">
        <v>1776</v>
      </c>
      <c r="M105" s="322"/>
      <c r="N105" s="322" t="s">
        <v>1776</v>
      </c>
      <c r="O105" s="322"/>
      <c r="P105" s="322"/>
      <c r="Q105" s="322"/>
      <c r="R105" s="322"/>
      <c r="S105" s="332" t="s">
        <v>817</v>
      </c>
      <c r="T105" s="322"/>
      <c r="U105" s="363" t="s">
        <v>817</v>
      </c>
      <c r="V105" s="322"/>
      <c r="W105" s="322"/>
      <c r="X105" s="322" t="s">
        <v>879</v>
      </c>
      <c r="Y105" s="322"/>
      <c r="Z105" s="322"/>
      <c r="AA105" s="322"/>
      <c r="AB105" s="322" t="s">
        <v>864</v>
      </c>
      <c r="AC105" s="337" t="s">
        <v>1573</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1702</v>
      </c>
      <c r="E106" s="356"/>
      <c r="F106" s="356"/>
      <c r="G106" s="356"/>
      <c r="H106" s="328" t="s">
        <v>1985</v>
      </c>
      <c r="I106" s="328" t="s">
        <v>1986</v>
      </c>
      <c r="J106" s="328" t="s">
        <v>1987</v>
      </c>
      <c r="K106" s="328" t="s">
        <v>864</v>
      </c>
      <c r="L106" s="328" t="s">
        <v>1663</v>
      </c>
      <c r="M106" s="328"/>
      <c r="N106" s="328" t="s">
        <v>1663</v>
      </c>
      <c r="O106" s="328"/>
      <c r="P106" s="328"/>
      <c r="Q106" s="328"/>
      <c r="R106" s="328"/>
      <c r="S106" s="330" t="s">
        <v>820</v>
      </c>
      <c r="T106" s="328"/>
      <c r="U106" s="357" t="s">
        <v>820</v>
      </c>
      <c r="V106" s="328"/>
      <c r="W106" s="328"/>
      <c r="X106" s="328" t="s">
        <v>863</v>
      </c>
      <c r="Y106" s="328"/>
      <c r="Z106" s="328"/>
      <c r="AA106" s="328" t="s">
        <v>1988</v>
      </c>
      <c r="AB106" s="328" t="s">
        <v>864</v>
      </c>
      <c r="AC106" s="326" t="s">
        <v>1573</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1656</v>
      </c>
      <c r="E107" s="358"/>
      <c r="F107" s="358"/>
      <c r="G107" s="358"/>
      <c r="H107" s="322" t="s">
        <v>1989</v>
      </c>
      <c r="I107" s="322"/>
      <c r="J107" s="322" t="s">
        <v>1990</v>
      </c>
      <c r="K107" s="322" t="s">
        <v>864</v>
      </c>
      <c r="L107" s="322" t="s">
        <v>1633</v>
      </c>
      <c r="M107" s="322"/>
      <c r="N107" s="322" t="s">
        <v>1633</v>
      </c>
      <c r="O107" s="322"/>
      <c r="P107" s="322"/>
      <c r="Q107" s="322"/>
      <c r="R107" s="322"/>
      <c r="S107" s="332" t="s">
        <v>817</v>
      </c>
      <c r="T107" s="322"/>
      <c r="U107" s="363" t="s">
        <v>817</v>
      </c>
      <c r="V107" s="322"/>
      <c r="W107" s="322"/>
      <c r="X107" s="322" t="s">
        <v>863</v>
      </c>
      <c r="Y107" s="322"/>
      <c r="Z107" s="322"/>
      <c r="AA107" s="322"/>
      <c r="AB107" s="322" t="s">
        <v>864</v>
      </c>
      <c r="AC107" s="326" t="s">
        <v>1573</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1991</v>
      </c>
      <c r="E108" s="356"/>
      <c r="F108" s="356"/>
      <c r="G108" s="356"/>
      <c r="H108" s="328" t="s">
        <v>1992</v>
      </c>
      <c r="I108" s="328" t="s">
        <v>1993</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1573</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1994</v>
      </c>
      <c r="E109" s="359" t="s">
        <v>1931</v>
      </c>
      <c r="F109" s="358"/>
      <c r="G109" s="358"/>
      <c r="H109" s="322" t="s">
        <v>1995</v>
      </c>
      <c r="I109" s="322" t="s">
        <v>1996</v>
      </c>
      <c r="J109" s="343"/>
      <c r="K109" s="322" t="s">
        <v>864</v>
      </c>
      <c r="L109" s="322" t="s">
        <v>1831</v>
      </c>
      <c r="M109" s="322"/>
      <c r="N109" s="322" t="s">
        <v>1831</v>
      </c>
      <c r="O109" s="322"/>
      <c r="P109" s="322"/>
      <c r="Q109" s="322"/>
      <c r="R109" s="322"/>
      <c r="S109" s="349" t="s">
        <v>823</v>
      </c>
      <c r="T109" s="322"/>
      <c r="U109" s="355" t="s">
        <v>823</v>
      </c>
      <c r="V109" s="322"/>
      <c r="W109" s="322" t="s">
        <v>864</v>
      </c>
      <c r="X109" s="322" t="s">
        <v>1832</v>
      </c>
      <c r="Y109" s="322"/>
      <c r="Z109" s="322"/>
      <c r="AA109" s="322"/>
      <c r="AB109" s="322" t="s">
        <v>864</v>
      </c>
      <c r="AC109" s="326" t="s">
        <v>1573</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1997</v>
      </c>
      <c r="D110" s="350"/>
      <c r="E110" s="350"/>
      <c r="F110" s="350"/>
      <c r="G110" s="350"/>
      <c r="H110" s="328" t="s">
        <v>1998</v>
      </c>
      <c r="I110" s="328" t="s">
        <v>1999</v>
      </c>
      <c r="J110" s="328">
        <v>1</v>
      </c>
      <c r="K110" s="328"/>
      <c r="L110" s="328" t="s">
        <v>2000</v>
      </c>
      <c r="M110" s="328"/>
      <c r="N110" s="328" t="s">
        <v>2000</v>
      </c>
      <c r="O110" s="328"/>
      <c r="P110" s="328"/>
      <c r="Q110" s="328"/>
      <c r="R110" s="328"/>
      <c r="S110" s="338" t="s">
        <v>817</v>
      </c>
      <c r="T110" s="328"/>
      <c r="U110" s="362" t="s">
        <v>817</v>
      </c>
      <c r="V110" s="328"/>
      <c r="W110" s="328"/>
      <c r="X110" s="328" t="s">
        <v>1054</v>
      </c>
      <c r="Y110" s="328"/>
      <c r="Z110" s="328"/>
      <c r="AA110" s="328"/>
      <c r="AB110" s="328" t="s">
        <v>864</v>
      </c>
      <c r="AC110" s="337" t="s">
        <v>1573</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2001</v>
      </c>
      <c r="D111" s="351"/>
      <c r="E111" s="347"/>
      <c r="F111" s="347"/>
      <c r="G111" s="347"/>
      <c r="H111" s="322" t="s">
        <v>2002</v>
      </c>
      <c r="I111" s="322" t="s">
        <v>2003</v>
      </c>
      <c r="J111" s="322"/>
      <c r="K111" s="322"/>
      <c r="L111" s="322" t="s">
        <v>2004</v>
      </c>
      <c r="M111" s="322"/>
      <c r="N111" s="322" t="s">
        <v>2004</v>
      </c>
      <c r="O111" s="322"/>
      <c r="P111" s="322"/>
      <c r="Q111" s="322"/>
      <c r="R111" s="322"/>
      <c r="S111" s="332" t="s">
        <v>817</v>
      </c>
      <c r="T111" s="322"/>
      <c r="U111" s="363" t="s">
        <v>817</v>
      </c>
      <c r="V111" s="322"/>
      <c r="W111" s="322"/>
      <c r="X111" s="322" t="s">
        <v>863</v>
      </c>
      <c r="Y111" s="322"/>
      <c r="Z111" s="322"/>
      <c r="AA111" s="322" t="s">
        <v>2005</v>
      </c>
      <c r="AB111" s="322" t="s">
        <v>864</v>
      </c>
      <c r="AC111" s="326" t="s">
        <v>1573</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2006</v>
      </c>
      <c r="D112" s="356"/>
      <c r="E112" s="356"/>
      <c r="F112" s="356"/>
      <c r="G112" s="356"/>
      <c r="H112" s="328" t="s">
        <v>2007</v>
      </c>
      <c r="I112" s="328" t="s">
        <v>2008</v>
      </c>
      <c r="J112" s="328" t="s">
        <v>2009</v>
      </c>
      <c r="K112" s="328" t="s">
        <v>864</v>
      </c>
      <c r="L112" s="328" t="s">
        <v>1745</v>
      </c>
      <c r="M112" s="328"/>
      <c r="N112" s="328" t="s">
        <v>1745</v>
      </c>
      <c r="O112" s="328"/>
      <c r="P112" s="328"/>
      <c r="Q112" s="328"/>
      <c r="R112" s="328"/>
      <c r="S112" s="338" t="s">
        <v>817</v>
      </c>
      <c r="T112" s="328"/>
      <c r="U112" s="362" t="s">
        <v>817</v>
      </c>
      <c r="V112" s="328"/>
      <c r="W112" s="328"/>
      <c r="X112" s="328" t="s">
        <v>863</v>
      </c>
      <c r="Y112" s="328"/>
      <c r="Z112" s="328"/>
      <c r="AA112" s="328" t="s">
        <v>2010</v>
      </c>
      <c r="AB112" s="328" t="s">
        <v>864</v>
      </c>
      <c r="AC112" s="326" t="s">
        <v>1573</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2011</v>
      </c>
      <c r="D113" s="347"/>
      <c r="E113" s="347"/>
      <c r="F113" s="347"/>
      <c r="G113" s="347"/>
      <c r="H113" s="322" t="s">
        <v>2012</v>
      </c>
      <c r="I113" s="322" t="s">
        <v>2013</v>
      </c>
      <c r="J113" s="322" t="s">
        <v>1241</v>
      </c>
      <c r="K113" s="322"/>
      <c r="L113" s="322" t="s">
        <v>2014</v>
      </c>
      <c r="M113" s="322"/>
      <c r="N113" s="322" t="s">
        <v>2014</v>
      </c>
      <c r="O113" s="322"/>
      <c r="P113" s="322"/>
      <c r="Q113" s="322"/>
      <c r="R113" s="322"/>
      <c r="S113" s="332" t="s">
        <v>817</v>
      </c>
      <c r="T113" s="354"/>
      <c r="U113" s="363" t="s">
        <v>817</v>
      </c>
      <c r="V113" s="322"/>
      <c r="W113" s="322"/>
      <c r="X113" s="322" t="s">
        <v>863</v>
      </c>
      <c r="Y113" s="322"/>
      <c r="Z113" s="322"/>
      <c r="AA113" s="322"/>
      <c r="AB113" s="322" t="s">
        <v>864</v>
      </c>
      <c r="AC113" s="326" t="s">
        <v>1573</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2015</v>
      </c>
      <c r="D114" s="352"/>
      <c r="E114" s="352"/>
      <c r="F114" s="352"/>
      <c r="G114" s="352"/>
      <c r="H114" s="328" t="s">
        <v>2016</v>
      </c>
      <c r="I114" s="328" t="s">
        <v>2017</v>
      </c>
      <c r="J114" s="335"/>
      <c r="K114" s="328" t="s">
        <v>864</v>
      </c>
      <c r="L114" s="328" t="s">
        <v>2018</v>
      </c>
      <c r="M114" s="328"/>
      <c r="N114" s="328" t="s">
        <v>2018</v>
      </c>
      <c r="O114" s="328"/>
      <c r="P114" s="328"/>
      <c r="Q114" s="328"/>
      <c r="R114" s="328"/>
      <c r="S114" s="336" t="s">
        <v>823</v>
      </c>
      <c r="T114" s="328"/>
      <c r="U114" s="361" t="s">
        <v>823</v>
      </c>
      <c r="V114" s="328"/>
      <c r="W114" s="328" t="s">
        <v>864</v>
      </c>
      <c r="X114" s="328" t="s">
        <v>1225</v>
      </c>
      <c r="Y114" s="328"/>
      <c r="Z114" s="328"/>
      <c r="AA114" s="328"/>
      <c r="AB114" s="328" t="s">
        <v>864</v>
      </c>
      <c r="AC114" s="326" t="s">
        <v>1573</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2019</v>
      </c>
      <c r="E115" s="347"/>
      <c r="F115" s="347"/>
      <c r="G115" s="347"/>
      <c r="H115" s="322" t="s">
        <v>2020</v>
      </c>
      <c r="I115" s="322" t="s">
        <v>2021</v>
      </c>
      <c r="J115" s="322" t="s">
        <v>1229</v>
      </c>
      <c r="K115" s="322" t="s">
        <v>864</v>
      </c>
      <c r="L115" s="322" t="s">
        <v>1663</v>
      </c>
      <c r="M115" s="322"/>
      <c r="N115" s="322" t="s">
        <v>1663</v>
      </c>
      <c r="O115" s="322"/>
      <c r="P115" s="322"/>
      <c r="Q115" s="322"/>
      <c r="R115" s="322"/>
      <c r="S115" s="325" t="s">
        <v>820</v>
      </c>
      <c r="T115" s="322"/>
      <c r="U115" s="364" t="s">
        <v>820</v>
      </c>
      <c r="V115" s="322"/>
      <c r="W115" s="322"/>
      <c r="X115" s="322" t="s">
        <v>863</v>
      </c>
      <c r="Y115" s="322"/>
      <c r="Z115" s="322"/>
      <c r="AA115" s="322" t="s">
        <v>1230</v>
      </c>
      <c r="AB115" s="322" t="s">
        <v>864</v>
      </c>
      <c r="AC115" s="337" t="s">
        <v>1573</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2022</v>
      </c>
      <c r="E116" s="350"/>
      <c r="F116" s="350"/>
      <c r="G116" s="350"/>
      <c r="H116" s="328" t="s">
        <v>2023</v>
      </c>
      <c r="I116" s="328" t="s">
        <v>2024</v>
      </c>
      <c r="J116" s="397">
        <v>606070707</v>
      </c>
      <c r="K116" s="328" t="s">
        <v>864</v>
      </c>
      <c r="L116" s="328" t="s">
        <v>2025</v>
      </c>
      <c r="M116" s="328"/>
      <c r="N116" s="328" t="s">
        <v>2025</v>
      </c>
      <c r="O116" s="328"/>
      <c r="P116" s="328"/>
      <c r="Q116" s="328"/>
      <c r="R116" s="328"/>
      <c r="S116" s="330" t="s">
        <v>820</v>
      </c>
      <c r="T116" s="328"/>
      <c r="U116" s="357" t="s">
        <v>820</v>
      </c>
      <c r="V116" s="328"/>
      <c r="W116" s="328"/>
      <c r="X116" s="328" t="s">
        <v>863</v>
      </c>
      <c r="Y116" s="328"/>
      <c r="Z116" s="328"/>
      <c r="AA116" s="328"/>
      <c r="AB116" s="328" t="s">
        <v>864</v>
      </c>
      <c r="AC116" s="326" t="s">
        <v>1573</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1573</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47" t="s">
        <v>2033</v>
      </c>
      <c r="C9" s="447"/>
      <c r="D9" s="447"/>
      <c r="E9" s="447"/>
      <c r="F9" s="447"/>
    </row>
    <row r="10" spans="2:6" ht="14.25" customHeight="1">
      <c r="B10" s="448" t="s">
        <v>2034</v>
      </c>
      <c r="C10" s="448"/>
      <c r="D10" s="448"/>
      <c r="E10" s="448"/>
      <c r="F10" s="44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5"/>
      <c r="L1" s="425"/>
      <c r="M1" s="425"/>
      <c r="N1" s="42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5"/>
      <c r="L1" s="425"/>
      <c r="M1" s="425"/>
      <c r="N1" s="42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5"/>
      <c r="L1" s="425"/>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6" t="s">
        <v>726</v>
      </c>
      <c r="C2" s="42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9" t="s">
        <v>753</v>
      </c>
      <c r="G12" s="429"/>
      <c r="H12" s="429"/>
      <c r="I12" s="203"/>
      <c r="J12" s="203"/>
      <c r="R12" s="196"/>
      <c r="S12" s="196"/>
      <c r="T12" s="196"/>
    </row>
    <row r="13" spans="1:20" ht="14.25" customHeight="1">
      <c r="B13" s="204" t="s">
        <v>754</v>
      </c>
      <c r="C13" s="204"/>
      <c r="D13" s="204"/>
      <c r="E13" s="204"/>
      <c r="F13" s="429" t="s">
        <v>755</v>
      </c>
      <c r="G13" s="429"/>
      <c r="H13" s="429"/>
      <c r="I13" s="204"/>
      <c r="J13" s="204"/>
      <c r="K13" s="204"/>
      <c r="L13" s="204"/>
      <c r="M13" s="204"/>
      <c r="N13" s="204"/>
      <c r="R13" s="196"/>
      <c r="S13" s="196"/>
      <c r="T13" s="196"/>
    </row>
    <row r="14" spans="1:20" ht="14.25" customHeight="1">
      <c r="B14" s="204" t="s">
        <v>756</v>
      </c>
      <c r="C14" s="204"/>
      <c r="D14" s="204"/>
      <c r="E14" s="204"/>
      <c r="F14" s="429" t="s">
        <v>755</v>
      </c>
      <c r="G14" s="429"/>
      <c r="H14" s="429"/>
      <c r="I14" s="204"/>
      <c r="J14" s="204"/>
      <c r="R14" s="196"/>
      <c r="S14" s="196"/>
      <c r="T14" s="196"/>
    </row>
    <row r="15" spans="1:20">
      <c r="B15" s="203" t="s">
        <v>757</v>
      </c>
      <c r="C15" s="203"/>
      <c r="D15" s="203"/>
      <c r="E15" s="203"/>
      <c r="F15" s="429" t="s">
        <v>755</v>
      </c>
      <c r="G15" s="429"/>
      <c r="H15" s="429"/>
      <c r="I15" s="203"/>
      <c r="J15" s="203"/>
      <c r="R15" s="196"/>
      <c r="S15" s="196"/>
      <c r="T15" s="196"/>
    </row>
    <row r="16" spans="1:20">
      <c r="B16" s="428"/>
      <c r="C16" s="428"/>
      <c r="D16" s="428"/>
      <c r="E16" s="428"/>
      <c r="F16" s="428"/>
      <c r="G16" s="428"/>
      <c r="H16" s="428"/>
      <c r="I16" s="428"/>
      <c r="J16" s="428"/>
      <c r="K16" s="428"/>
      <c r="L16" s="428"/>
      <c r="M16" s="428"/>
      <c r="N16" s="428"/>
      <c r="O16" s="428"/>
      <c r="P16" s="428"/>
      <c r="Q16" s="428"/>
    </row>
    <row r="17" spans="1:17" ht="15" thickBot="1">
      <c r="B17" s="428"/>
      <c r="C17" s="428"/>
      <c r="D17" s="428"/>
      <c r="E17" s="428"/>
      <c r="F17" s="428"/>
      <c r="G17" s="428"/>
      <c r="H17" s="428"/>
      <c r="I17" s="428"/>
      <c r="J17" s="428"/>
      <c r="K17" s="428"/>
      <c r="L17" s="428"/>
      <c r="M17" s="428"/>
      <c r="N17" s="428"/>
      <c r="O17" s="428"/>
      <c r="P17" s="428"/>
      <c r="Q17" s="428"/>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8"/>
      <c r="C20" s="428"/>
      <c r="D20" s="428"/>
      <c r="E20" s="428"/>
      <c r="F20" s="428"/>
      <c r="G20" s="428"/>
      <c r="H20" s="428"/>
      <c r="I20" s="428"/>
      <c r="J20" s="428"/>
      <c r="K20" s="428"/>
      <c r="L20" s="428"/>
      <c r="M20" s="428"/>
      <c r="N20" s="428"/>
      <c r="O20" s="428"/>
      <c r="P20" s="428"/>
      <c r="Q20" s="42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39" t="s">
        <v>815</v>
      </c>
      <c r="J1" s="439"/>
      <c r="K1" s="439"/>
      <c r="L1" s="439"/>
      <c r="Q1" s="440" t="s">
        <v>816</v>
      </c>
      <c r="R1" s="440"/>
      <c r="S1" s="96" t="s">
        <v>817</v>
      </c>
      <c r="AC1" s="96"/>
      <c r="AE1" s="128"/>
      <c r="ALY1"/>
    </row>
    <row r="2" spans="1:1016" ht="16" customHeight="1">
      <c r="C2" s="141" t="s">
        <v>818</v>
      </c>
      <c r="D2" s="152" t="s">
        <v>819</v>
      </c>
      <c r="E2" s="157">
        <f>createCase8[[#Totals],[NexSIS]] / createCase8[[#Totals],[ID]]</f>
        <v>0.83333333333333337</v>
      </c>
      <c r="G2" s="128"/>
      <c r="H2" s="227"/>
      <c r="I2" s="439"/>
      <c r="J2" s="439"/>
      <c r="K2" s="439"/>
      <c r="L2" s="43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1" t="s">
        <v>828</v>
      </c>
      <c r="O7" s="441"/>
      <c r="P7" s="441"/>
      <c r="Q7" s="441"/>
      <c r="W7" s="442" t="s">
        <v>829</v>
      </c>
      <c r="X7" s="442"/>
      <c r="AC7" s="441" t="s">
        <v>830</v>
      </c>
      <c r="AD7" s="44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394" priority="37">
      <formula>OR($AD22="X",$AB22="X")</formula>
    </cfRule>
    <cfRule type="expression" dxfId="393" priority="38">
      <formula>AND($AD22=1,$AB22=1)</formula>
    </cfRule>
    <cfRule type="expression" dxfId="392" priority="39">
      <formula>$AD22=1</formula>
    </cfRule>
    <cfRule type="expression" dxfId="391" priority="40">
      <formula>$AB22=1</formula>
    </cfRule>
  </conditionalFormatting>
  <conditionalFormatting sqref="A9:G20">
    <cfRule type="expression" dxfId="390" priority="641">
      <formula>OR(#REF!="X",$AD9="X")</formula>
    </cfRule>
    <cfRule type="expression" dxfId="389" priority="642">
      <formula>AND(#REF!=1,$AD9=1)</formula>
    </cfRule>
    <cfRule type="expression" dxfId="388" priority="643">
      <formula>#REF!=1</formula>
    </cfRule>
    <cfRule type="expression" dxfId="387" priority="644">
      <formula>$AD9=1</formula>
    </cfRule>
  </conditionalFormatting>
  <conditionalFormatting sqref="C9:C20">
    <cfRule type="expression" dxfId="386" priority="1">
      <formula>AND($T9="X",$B9&lt;&gt;"")</formula>
    </cfRule>
  </conditionalFormatting>
  <conditionalFormatting sqref="C17:C19">
    <cfRule type="expression" dxfId="385" priority="2">
      <formula>AND($T17="X",OR($B17&lt;&gt;"",$C17&lt;&gt;""))</formula>
    </cfRule>
  </conditionalFormatting>
  <conditionalFormatting sqref="D9:D20">
    <cfRule type="expression" dxfId="384" priority="11">
      <formula>AND($T9="X",OR($B9&lt;&gt;"",$C9&lt;&gt;""))</formula>
    </cfRule>
  </conditionalFormatting>
  <conditionalFormatting sqref="D18:D19">
    <cfRule type="expression" dxfId="38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2" priority="12">
      <formula>AND($T9="X",OR($B9&lt;&gt;"",$C9&lt;&gt;"",$D9&lt;&gt;""))</formula>
    </cfRule>
  </conditionalFormatting>
  <conditionalFormatting sqref="F9:F20">
    <cfRule type="expression" dxfId="381" priority="13">
      <formula>AND($T9="X",OR($B9&lt;&gt;"",$C9&lt;&gt;"",$D9&lt;&gt;"",$E9&lt;&gt;""))</formula>
    </cfRule>
  </conditionalFormatting>
  <conditionalFormatting sqref="G9:G20">
    <cfRule type="expression" dxfId="380" priority="14">
      <formula>AND($T9="X",OR($B9&lt;&gt;"",$C9&lt;&gt;"",$D9&lt;&gt;"",$E9&lt;&gt;"",$F9&lt;&gt;""))</formula>
    </cfRule>
  </conditionalFormatting>
  <conditionalFormatting sqref="H22:H23 H43:H883">
    <cfRule type="expression" dxfId="379" priority="36">
      <formula>$S22="X"</formula>
    </cfRule>
  </conditionalFormatting>
  <conditionalFormatting sqref="I9:I20">
    <cfRule type="expression" dxfId="378" priority="16">
      <formula>$T9="X"</formula>
    </cfRule>
  </conditionalFormatting>
  <conditionalFormatting sqref="S9:S20">
    <cfRule type="cellIs" dxfId="377" priority="7" operator="equal">
      <formula>"1..1"</formula>
    </cfRule>
    <cfRule type="cellIs" dxfId="376" priority="8" operator="equal">
      <formula>"0..n"</formula>
    </cfRule>
    <cfRule type="cellIs" dxfId="37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39" t="s">
        <v>911</v>
      </c>
      <c r="I1" s="439"/>
      <c r="J1" s="439"/>
      <c r="O1" s="440" t="s">
        <v>816</v>
      </c>
      <c r="P1" s="440"/>
      <c r="AC1" s="96"/>
      <c r="AE1"/>
      <c r="AF1" s="128"/>
      <c r="ALZ1"/>
    </row>
    <row r="2" spans="1:1017" ht="13.5" customHeight="1">
      <c r="C2" s="141" t="s">
        <v>818</v>
      </c>
      <c r="D2" s="290"/>
      <c r="E2" s="152" t="s">
        <v>819</v>
      </c>
      <c r="F2" s="157">
        <f>createCase3[[#Totals],[NexSIS]] / createCase3[[#Totals],[ID]]</f>
        <v>0.83333333333333337</v>
      </c>
      <c r="G2" s="128"/>
      <c r="H2" s="439"/>
      <c r="I2" s="439"/>
      <c r="J2" s="43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1" t="s">
        <v>828</v>
      </c>
      <c r="M7" s="441"/>
      <c r="N7" s="441"/>
      <c r="O7" s="441"/>
      <c r="V7" s="442" t="s">
        <v>829</v>
      </c>
      <c r="W7" s="442"/>
      <c r="AC7" s="441" t="s">
        <v>830</v>
      </c>
      <c r="AD7" s="441"/>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2" priority="78">
      <formula>OR($AD16="X",$AB16="X")</formula>
    </cfRule>
    <cfRule type="expression" dxfId="311" priority="79">
      <formula>AND($AD16=1,$AB16=1)</formula>
    </cfRule>
    <cfRule type="expression" dxfId="310" priority="80">
      <formula>$AD16=1</formula>
    </cfRule>
    <cfRule type="expression" dxfId="309" priority="81">
      <formula>$AB16=1</formula>
    </cfRule>
  </conditionalFormatting>
  <conditionalFormatting sqref="A9:G14">
    <cfRule type="expression" dxfId="308" priority="23">
      <formula>OR($AD9="X",$AC9="X")</formula>
    </cfRule>
    <cfRule type="expression" dxfId="307" priority="25">
      <formula>AND($AD9=1,$AC9=1)</formula>
    </cfRule>
    <cfRule type="expression" dxfId="306" priority="26">
      <formula>$AD9=1</formula>
    </cfRule>
    <cfRule type="expression" dxfId="305" priority="27">
      <formula>$AC9=1</formula>
    </cfRule>
    <cfRule type="expression" dxfId="304" priority="28">
      <formula>AND(NOT(ISBLANK($W9)),ISBLANK($AC9),ISBLANK($AD9))</formula>
    </cfRule>
  </conditionalFormatting>
  <conditionalFormatting sqref="C9:C14">
    <cfRule type="expression" dxfId="303" priority="22">
      <formula>AND($R9="X",$B9&lt;&gt;"")</formula>
    </cfRule>
  </conditionalFormatting>
  <conditionalFormatting sqref="D9:D14">
    <cfRule type="expression" dxfId="302" priority="24">
      <formula>AND($R9="X",OR($B9&lt;&gt;"",$C9&lt;&gt;""))</formula>
    </cfRule>
  </conditionalFormatting>
  <conditionalFormatting sqref="E9:E14">
    <cfRule type="expression" dxfId="30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00" priority="20">
      <formula>AND($R9="X",OR($B9&lt;&gt;"",$C9&lt;&gt;"",$D9&lt;&gt;"",$E9&lt;&gt;""))</formula>
    </cfRule>
  </conditionalFormatting>
  <conditionalFormatting sqref="G9:G14">
    <cfRule type="expression" dxfId="299" priority="21">
      <formula>AND($R9="X",OR($B9&lt;&gt;"",$C9&lt;&gt;"",$D9&lt;&gt;"",$E9&lt;&gt;"",$F9&lt;&gt;""))</formula>
    </cfRule>
  </conditionalFormatting>
  <conditionalFormatting sqref="H16:H17 H37:H877">
    <cfRule type="expression" dxfId="298" priority="77">
      <formula>$Q16="X"</formula>
    </cfRule>
  </conditionalFormatting>
  <conditionalFormatting sqref="I9:I14">
    <cfRule type="expression" dxfId="297" priority="18">
      <formula>$R9="X"</formula>
    </cfRule>
  </conditionalFormatting>
  <conditionalFormatting sqref="Q9:Q14">
    <cfRule type="cellIs" dxfId="296" priority="2" operator="equal">
      <formula>"1..1"</formula>
    </cfRule>
    <cfRule type="cellIs" dxfId="295" priority="3" operator="equal">
      <formula>"0..n"</formula>
    </cfRule>
    <cfRule type="cellIs" dxfId="29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3"/>
  <sheetViews>
    <sheetView tabSelected="1" zoomScaleNormal="100" workbookViewId="0">
      <pane xSplit="7" ySplit="8" topLeftCell="H118" activePane="bottomRight" state="frozen"/>
      <selection pane="topRight" activeCell="H1" sqref="H1"/>
      <selection pane="bottomLeft" activeCell="A9" sqref="A9"/>
      <selection pane="bottomRight" activeCell="E144" sqref="E144"/>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4.66406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0.50543478260869568</v>
      </c>
      <c r="G1" s="128"/>
      <c r="H1" s="439" t="s">
        <v>911</v>
      </c>
      <c r="I1" s="439"/>
      <c r="J1" s="439"/>
      <c r="O1" s="440" t="s">
        <v>816</v>
      </c>
      <c r="P1" s="440"/>
      <c r="AC1" s="96"/>
      <c r="AE1"/>
      <c r="AF1" s="128"/>
      <c r="ALZ1"/>
    </row>
    <row r="2" spans="1:1014" ht="13.5" customHeight="1">
      <c r="C2" s="141" t="s">
        <v>818</v>
      </c>
      <c r="D2" s="290"/>
      <c r="E2" s="152" t="s">
        <v>819</v>
      </c>
      <c r="F2" s="157">
        <f>createCase[[#Totals],[NexSIS]] / createCase[[#Totals],[ID]]</f>
        <v>0.45652173913043476</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3" t="s">
        <v>2036</v>
      </c>
      <c r="D25" s="414"/>
      <c r="E25" s="414"/>
      <c r="F25" s="414"/>
      <c r="G25" s="414"/>
      <c r="H25" s="415" t="s">
        <v>2037</v>
      </c>
      <c r="I25" s="416" t="s">
        <v>2039</v>
      </c>
      <c r="J25" s="415"/>
      <c r="K25" s="263" t="s">
        <v>2049</v>
      </c>
      <c r="L25" s="415"/>
      <c r="M25" s="415"/>
      <c r="N25" s="415"/>
      <c r="O25" s="415"/>
      <c r="P25" s="417"/>
      <c r="Q25" s="415" t="s">
        <v>817</v>
      </c>
      <c r="R25" s="415"/>
      <c r="S25" s="415" t="s">
        <v>863</v>
      </c>
      <c r="T25" s="418" t="s">
        <v>864</v>
      </c>
      <c r="U25" s="415" t="s">
        <v>2038</v>
      </c>
      <c r="V25" s="419"/>
      <c r="W25" s="419" t="s">
        <v>864</v>
      </c>
      <c r="X25" s="232"/>
      <c r="Y25" s="420" t="s">
        <v>2040</v>
      </c>
      <c r="Z25" s="415"/>
      <c r="AA25" s="421"/>
      <c r="AB25" s="415"/>
      <c r="AC25" s="418"/>
      <c r="AD25" s="418"/>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398"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5" t="s">
        <v>2052</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5"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5" t="s">
        <v>2053</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06" t="s">
        <v>1220</v>
      </c>
      <c r="E79" s="406"/>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406"/>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398" t="s">
        <v>863</v>
      </c>
      <c r="T84" s="379" t="s">
        <v>97</v>
      </c>
      <c r="U84" s="398"/>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97</v>
      </c>
      <c r="U85" s="398"/>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398"/>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7"/>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263"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263"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1383</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1387</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820</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1393</v>
      </c>
      <c r="L122" s="398"/>
      <c r="M122" s="398"/>
      <c r="N122" s="398"/>
      <c r="O122" s="398"/>
      <c r="P122" s="401"/>
      <c r="Q122" s="398" t="s">
        <v>820</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1398</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1402</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1405</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1409</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1413</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1416</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398"/>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398"/>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42"/>
      <c r="F139" s="242"/>
      <c r="G139" s="242"/>
      <c r="H139" s="398" t="s">
        <v>1450</v>
      </c>
      <c r="I139" s="409" t="s">
        <v>1451</v>
      </c>
      <c r="J139" s="398"/>
      <c r="K139" s="263" t="s">
        <v>2050</v>
      </c>
      <c r="L139" s="398"/>
      <c r="M139" s="398"/>
      <c r="N139" s="398"/>
      <c r="O139" s="398"/>
      <c r="P139" s="401"/>
      <c r="Q139" s="398" t="s">
        <v>823</v>
      </c>
      <c r="R139" s="398" t="s">
        <v>864</v>
      </c>
      <c r="S139" s="380" t="s">
        <v>2050</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c r="E140" s="242" t="s">
        <v>1227</v>
      </c>
      <c r="F140" s="242"/>
      <c r="G140" s="242"/>
      <c r="H140" s="398" t="s">
        <v>1228</v>
      </c>
      <c r="I140" s="409" t="s">
        <v>1229</v>
      </c>
      <c r="J140" s="398"/>
      <c r="K140" s="263" t="s">
        <v>1066</v>
      </c>
      <c r="L140" s="398"/>
      <c r="M140" s="398"/>
      <c r="N140" s="398"/>
      <c r="O140" s="398"/>
      <c r="P140" s="401"/>
      <c r="Q140" s="398" t="s">
        <v>820</v>
      </c>
      <c r="R140" s="398"/>
      <c r="S140" s="398" t="s">
        <v>863</v>
      </c>
      <c r="T140" s="402" t="s">
        <v>864</v>
      </c>
      <c r="U140" s="261" t="s">
        <v>1230</v>
      </c>
      <c r="V140" s="262"/>
      <c r="W140" s="262" t="s">
        <v>864</v>
      </c>
      <c r="X140" s="232"/>
      <c r="Y140" s="404"/>
      <c r="Z140" s="398"/>
      <c r="AA140" s="246"/>
      <c r="AB140" s="398"/>
      <c r="AC140" s="402"/>
      <c r="AD140" s="402"/>
    </row>
    <row r="141" spans="1:30" s="224" customFormat="1" ht="13.5" customHeight="1">
      <c r="A141" s="225">
        <v>133</v>
      </c>
      <c r="B141" s="240"/>
      <c r="C141" s="217"/>
      <c r="D141" s="217"/>
      <c r="E141" s="242" t="s">
        <v>1231</v>
      </c>
      <c r="F141" s="242"/>
      <c r="G141" s="242"/>
      <c r="H141" s="398" t="s">
        <v>1232</v>
      </c>
      <c r="I141" s="409" t="s">
        <v>1233</v>
      </c>
      <c r="J141" s="398"/>
      <c r="K141" s="263" t="s">
        <v>1083</v>
      </c>
      <c r="L141" s="398"/>
      <c r="M141" s="398"/>
      <c r="N141" s="398"/>
      <c r="O141" s="398"/>
      <c r="P141" s="401"/>
      <c r="Q141" s="398" t="s">
        <v>820</v>
      </c>
      <c r="R141" s="398"/>
      <c r="S141" s="398" t="s">
        <v>863</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t="s">
        <v>1454</v>
      </c>
      <c r="E142" s="242"/>
      <c r="F142" s="242"/>
      <c r="G142" s="242"/>
      <c r="H142" s="398" t="s">
        <v>1455</v>
      </c>
      <c r="I142" s="409"/>
      <c r="J142" s="398"/>
      <c r="K142" s="263" t="s">
        <v>2035</v>
      </c>
      <c r="L142" s="398"/>
      <c r="M142" s="398"/>
      <c r="N142" s="398"/>
      <c r="O142" s="398"/>
      <c r="P142" s="401"/>
      <c r="Q142" s="398" t="s">
        <v>817</v>
      </c>
      <c r="R142" s="398" t="s">
        <v>864</v>
      </c>
      <c r="S142" s="380" t="s">
        <v>2035</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c r="E143" s="242" t="s">
        <v>1864</v>
      </c>
      <c r="F143" s="242" t="s">
        <v>1457</v>
      </c>
      <c r="G143" s="242"/>
      <c r="H143" s="398"/>
      <c r="I143" s="409"/>
      <c r="J143" s="398"/>
      <c r="K143" s="263" t="s">
        <v>1044</v>
      </c>
      <c r="L143" s="398"/>
      <c r="M143" s="398"/>
      <c r="N143" s="398"/>
      <c r="O143" s="398"/>
      <c r="P143" s="401"/>
      <c r="Q143" s="398" t="s">
        <v>817</v>
      </c>
      <c r="R143" s="398" t="s">
        <v>864</v>
      </c>
      <c r="S143" s="398" t="s">
        <v>1044</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2058</v>
      </c>
      <c r="F144" s="242" t="s">
        <v>1458</v>
      </c>
      <c r="G144" s="242"/>
      <c r="H144" s="398"/>
      <c r="I144" s="409"/>
      <c r="J144" s="398"/>
      <c r="K144" s="263" t="s">
        <v>1070</v>
      </c>
      <c r="L144" s="398"/>
      <c r="M144" s="398"/>
      <c r="N144" s="398"/>
      <c r="O144" s="398"/>
      <c r="P144" s="401"/>
      <c r="Q144" s="398" t="s">
        <v>817</v>
      </c>
      <c r="R144" s="398" t="s">
        <v>864</v>
      </c>
      <c r="S144" s="398" t="s">
        <v>1070</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t="s">
        <v>1459</v>
      </c>
      <c r="E145" s="242"/>
      <c r="F145" s="242"/>
      <c r="G145" s="242"/>
      <c r="H145" s="398"/>
      <c r="I145" s="409"/>
      <c r="J145" s="398"/>
      <c r="K145" s="263" t="s">
        <v>1460</v>
      </c>
      <c r="L145" s="398"/>
      <c r="M145" s="398"/>
      <c r="N145" s="398"/>
      <c r="O145" s="398"/>
      <c r="P145" s="401"/>
      <c r="Q145" s="398" t="s">
        <v>817</v>
      </c>
      <c r="R145" s="398" t="s">
        <v>864</v>
      </c>
      <c r="S145" s="381" t="s">
        <v>1460</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1067</v>
      </c>
      <c r="F146" s="242"/>
      <c r="G146" s="242"/>
      <c r="H146" s="398" t="s">
        <v>1462</v>
      </c>
      <c r="I146" s="409"/>
      <c r="J146" s="398"/>
      <c r="K146" s="263" t="s">
        <v>1463</v>
      </c>
      <c r="L146" s="398"/>
      <c r="M146" s="398"/>
      <c r="N146" s="398"/>
      <c r="O146" s="398"/>
      <c r="P146" s="401"/>
      <c r="Q146" s="398" t="s">
        <v>817</v>
      </c>
      <c r="R146" s="398"/>
      <c r="S146" s="398" t="s">
        <v>863</v>
      </c>
      <c r="T146" s="402"/>
      <c r="U146" s="261"/>
      <c r="V146" s="262"/>
      <c r="W146" s="262" t="s">
        <v>864</v>
      </c>
      <c r="X146" s="232"/>
      <c r="Y146" s="404"/>
      <c r="Z146" s="398"/>
      <c r="AA146" s="246"/>
      <c r="AB146" s="398"/>
      <c r="AC146" s="402"/>
      <c r="AD146" s="402"/>
    </row>
    <row r="147" spans="1:30" s="224" customFormat="1" ht="13.5" customHeight="1">
      <c r="A147" s="225">
        <v>139</v>
      </c>
      <c r="B147" s="240"/>
      <c r="C147" s="217"/>
      <c r="D147" s="217"/>
      <c r="E147" s="242" t="s">
        <v>1269</v>
      </c>
      <c r="F147" s="242"/>
      <c r="G147" s="242"/>
      <c r="H147" s="398" t="s">
        <v>1464</v>
      </c>
      <c r="I147" s="409"/>
      <c r="J147" s="398"/>
      <c r="K147" s="263" t="s">
        <v>1465</v>
      </c>
      <c r="L147" s="398"/>
      <c r="M147" s="398"/>
      <c r="N147" s="398"/>
      <c r="O147" s="398"/>
      <c r="P147" s="401"/>
      <c r="Q147" s="398" t="s">
        <v>817</v>
      </c>
      <c r="R147" s="398"/>
      <c r="S147" s="398" t="s">
        <v>863</v>
      </c>
      <c r="T147" s="402"/>
      <c r="U147" s="261"/>
      <c r="V147" s="262"/>
      <c r="W147" s="262" t="s">
        <v>864</v>
      </c>
      <c r="X147" s="232"/>
      <c r="Y147" s="404"/>
      <c r="Z147" s="398"/>
      <c r="AA147" s="246"/>
      <c r="AB147" s="398"/>
      <c r="AC147" s="402"/>
      <c r="AD147" s="402"/>
    </row>
    <row r="148" spans="1:30" s="224" customFormat="1" ht="13.5" customHeight="1">
      <c r="A148" s="225">
        <v>140</v>
      </c>
      <c r="B148" s="240"/>
      <c r="C148" s="217"/>
      <c r="D148" s="217"/>
      <c r="E148" s="242" t="s">
        <v>1176</v>
      </c>
      <c r="F148" s="242"/>
      <c r="G148" s="242"/>
      <c r="H148" s="398" t="s">
        <v>1466</v>
      </c>
      <c r="I148" s="409"/>
      <c r="J148" s="398"/>
      <c r="K148" s="263" t="s">
        <v>1467</v>
      </c>
      <c r="L148" s="398"/>
      <c r="M148" s="398"/>
      <c r="N148" s="398"/>
      <c r="O148" s="398"/>
      <c r="P148" s="401"/>
      <c r="Q148" s="398" t="s">
        <v>817</v>
      </c>
      <c r="R148" s="398"/>
      <c r="S148" s="398" t="s">
        <v>863</v>
      </c>
      <c r="T148" s="402"/>
      <c r="U148" s="261"/>
      <c r="V148" s="262"/>
      <c r="W148" s="262" t="s">
        <v>864</v>
      </c>
      <c r="X148" s="232"/>
      <c r="Y148" s="404"/>
      <c r="Z148" s="398" t="s">
        <v>1468</v>
      </c>
      <c r="AA148" s="246"/>
      <c r="AB148" s="398"/>
      <c r="AC148" s="402"/>
      <c r="AD148" s="402"/>
    </row>
    <row r="149" spans="1:30" s="224" customFormat="1" ht="13.5" customHeight="1">
      <c r="A149" s="225">
        <v>141</v>
      </c>
      <c r="B149" s="240"/>
      <c r="C149" s="217"/>
      <c r="D149" s="217"/>
      <c r="E149" s="242" t="s">
        <v>1469</v>
      </c>
      <c r="F149" s="242"/>
      <c r="G149" s="242"/>
      <c r="H149" s="398" t="s">
        <v>1470</v>
      </c>
      <c r="I149" s="409"/>
      <c r="J149" s="398"/>
      <c r="K149" s="263" t="s">
        <v>1471</v>
      </c>
      <c r="L149" s="398"/>
      <c r="M149" s="398"/>
      <c r="N149" s="398"/>
      <c r="O149" s="398"/>
      <c r="P149" s="401"/>
      <c r="Q149" s="398" t="s">
        <v>817</v>
      </c>
      <c r="R149" s="398"/>
      <c r="S149" s="398" t="s">
        <v>1054</v>
      </c>
      <c r="T149" s="402"/>
      <c r="U149" s="261"/>
      <c r="V149" s="262"/>
      <c r="W149" s="262" t="s">
        <v>864</v>
      </c>
      <c r="X149" s="232"/>
      <c r="Y149" s="404"/>
      <c r="Z149" s="398" t="s">
        <v>1472</v>
      </c>
      <c r="AA149" s="246"/>
      <c r="AB149" s="398"/>
      <c r="AC149" s="402"/>
      <c r="AD149" s="402"/>
    </row>
    <row r="150" spans="1:30" s="224" customFormat="1" ht="13.5" customHeight="1">
      <c r="A150" s="225">
        <v>142</v>
      </c>
      <c r="B150" s="240"/>
      <c r="C150" s="422"/>
      <c r="D150" s="414"/>
      <c r="E150" s="414" t="s">
        <v>2041</v>
      </c>
      <c r="F150" s="414" t="s">
        <v>2056</v>
      </c>
      <c r="G150" s="414"/>
      <c r="H150" s="415"/>
      <c r="I150" s="423"/>
      <c r="J150" s="415"/>
      <c r="K150" s="263" t="s">
        <v>2035</v>
      </c>
      <c r="L150" s="415"/>
      <c r="M150" s="415"/>
      <c r="N150" s="415"/>
      <c r="O150" s="415"/>
      <c r="P150" s="417"/>
      <c r="Q150" s="415" t="s">
        <v>817</v>
      </c>
      <c r="R150" s="415" t="s">
        <v>864</v>
      </c>
      <c r="S150" s="380" t="s">
        <v>2035</v>
      </c>
      <c r="T150" s="418"/>
      <c r="U150" s="424"/>
      <c r="V150" s="419"/>
      <c r="W150" s="419" t="s">
        <v>864</v>
      </c>
      <c r="X150" s="232"/>
      <c r="Y150" s="420"/>
      <c r="Z150" s="415"/>
      <c r="AA150" s="421"/>
      <c r="AB150" s="415"/>
      <c r="AC150" s="418"/>
      <c r="AD150" s="418"/>
    </row>
    <row r="151" spans="1:30" s="224" customFormat="1" ht="13.5" customHeight="1">
      <c r="A151" s="225">
        <v>143</v>
      </c>
      <c r="B151" s="240"/>
      <c r="C151" s="217"/>
      <c r="D151" s="217"/>
      <c r="E151" s="217" t="s">
        <v>2042</v>
      </c>
      <c r="F151" s="414" t="s">
        <v>2057</v>
      </c>
      <c r="G151" s="414"/>
      <c r="H151" s="398" t="s">
        <v>1450</v>
      </c>
      <c r="I151" s="409" t="s">
        <v>1451</v>
      </c>
      <c r="J151" s="398"/>
      <c r="K151" s="263" t="s">
        <v>2050</v>
      </c>
      <c r="L151" s="398"/>
      <c r="M151" s="398"/>
      <c r="N151" s="398"/>
      <c r="O151" s="398"/>
      <c r="P151" s="401"/>
      <c r="Q151" s="398" t="s">
        <v>823</v>
      </c>
      <c r="R151" s="398" t="s">
        <v>864</v>
      </c>
      <c r="S151" s="380" t="s">
        <v>2050</v>
      </c>
      <c r="T151" s="402"/>
      <c r="U151" s="261" t="s">
        <v>1453</v>
      </c>
      <c r="V151" s="262"/>
      <c r="W151" s="262" t="s">
        <v>864</v>
      </c>
      <c r="X151" s="232"/>
      <c r="Y151" s="404"/>
      <c r="Z151" s="398"/>
      <c r="AA151" s="246" t="s">
        <v>1226</v>
      </c>
      <c r="AB151" s="398"/>
      <c r="AC151" s="402"/>
      <c r="AD151" s="402"/>
    </row>
    <row r="152" spans="1:30" s="224" customFormat="1" ht="12.75" customHeight="1">
      <c r="A152" s="225">
        <v>144</v>
      </c>
      <c r="B152" s="240"/>
      <c r="C152" s="219"/>
      <c r="D152" s="242" t="s">
        <v>1473</v>
      </c>
      <c r="E152" s="242"/>
      <c r="F152" s="242"/>
      <c r="G152" s="242"/>
      <c r="H152" s="415" t="s">
        <v>2051</v>
      </c>
      <c r="I152" s="400" t="s">
        <v>1475</v>
      </c>
      <c r="J152" s="398"/>
      <c r="K152" s="263" t="s">
        <v>1476</v>
      </c>
      <c r="L152" s="398"/>
      <c r="M152" s="398"/>
      <c r="N152" s="398"/>
      <c r="O152" s="398"/>
      <c r="P152" s="401"/>
      <c r="Q152" s="398" t="s">
        <v>817</v>
      </c>
      <c r="R152" s="398"/>
      <c r="S152" s="257" t="s">
        <v>863</v>
      </c>
      <c r="T152" s="287"/>
      <c r="U152" s="398" t="s">
        <v>1477</v>
      </c>
      <c r="V152" s="403"/>
      <c r="W152" s="262" t="s">
        <v>864</v>
      </c>
      <c r="X152" s="232"/>
      <c r="Y152" s="404"/>
      <c r="Z152" s="398"/>
      <c r="AA152" s="405"/>
      <c r="AB152" s="398"/>
      <c r="AC152" s="402"/>
      <c r="AD152" s="402"/>
    </row>
    <row r="153" spans="1:30" s="224" customFormat="1" ht="13.5" customHeight="1">
      <c r="A153" s="225">
        <v>145</v>
      </c>
      <c r="B153" s="240"/>
      <c r="C153" s="219" t="s">
        <v>987</v>
      </c>
      <c r="D153" s="242" t="s">
        <v>977</v>
      </c>
      <c r="E153" s="242"/>
      <c r="F153" s="242"/>
      <c r="G153" s="242"/>
      <c r="H153" s="398" t="s">
        <v>1478</v>
      </c>
      <c r="I153" s="400"/>
      <c r="J153" s="398" t="s">
        <v>961</v>
      </c>
      <c r="K153" s="380"/>
      <c r="L153" s="398"/>
      <c r="M153" s="398"/>
      <c r="N153" s="398"/>
      <c r="O153" s="398"/>
      <c r="P153" s="401">
        <v>1</v>
      </c>
      <c r="Q153" s="398" t="s">
        <v>817</v>
      </c>
      <c r="R153" s="398" t="s">
        <v>864</v>
      </c>
      <c r="S153" s="398" t="s">
        <v>964</v>
      </c>
      <c r="T153" s="402" t="s">
        <v>864</v>
      </c>
      <c r="U153" s="398"/>
      <c r="V153" s="403"/>
      <c r="W153" s="262" t="s">
        <v>864</v>
      </c>
      <c r="X153" s="232"/>
      <c r="Y153" s="404"/>
      <c r="Z153" s="398" t="s">
        <v>965</v>
      </c>
      <c r="AA153" s="405"/>
      <c r="AB153" s="398"/>
      <c r="AC153" s="402"/>
      <c r="AD153" s="402"/>
    </row>
    <row r="154" spans="1:30" s="224" customFormat="1" ht="12.75" customHeight="1">
      <c r="A154" s="225">
        <v>146</v>
      </c>
      <c r="B154" s="240"/>
      <c r="C154" s="219"/>
      <c r="D154" s="242" t="s">
        <v>1479</v>
      </c>
      <c r="E154" s="242"/>
      <c r="F154" s="242"/>
      <c r="G154" s="242"/>
      <c r="H154" s="398"/>
      <c r="I154" s="400"/>
      <c r="J154" s="398"/>
      <c r="K154" s="263" t="s">
        <v>939</v>
      </c>
      <c r="L154" s="398"/>
      <c r="M154" s="398"/>
      <c r="N154" s="398"/>
      <c r="O154" s="398"/>
      <c r="P154" s="401"/>
      <c r="Q154" s="398" t="s">
        <v>817</v>
      </c>
      <c r="R154" s="398"/>
      <c r="S154" s="398" t="s">
        <v>863</v>
      </c>
      <c r="T154" s="402"/>
      <c r="U154" s="398"/>
      <c r="V154" s="403"/>
      <c r="W154" s="262" t="s">
        <v>864</v>
      </c>
      <c r="X154" s="232"/>
      <c r="Y154" s="404"/>
      <c r="Z154" s="398"/>
      <c r="AA154" s="405"/>
      <c r="AB154" s="398"/>
      <c r="AC154" s="402"/>
      <c r="AD154" s="402"/>
    </row>
    <row r="155" spans="1:30" s="158" customFormat="1" ht="12.75" customHeight="1">
      <c r="A155" s="225">
        <v>147</v>
      </c>
      <c r="B155" s="240"/>
      <c r="C155" s="219" t="s">
        <v>1480</v>
      </c>
      <c r="D155" s="242"/>
      <c r="E155" s="242"/>
      <c r="F155" s="242"/>
      <c r="G155" s="242"/>
      <c r="H155" s="266"/>
      <c r="I155" s="267"/>
      <c r="J155" s="266"/>
      <c r="K155" s="263" t="s">
        <v>1481</v>
      </c>
      <c r="L155" s="266"/>
      <c r="M155" s="266"/>
      <c r="N155" s="266"/>
      <c r="O155" s="266"/>
      <c r="P155" s="268"/>
      <c r="Q155" s="266" t="s">
        <v>817</v>
      </c>
      <c r="R155" s="266" t="s">
        <v>864</v>
      </c>
      <c r="S155" s="269" t="s">
        <v>1482</v>
      </c>
      <c r="T155" s="272"/>
      <c r="U155" s="266"/>
      <c r="V155" s="268"/>
      <c r="W155" s="262" t="s">
        <v>864</v>
      </c>
      <c r="X155" s="232"/>
      <c r="Y155" s="404"/>
      <c r="Z155" s="266"/>
      <c r="AA155" s="271" t="s">
        <v>1483</v>
      </c>
      <c r="AB155" s="266"/>
      <c r="AC155" s="402"/>
      <c r="AD155" s="402"/>
    </row>
    <row r="156" spans="1:30" s="224" customFormat="1" ht="13.5" customHeight="1">
      <c r="A156" s="225">
        <v>148</v>
      </c>
      <c r="B156" s="240"/>
      <c r="C156" s="219"/>
      <c r="D156" s="242" t="s">
        <v>1484</v>
      </c>
      <c r="E156" s="242"/>
      <c r="F156" s="242"/>
      <c r="G156" s="242"/>
      <c r="H156" s="398" t="s">
        <v>1485</v>
      </c>
      <c r="I156" s="400">
        <v>31</v>
      </c>
      <c r="J156" s="398"/>
      <c r="K156" s="263" t="s">
        <v>1486</v>
      </c>
      <c r="L156" s="398"/>
      <c r="M156" s="398"/>
      <c r="N156" s="398"/>
      <c r="O156" s="398"/>
      <c r="P156" s="401"/>
      <c r="Q156" s="398" t="s">
        <v>817</v>
      </c>
      <c r="R156" s="398"/>
      <c r="S156" s="398" t="s">
        <v>1340</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1487</v>
      </c>
      <c r="E157" s="242"/>
      <c r="F157" s="242"/>
      <c r="G157" s="242"/>
      <c r="H157" s="398" t="s">
        <v>1488</v>
      </c>
      <c r="I157" s="400">
        <v>109</v>
      </c>
      <c r="J157" s="398"/>
      <c r="K157" s="263" t="s">
        <v>1142</v>
      </c>
      <c r="L157" s="398"/>
      <c r="M157" s="398"/>
      <c r="N157" s="398"/>
      <c r="O157" s="398"/>
      <c r="P157" s="401"/>
      <c r="Q157" s="398" t="s">
        <v>817</v>
      </c>
      <c r="R157" s="398"/>
      <c r="S157" s="398" t="s">
        <v>1340</v>
      </c>
      <c r="T157" s="402"/>
      <c r="U157" s="398"/>
      <c r="V157" s="403"/>
      <c r="W157" s="262" t="s">
        <v>864</v>
      </c>
      <c r="X157" s="232"/>
      <c r="Y157" s="404"/>
      <c r="Z157" s="398"/>
      <c r="AA157" s="405"/>
      <c r="AB157" s="398"/>
      <c r="AC157" s="402"/>
      <c r="AD157" s="402"/>
    </row>
    <row r="158" spans="1:30" s="224" customFormat="1" ht="13.5" customHeight="1">
      <c r="A158" s="225">
        <v>150</v>
      </c>
      <c r="B158" s="240" t="s">
        <v>1489</v>
      </c>
      <c r="C158" s="219"/>
      <c r="D158" s="242"/>
      <c r="E158" s="242"/>
      <c r="F158" s="242"/>
      <c r="G158" s="242"/>
      <c r="H158" s="398"/>
      <c r="I158" s="400"/>
      <c r="J158" s="398"/>
      <c r="K158" s="400"/>
      <c r="L158" s="398"/>
      <c r="M158" s="398"/>
      <c r="N158" s="398"/>
      <c r="O158" s="398"/>
      <c r="P158" s="401"/>
      <c r="Q158" s="398" t="s">
        <v>817</v>
      </c>
      <c r="R158" s="415" t="s">
        <v>864</v>
      </c>
      <c r="S158" s="398"/>
      <c r="T158" s="402"/>
      <c r="U158" s="398"/>
      <c r="V158" s="403"/>
      <c r="W158" s="262" t="s">
        <v>864</v>
      </c>
      <c r="X158" s="232"/>
      <c r="Y158" s="270" t="s">
        <v>1490</v>
      </c>
      <c r="Z158" s="398"/>
      <c r="AA158" s="405"/>
      <c r="AB158" s="398"/>
      <c r="AC158" s="402"/>
      <c r="AD158" s="402"/>
    </row>
    <row r="159" spans="1:30" s="224" customFormat="1" ht="13.5" customHeight="1">
      <c r="A159" s="225">
        <v>151</v>
      </c>
      <c r="B159" s="240"/>
      <c r="C159" s="217" t="s">
        <v>1379</v>
      </c>
      <c r="D159" s="217" t="s">
        <v>1491</v>
      </c>
      <c r="E159" s="242"/>
      <c r="F159" s="242"/>
      <c r="G159" s="242"/>
      <c r="H159" s="398" t="s">
        <v>1492</v>
      </c>
      <c r="I159" s="400"/>
      <c r="J159" s="398"/>
      <c r="K159" s="263" t="s">
        <v>1381</v>
      </c>
      <c r="L159" s="398"/>
      <c r="M159" s="398"/>
      <c r="N159" s="398"/>
      <c r="O159" s="398"/>
      <c r="P159" s="401"/>
      <c r="Q159" s="398" t="s">
        <v>817</v>
      </c>
      <c r="R159" s="398"/>
      <c r="S159" s="398" t="s">
        <v>863</v>
      </c>
      <c r="T159" s="402"/>
      <c r="U159" s="398"/>
      <c r="V159" s="403"/>
      <c r="W159" s="262" t="s">
        <v>864</v>
      </c>
      <c r="X159" s="232"/>
      <c r="Y159" s="404"/>
      <c r="Z159" s="398"/>
      <c r="AA159" s="405"/>
      <c r="AB159" s="398"/>
      <c r="AC159" s="402"/>
      <c r="AD159" s="402"/>
    </row>
    <row r="160" spans="1:30" s="224" customFormat="1" ht="13.5" customHeight="1">
      <c r="A160" s="225">
        <v>152</v>
      </c>
      <c r="B160" s="240"/>
      <c r="C160" s="219" t="s">
        <v>1493</v>
      </c>
      <c r="D160" s="242"/>
      <c r="E160" s="242"/>
      <c r="F160" s="242"/>
      <c r="G160" s="242"/>
      <c r="H160" s="398"/>
      <c r="I160" s="400"/>
      <c r="J160" s="398"/>
      <c r="K160" s="263" t="s">
        <v>1482</v>
      </c>
      <c r="L160" s="398"/>
      <c r="M160" s="398"/>
      <c r="N160" s="398"/>
      <c r="O160" s="398"/>
      <c r="P160" s="401"/>
      <c r="Q160" s="273" t="s">
        <v>823</v>
      </c>
      <c r="R160" s="398" t="s">
        <v>864</v>
      </c>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1494</v>
      </c>
      <c r="E161" s="217" t="s">
        <v>2054</v>
      </c>
      <c r="F161" s="242"/>
      <c r="G161" s="242"/>
      <c r="H161" s="398" t="s">
        <v>1494</v>
      </c>
      <c r="I161" s="400"/>
      <c r="J161" s="398"/>
      <c r="K161" s="263" t="s">
        <v>1363</v>
      </c>
      <c r="L161" s="398"/>
      <c r="M161" s="398"/>
      <c r="N161" s="398"/>
      <c r="O161" s="398"/>
      <c r="P161" s="401"/>
      <c r="Q161" s="398" t="s">
        <v>817</v>
      </c>
      <c r="R161" s="398" t="s">
        <v>864</v>
      </c>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10</v>
      </c>
      <c r="E162" s="242"/>
      <c r="F162" s="242"/>
      <c r="G162" s="242"/>
      <c r="H162" s="415" t="s">
        <v>2043</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158" customFormat="1" ht="12.75" customHeight="1">
      <c r="A163" s="225">
        <v>155</v>
      </c>
      <c r="B163" s="240"/>
      <c r="C163" s="219"/>
      <c r="D163" s="242" t="s">
        <v>1495</v>
      </c>
      <c r="E163" s="242"/>
      <c r="F163" s="242"/>
      <c r="G163" s="242"/>
      <c r="H163" s="270" t="s">
        <v>1496</v>
      </c>
      <c r="I163" s="267"/>
      <c r="J163" s="266"/>
      <c r="K163" s="263" t="s">
        <v>1497</v>
      </c>
      <c r="L163" s="266"/>
      <c r="M163" s="266"/>
      <c r="N163" s="266"/>
      <c r="O163" s="266"/>
      <c r="P163" s="268"/>
      <c r="Q163" s="273" t="s">
        <v>823</v>
      </c>
      <c r="R163" s="266"/>
      <c r="S163" s="398" t="s">
        <v>863</v>
      </c>
      <c r="T163" s="272"/>
      <c r="U163" s="266"/>
      <c r="V163" s="268"/>
      <c r="W163" s="262" t="s">
        <v>864</v>
      </c>
      <c r="X163" s="232"/>
      <c r="Y163" s="270"/>
      <c r="Z163" s="266"/>
      <c r="AA163" s="271"/>
      <c r="AB163" s="266"/>
      <c r="AC163" s="402"/>
      <c r="AD163" s="402"/>
    </row>
    <row r="164" spans="1:30" s="224" customFormat="1" ht="13.5" customHeight="1">
      <c r="A164" s="225">
        <v>156</v>
      </c>
      <c r="B164" s="240"/>
      <c r="C164" s="219"/>
      <c r="D164" s="242" t="s">
        <v>1498</v>
      </c>
      <c r="E164" s="242"/>
      <c r="F164" s="242"/>
      <c r="G164" s="242"/>
      <c r="H164" s="398" t="s">
        <v>1499</v>
      </c>
      <c r="I164" s="400"/>
      <c r="J164" s="398"/>
      <c r="K164" s="263" t="s">
        <v>939</v>
      </c>
      <c r="L164" s="398"/>
      <c r="M164" s="398"/>
      <c r="N164" s="398"/>
      <c r="O164" s="398"/>
      <c r="P164" s="401"/>
      <c r="Q164" s="398" t="s">
        <v>817</v>
      </c>
      <c r="R164" s="398"/>
      <c r="S164" s="398" t="s">
        <v>863</v>
      </c>
      <c r="T164" s="402"/>
      <c r="U164" s="398"/>
      <c r="V164" s="403"/>
      <c r="W164" s="262" t="s">
        <v>864</v>
      </c>
      <c r="X164" s="232"/>
      <c r="Y164" s="404"/>
      <c r="Z164" s="398"/>
      <c r="AA164" s="405"/>
      <c r="AB164" s="398"/>
      <c r="AC164" s="402"/>
      <c r="AD164" s="402"/>
    </row>
    <row r="165" spans="1:30" s="224" customFormat="1" ht="13.5" customHeight="1">
      <c r="A165" s="225">
        <v>157</v>
      </c>
      <c r="B165" s="240"/>
      <c r="C165" s="219"/>
      <c r="D165" s="242" t="s">
        <v>1500</v>
      </c>
      <c r="E165" s="242"/>
      <c r="F165" s="242"/>
      <c r="G165" s="242"/>
      <c r="H165" s="398" t="s">
        <v>1501</v>
      </c>
      <c r="I165" s="400"/>
      <c r="J165" s="398"/>
      <c r="K165" s="263" t="s">
        <v>1502</v>
      </c>
      <c r="L165" s="398"/>
      <c r="M165" s="398"/>
      <c r="N165" s="398"/>
      <c r="O165" s="398"/>
      <c r="P165" s="401"/>
      <c r="Q165" s="273" t="s">
        <v>823</v>
      </c>
      <c r="R165" s="398"/>
      <c r="S165" s="398" t="s">
        <v>863</v>
      </c>
      <c r="T165" s="402"/>
      <c r="U165" s="398"/>
      <c r="V165" s="403"/>
      <c r="W165" s="262" t="s">
        <v>864</v>
      </c>
      <c r="X165" s="232"/>
      <c r="Y165" s="404"/>
      <c r="Z165" s="398"/>
      <c r="AA165" s="405"/>
      <c r="AB165" s="398"/>
      <c r="AC165" s="402"/>
      <c r="AD165" s="402"/>
    </row>
    <row r="166" spans="1:30" s="224" customFormat="1" ht="13.5" customHeight="1">
      <c r="A166" s="225">
        <v>158</v>
      </c>
      <c r="B166" s="240"/>
      <c r="C166" s="219"/>
      <c r="D166" s="242" t="s">
        <v>1503</v>
      </c>
      <c r="E166" s="242"/>
      <c r="F166" s="242"/>
      <c r="G166" s="242"/>
      <c r="H166" s="398" t="s">
        <v>1499</v>
      </c>
      <c r="I166" s="400"/>
      <c r="J166" s="398"/>
      <c r="K166" s="263" t="s">
        <v>939</v>
      </c>
      <c r="L166" s="398"/>
      <c r="M166" s="398"/>
      <c r="N166" s="398"/>
      <c r="O166" s="398"/>
      <c r="P166" s="401"/>
      <c r="Q166" s="398" t="s">
        <v>817</v>
      </c>
      <c r="R166" s="398"/>
      <c r="S166" s="398" t="s">
        <v>863</v>
      </c>
      <c r="T166" s="402"/>
      <c r="U166" s="398"/>
      <c r="V166" s="403"/>
      <c r="W166" s="262" t="s">
        <v>864</v>
      </c>
      <c r="X166" s="232"/>
      <c r="Y166" s="404"/>
      <c r="Z166" s="398"/>
      <c r="AA166" s="405"/>
      <c r="AB166" s="398"/>
      <c r="AC166" s="402"/>
      <c r="AD166" s="402"/>
    </row>
    <row r="167" spans="1:30" s="224" customFormat="1" ht="13.5" customHeight="1">
      <c r="A167" s="225">
        <v>159</v>
      </c>
      <c r="B167" s="240"/>
      <c r="C167" s="219"/>
      <c r="D167" s="242" t="s">
        <v>1504</v>
      </c>
      <c r="E167" s="242"/>
      <c r="F167" s="242"/>
      <c r="G167" s="242"/>
      <c r="H167" s="398" t="s">
        <v>1505</v>
      </c>
      <c r="I167" s="400"/>
      <c r="J167" s="398"/>
      <c r="K167" s="263" t="s">
        <v>939</v>
      </c>
      <c r="L167" s="398"/>
      <c r="M167" s="398"/>
      <c r="N167" s="398"/>
      <c r="O167" s="398"/>
      <c r="P167" s="401"/>
      <c r="Q167" s="398" t="s">
        <v>817</v>
      </c>
      <c r="R167" s="398"/>
      <c r="S167" s="415" t="s">
        <v>863</v>
      </c>
      <c r="T167" s="402"/>
      <c r="U167" s="398"/>
      <c r="V167" s="403"/>
      <c r="W167" s="262" t="s">
        <v>864</v>
      </c>
      <c r="X167" s="232"/>
      <c r="Y167" s="404"/>
      <c r="Z167" s="398"/>
      <c r="AA167" s="405"/>
      <c r="AB167" s="398"/>
      <c r="AC167" s="402"/>
      <c r="AD167" s="402"/>
    </row>
    <row r="168" spans="1:30" s="158" customFormat="1" ht="12.75" customHeight="1">
      <c r="A168" s="225">
        <v>160</v>
      </c>
      <c r="B168" s="240"/>
      <c r="C168" s="219"/>
      <c r="D168" s="242" t="s">
        <v>1506</v>
      </c>
      <c r="E168" s="242"/>
      <c r="F168" s="242"/>
      <c r="G168" s="242"/>
      <c r="H168" s="270" t="s">
        <v>1507</v>
      </c>
      <c r="I168" s="267"/>
      <c r="J168" s="266"/>
      <c r="K168" s="263" t="s">
        <v>939</v>
      </c>
      <c r="L168" s="266"/>
      <c r="M168" s="266"/>
      <c r="N168" s="266"/>
      <c r="O168" s="266"/>
      <c r="P168" s="268"/>
      <c r="Q168" s="273" t="s">
        <v>823</v>
      </c>
      <c r="R168" s="266"/>
      <c r="S168" s="266" t="s">
        <v>863</v>
      </c>
      <c r="T168" s="272"/>
      <c r="U168" s="266"/>
      <c r="V168" s="268"/>
      <c r="W168" s="262" t="s">
        <v>864</v>
      </c>
      <c r="X168" s="232"/>
      <c r="Y168" s="270"/>
      <c r="Z168" s="266"/>
      <c r="AA168" s="271"/>
      <c r="AB168" s="266"/>
      <c r="AC168" s="402"/>
      <c r="AD168" s="402"/>
    </row>
    <row r="169" spans="1:30" s="158" customFormat="1" ht="12.75" customHeight="1">
      <c r="A169" s="225">
        <v>161</v>
      </c>
      <c r="B169" s="240"/>
      <c r="C169" s="219" t="s">
        <v>1508</v>
      </c>
      <c r="D169" s="242"/>
      <c r="E169" s="242"/>
      <c r="F169" s="242"/>
      <c r="G169" s="242"/>
      <c r="H169" s="274"/>
      <c r="I169" s="267"/>
      <c r="J169" s="266"/>
      <c r="K169" s="263" t="s">
        <v>1509</v>
      </c>
      <c r="L169" s="266"/>
      <c r="M169" s="266"/>
      <c r="N169" s="266"/>
      <c r="O169" s="266"/>
      <c r="P169" s="268"/>
      <c r="Q169" s="273" t="s">
        <v>823</v>
      </c>
      <c r="R169" s="266" t="s">
        <v>864</v>
      </c>
      <c r="S169" s="266" t="s">
        <v>1510</v>
      </c>
      <c r="T169" s="272"/>
      <c r="U169" s="266"/>
      <c r="V169" s="268"/>
      <c r="W169" s="262" t="s">
        <v>864</v>
      </c>
      <c r="X169" s="232"/>
      <c r="Y169" s="270"/>
      <c r="Z169" s="266"/>
      <c r="AA169" s="264"/>
      <c r="AB169" s="266"/>
      <c r="AC169" s="402"/>
      <c r="AD169" s="402"/>
    </row>
    <row r="170" spans="1:30" s="158" customFormat="1" ht="12.75" customHeight="1">
      <c r="A170" s="225">
        <v>162</v>
      </c>
      <c r="B170" s="240"/>
      <c r="C170" s="219"/>
      <c r="D170" s="242" t="s">
        <v>1511</v>
      </c>
      <c r="E170" s="242"/>
      <c r="F170" s="242"/>
      <c r="G170" s="242"/>
      <c r="H170" s="412"/>
      <c r="I170" s="400" t="s">
        <v>1512</v>
      </c>
      <c r="J170" s="398"/>
      <c r="K170" s="263" t="s">
        <v>1513</v>
      </c>
      <c r="L170" s="398"/>
      <c r="M170" s="398"/>
      <c r="N170" s="398"/>
      <c r="O170" s="398"/>
      <c r="P170" s="401"/>
      <c r="Q170" s="273" t="s">
        <v>817</v>
      </c>
      <c r="R170" s="398"/>
      <c r="S170" s="415" t="s">
        <v>863</v>
      </c>
      <c r="T170" s="379" t="s">
        <v>864</v>
      </c>
      <c r="U170" s="256" t="s">
        <v>97</v>
      </c>
      <c r="V170" s="403"/>
      <c r="W170" s="262" t="s">
        <v>864</v>
      </c>
      <c r="X170" s="232"/>
      <c r="Y170" s="404"/>
      <c r="Z170" s="398"/>
      <c r="AA170" s="405" t="s">
        <v>1514</v>
      </c>
      <c r="AB170" s="398"/>
      <c r="AC170" s="402"/>
      <c r="AD170" s="402"/>
    </row>
    <row r="171" spans="1:30" s="158" customFormat="1" ht="12.75" customHeight="1">
      <c r="A171" s="225">
        <v>163</v>
      </c>
      <c r="B171" s="240"/>
      <c r="C171" s="219"/>
      <c r="D171" s="242" t="s">
        <v>1515</v>
      </c>
      <c r="E171" s="242"/>
      <c r="F171" s="242"/>
      <c r="G171" s="242"/>
      <c r="H171" s="270" t="s">
        <v>1516</v>
      </c>
      <c r="I171" s="267"/>
      <c r="J171" s="266"/>
      <c r="K171" s="263" t="s">
        <v>1517</v>
      </c>
      <c r="L171" s="266"/>
      <c r="M171" s="266"/>
      <c r="N171" s="266"/>
      <c r="O171" s="266"/>
      <c r="P171" s="268"/>
      <c r="Q171" s="266" t="s">
        <v>817</v>
      </c>
      <c r="R171" s="266"/>
      <c r="S171" s="266" t="s">
        <v>863</v>
      </c>
      <c r="T171" s="379"/>
      <c r="U171" s="266"/>
      <c r="V171" s="268"/>
      <c r="W171" s="262" t="s">
        <v>864</v>
      </c>
      <c r="X171" s="232"/>
      <c r="Y171" s="266" t="s">
        <v>1518</v>
      </c>
      <c r="Z171" s="266"/>
      <c r="AA171" s="271" t="s">
        <v>1367</v>
      </c>
      <c r="AB171" s="266"/>
      <c r="AC171" s="402"/>
      <c r="AD171" s="402"/>
    </row>
    <row r="172" spans="1:30" s="158" customFormat="1" ht="12.75" customHeight="1">
      <c r="A172" s="225">
        <v>164</v>
      </c>
      <c r="B172" s="240"/>
      <c r="C172" s="219"/>
      <c r="D172" s="242" t="s">
        <v>1519</v>
      </c>
      <c r="E172" s="242"/>
      <c r="F172" s="242"/>
      <c r="G172" s="242"/>
      <c r="H172" s="274" t="s">
        <v>2044</v>
      </c>
      <c r="I172" s="267"/>
      <c r="J172" s="266"/>
      <c r="K172" s="263" t="s">
        <v>1520</v>
      </c>
      <c r="L172" s="266"/>
      <c r="M172" s="266"/>
      <c r="N172" s="266"/>
      <c r="O172" s="266"/>
      <c r="P172" s="268"/>
      <c r="Q172" s="273" t="s">
        <v>823</v>
      </c>
      <c r="R172" s="266"/>
      <c r="S172" s="266" t="s">
        <v>863</v>
      </c>
      <c r="T172" s="379"/>
      <c r="U172" s="266"/>
      <c r="V172" s="268"/>
      <c r="W172" s="262" t="s">
        <v>864</v>
      </c>
      <c r="X172" s="232"/>
      <c r="Y172" s="270" t="s">
        <v>1521</v>
      </c>
      <c r="Z172" s="266"/>
      <c r="AA172" s="264"/>
      <c r="AB172" s="266"/>
      <c r="AC172" s="402"/>
      <c r="AD172" s="402"/>
    </row>
    <row r="173" spans="1:30" s="158" customFormat="1" ht="12.75" customHeight="1">
      <c r="A173" s="225">
        <v>165</v>
      </c>
      <c r="B173" s="240"/>
      <c r="C173" s="219"/>
      <c r="D173" s="242" t="s">
        <v>1522</v>
      </c>
      <c r="E173" s="242"/>
      <c r="F173" s="242"/>
      <c r="G173" s="242"/>
      <c r="H173" s="274" t="s">
        <v>1523</v>
      </c>
      <c r="I173" s="267" t="s">
        <v>1524</v>
      </c>
      <c r="J173" s="266"/>
      <c r="K173" s="263" t="s">
        <v>1525</v>
      </c>
      <c r="L173" s="266"/>
      <c r="M173" s="266"/>
      <c r="N173" s="266"/>
      <c r="O173" s="266"/>
      <c r="P173" s="268"/>
      <c r="Q173" s="266" t="s">
        <v>817</v>
      </c>
      <c r="R173" s="266"/>
      <c r="S173" s="266" t="s">
        <v>863</v>
      </c>
      <c r="T173" s="272"/>
      <c r="U173" s="266" t="s">
        <v>1526</v>
      </c>
      <c r="V173" s="268"/>
      <c r="W173" s="262" t="s">
        <v>864</v>
      </c>
      <c r="X173" s="232"/>
      <c r="Y173" s="270"/>
      <c r="Z173" s="266"/>
      <c r="AA173" s="271"/>
      <c r="AB173" s="266"/>
      <c r="AC173" s="402"/>
      <c r="AD173" s="402"/>
    </row>
    <row r="174" spans="1:30" s="158" customFormat="1" ht="12.75" customHeight="1">
      <c r="A174" s="225">
        <v>166</v>
      </c>
      <c r="B174" s="240"/>
      <c r="C174" s="219"/>
      <c r="D174" s="242" t="s">
        <v>1527</v>
      </c>
      <c r="E174" s="242"/>
      <c r="F174" s="242"/>
      <c r="G174" s="242"/>
      <c r="H174" s="274"/>
      <c r="I174" s="267"/>
      <c r="J174" s="266"/>
      <c r="K174" s="263" t="s">
        <v>1528</v>
      </c>
      <c r="L174" s="266"/>
      <c r="M174" s="266"/>
      <c r="N174" s="266"/>
      <c r="O174" s="266"/>
      <c r="P174" s="268"/>
      <c r="Q174" s="273" t="s">
        <v>817</v>
      </c>
      <c r="R174" s="266" t="s">
        <v>864</v>
      </c>
      <c r="S174" s="380" t="s">
        <v>1528</v>
      </c>
      <c r="T174" s="272"/>
      <c r="U174" s="266"/>
      <c r="V174" s="268"/>
      <c r="W174" s="262" t="s">
        <v>864</v>
      </c>
      <c r="X174" s="232"/>
      <c r="Y174" s="270" t="s">
        <v>1529</v>
      </c>
      <c r="Z174" s="266"/>
      <c r="AA174" s="264" t="s">
        <v>1530</v>
      </c>
      <c r="AB174" s="266"/>
      <c r="AC174" s="402"/>
      <c r="AD174" s="402"/>
    </row>
    <row r="175" spans="1:30" s="224" customFormat="1" ht="13.5" customHeight="1">
      <c r="A175" s="225">
        <v>167</v>
      </c>
      <c r="B175" s="240"/>
      <c r="C175" s="219"/>
      <c r="D175" s="242"/>
      <c r="E175" s="242" t="s">
        <v>1531</v>
      </c>
      <c r="F175" s="242"/>
      <c r="G175" s="242"/>
      <c r="H175" s="398"/>
      <c r="I175" s="400"/>
      <c r="J175" s="398"/>
      <c r="K175" s="263" t="s">
        <v>1532</v>
      </c>
      <c r="L175" s="398"/>
      <c r="M175" s="398"/>
      <c r="N175" s="398"/>
      <c r="O175" s="398"/>
      <c r="P175" s="401"/>
      <c r="Q175" s="398" t="s">
        <v>817</v>
      </c>
      <c r="R175" s="398"/>
      <c r="S175" s="398" t="s">
        <v>863</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c r="E176" s="242" t="s">
        <v>178</v>
      </c>
      <c r="F176" s="242"/>
      <c r="G176" s="242"/>
      <c r="H176" s="398"/>
      <c r="I176" s="400"/>
      <c r="J176" s="398"/>
      <c r="K176" s="263" t="s">
        <v>1533</v>
      </c>
      <c r="L176" s="398"/>
      <c r="M176" s="398"/>
      <c r="N176" s="398"/>
      <c r="O176" s="398"/>
      <c r="P176" s="401"/>
      <c r="Q176" s="398" t="s">
        <v>817</v>
      </c>
      <c r="R176" s="398"/>
      <c r="S176" s="398" t="s">
        <v>863</v>
      </c>
      <c r="T176" s="402"/>
      <c r="U176" s="398"/>
      <c r="V176" s="403"/>
      <c r="W176" s="262" t="s">
        <v>864</v>
      </c>
      <c r="X176" s="232"/>
      <c r="Y176" s="404"/>
      <c r="Z176" s="398"/>
      <c r="AA176" s="405"/>
      <c r="AB176" s="398"/>
      <c r="AC176" s="402"/>
      <c r="AD176" s="402"/>
    </row>
    <row r="177" spans="1:30" s="224" customFormat="1" ht="13.5" customHeight="1">
      <c r="A177" s="225">
        <v>169</v>
      </c>
      <c r="B177" s="240"/>
      <c r="C177" s="240"/>
      <c r="D177" s="242"/>
      <c r="E177" s="242" t="s">
        <v>1534</v>
      </c>
      <c r="F177" s="242"/>
      <c r="G177" s="242"/>
      <c r="H177" s="398"/>
      <c r="I177" s="400"/>
      <c r="J177" s="398"/>
      <c r="K177" s="263" t="s">
        <v>1535</v>
      </c>
      <c r="L177" s="398"/>
      <c r="M177" s="398"/>
      <c r="N177" s="398"/>
      <c r="O177" s="398"/>
      <c r="P177" s="401"/>
      <c r="Q177" s="398" t="s">
        <v>817</v>
      </c>
      <c r="R177" s="398"/>
      <c r="S177" s="398" t="s">
        <v>863</v>
      </c>
      <c r="T177" s="402"/>
      <c r="U177" s="398"/>
      <c r="V177" s="403"/>
      <c r="W177" s="262" t="s">
        <v>864</v>
      </c>
      <c r="X177" s="232"/>
      <c r="Y177" s="404"/>
      <c r="Z177" s="398"/>
      <c r="AA177" s="405"/>
      <c r="AB177" s="398"/>
      <c r="AC177" s="402"/>
      <c r="AD177" s="402"/>
    </row>
    <row r="178" spans="1:30" s="224" customFormat="1" ht="13.5" customHeight="1">
      <c r="A178" s="225">
        <v>170</v>
      </c>
      <c r="B178" s="240"/>
      <c r="C178" s="240"/>
      <c r="D178" s="242" t="s">
        <v>1536</v>
      </c>
      <c r="E178" s="242"/>
      <c r="F178" s="242"/>
      <c r="G178" s="242"/>
      <c r="H178" s="398"/>
      <c r="I178" s="383" t="s">
        <v>1537</v>
      </c>
      <c r="J178" s="398"/>
      <c r="K178" s="263" t="s">
        <v>1538</v>
      </c>
      <c r="L178" s="398"/>
      <c r="M178" s="398"/>
      <c r="N178" s="398"/>
      <c r="O178" s="398"/>
      <c r="P178" s="401"/>
      <c r="Q178" s="398" t="s">
        <v>817</v>
      </c>
      <c r="R178" s="398"/>
      <c r="S178" s="398" t="s">
        <v>863</v>
      </c>
      <c r="T178" s="402" t="s">
        <v>864</v>
      </c>
      <c r="U178" s="398" t="s">
        <v>1539</v>
      </c>
      <c r="V178" s="403"/>
      <c r="W178" s="262" t="s">
        <v>864</v>
      </c>
      <c r="X178" s="232"/>
      <c r="Y178" s="404" t="s">
        <v>1540</v>
      </c>
      <c r="Z178" s="398"/>
      <c r="AA178" s="405"/>
      <c r="AB178" s="398"/>
      <c r="AC178" s="402"/>
      <c r="AD178" s="402"/>
    </row>
    <row r="179" spans="1:30" s="224" customFormat="1" ht="13.5" customHeight="1">
      <c r="A179" s="225">
        <v>171</v>
      </c>
      <c r="B179" s="240"/>
      <c r="C179" s="219" t="s">
        <v>1541</v>
      </c>
      <c r="D179" s="242"/>
      <c r="E179" s="242"/>
      <c r="F179" s="242"/>
      <c r="G179" s="242"/>
      <c r="H179" s="398"/>
      <c r="I179" s="400"/>
      <c r="J179" s="398"/>
      <c r="K179" s="263" t="s">
        <v>1542</v>
      </c>
      <c r="L179" s="398"/>
      <c r="M179" s="398"/>
      <c r="N179" s="398"/>
      <c r="O179" s="398"/>
      <c r="P179" s="401"/>
      <c r="Q179" s="398" t="s">
        <v>817</v>
      </c>
      <c r="R179" s="266" t="s">
        <v>864</v>
      </c>
      <c r="S179" s="380" t="s">
        <v>1542</v>
      </c>
      <c r="T179" s="402"/>
      <c r="U179" s="398"/>
      <c r="V179" s="403"/>
      <c r="W179" s="262" t="s">
        <v>864</v>
      </c>
      <c r="X179" s="232"/>
      <c r="Y179" s="404"/>
      <c r="Z179" s="398"/>
      <c r="AA179" s="405"/>
      <c r="AB179" s="398"/>
      <c r="AC179" s="402"/>
      <c r="AD179" s="402"/>
    </row>
    <row r="180" spans="1:30" s="224" customFormat="1" ht="13.5" customHeight="1">
      <c r="A180" s="225">
        <v>172</v>
      </c>
      <c r="B180" s="240"/>
      <c r="C180" s="219"/>
      <c r="D180" s="242" t="s">
        <v>1543</v>
      </c>
      <c r="E180" s="242"/>
      <c r="F180" s="242"/>
      <c r="G180" s="242"/>
      <c r="H180" s="398"/>
      <c r="I180" s="400"/>
      <c r="J180" s="398"/>
      <c r="K180" s="263" t="s">
        <v>2048</v>
      </c>
      <c r="L180" s="398"/>
      <c r="M180" s="398"/>
      <c r="N180" s="398"/>
      <c r="O180" s="398"/>
      <c r="P180" s="401"/>
      <c r="Q180" s="398" t="s">
        <v>817</v>
      </c>
      <c r="R180" s="266" t="s">
        <v>864</v>
      </c>
      <c r="S180" s="380" t="s">
        <v>2048</v>
      </c>
      <c r="T180" s="402"/>
      <c r="U180" s="398"/>
      <c r="V180" s="403"/>
      <c r="W180" s="262" t="s">
        <v>864</v>
      </c>
      <c r="X180" s="232"/>
      <c r="Y180" s="404"/>
      <c r="Z180" s="398"/>
      <c r="AA180" s="405"/>
      <c r="AB180" s="398"/>
      <c r="AC180" s="402"/>
      <c r="AD180" s="402"/>
    </row>
    <row r="181" spans="1:30" s="224" customFormat="1" ht="13.5" customHeight="1">
      <c r="A181" s="225">
        <v>173</v>
      </c>
      <c r="B181" s="240"/>
      <c r="C181" s="219"/>
      <c r="D181" s="242"/>
      <c r="E181" s="242" t="s">
        <v>667</v>
      </c>
      <c r="F181" s="242"/>
      <c r="G181" s="242"/>
      <c r="H181" s="398"/>
      <c r="I181" s="400"/>
      <c r="J181" s="398"/>
      <c r="K181" s="263" t="s">
        <v>2046</v>
      </c>
      <c r="L181" s="398"/>
      <c r="M181" s="398"/>
      <c r="N181" s="398"/>
      <c r="O181" s="398"/>
      <c r="P181" s="401"/>
      <c r="Q181" s="398" t="s">
        <v>817</v>
      </c>
      <c r="R181" s="398"/>
      <c r="S181" s="398" t="s">
        <v>863</v>
      </c>
      <c r="T181" s="379" t="s">
        <v>864</v>
      </c>
      <c r="U181" s="256" t="s">
        <v>97</v>
      </c>
      <c r="V181" s="403"/>
      <c r="W181" s="262" t="s">
        <v>864</v>
      </c>
      <c r="X181" s="232"/>
      <c r="Y181" s="404"/>
      <c r="Z181" s="398"/>
      <c r="AA181" s="405" t="s">
        <v>1544</v>
      </c>
      <c r="AB181" s="398"/>
      <c r="AC181" s="402"/>
      <c r="AD181" s="402"/>
    </row>
    <row r="182" spans="1:30" s="224" customFormat="1" ht="13.5" customHeight="1">
      <c r="A182" s="225">
        <v>174</v>
      </c>
      <c r="B182" s="240"/>
      <c r="C182" s="219"/>
      <c r="D182" s="242"/>
      <c r="E182" s="242" t="s">
        <v>1545</v>
      </c>
      <c r="F182" s="242"/>
      <c r="G182" s="242"/>
      <c r="H182" s="398"/>
      <c r="I182" s="400"/>
      <c r="J182" s="398"/>
      <c r="K182" s="263" t="s">
        <v>2047</v>
      </c>
      <c r="L182" s="398"/>
      <c r="M182" s="398"/>
      <c r="N182" s="398"/>
      <c r="O182" s="398"/>
      <c r="P182" s="401"/>
      <c r="Q182" s="398" t="s">
        <v>817</v>
      </c>
      <c r="R182" s="398"/>
      <c r="S182" s="398" t="s">
        <v>863</v>
      </c>
      <c r="T182" s="379" t="s">
        <v>864</v>
      </c>
      <c r="U182" s="256" t="s">
        <v>97</v>
      </c>
      <c r="V182" s="403"/>
      <c r="W182" s="262" t="s">
        <v>864</v>
      </c>
      <c r="X182" s="232"/>
      <c r="Y182" s="404"/>
      <c r="Z182" s="398"/>
      <c r="AA182" s="405"/>
      <c r="AB182" s="398"/>
      <c r="AC182" s="402"/>
      <c r="AD182" s="402"/>
    </row>
    <row r="183" spans="1:30" s="224" customFormat="1" ht="14.25" customHeight="1">
      <c r="A183" s="225">
        <v>175</v>
      </c>
      <c r="B183" s="240"/>
      <c r="C183" s="219"/>
      <c r="D183" s="242" t="s">
        <v>1546</v>
      </c>
      <c r="E183" s="414" t="s">
        <v>2055</v>
      </c>
      <c r="F183" s="242"/>
      <c r="G183" s="242"/>
      <c r="H183" s="398"/>
      <c r="I183" s="400"/>
      <c r="J183" s="398"/>
      <c r="K183" s="263" t="s">
        <v>2048</v>
      </c>
      <c r="L183" s="398"/>
      <c r="M183" s="398"/>
      <c r="N183" s="398"/>
      <c r="O183" s="398"/>
      <c r="P183" s="401"/>
      <c r="Q183" s="398" t="s">
        <v>823</v>
      </c>
      <c r="R183" s="266" t="s">
        <v>864</v>
      </c>
      <c r="S183" s="380" t="s">
        <v>2048</v>
      </c>
      <c r="T183" s="379"/>
      <c r="U183" s="256"/>
      <c r="V183" s="403"/>
      <c r="W183" s="262" t="s">
        <v>864</v>
      </c>
      <c r="X183" s="232"/>
      <c r="Y183" s="404"/>
      <c r="Z183" s="398"/>
      <c r="AA183" s="405"/>
      <c r="AB183" s="398"/>
      <c r="AC183" s="402"/>
      <c r="AD183" s="402"/>
    </row>
    <row r="184" spans="1:30" s="224" customFormat="1" ht="13.5" customHeight="1">
      <c r="A184" s="225">
        <v>176</v>
      </c>
      <c r="B184" s="240"/>
      <c r="C184" s="219" t="s">
        <v>1547</v>
      </c>
      <c r="D184" s="414" t="s">
        <v>2055</v>
      </c>
      <c r="E184" s="242"/>
      <c r="F184" s="242"/>
      <c r="G184" s="242"/>
      <c r="H184" s="398"/>
      <c r="I184" s="400"/>
      <c r="J184" s="398"/>
      <c r="K184" s="263" t="s">
        <v>2048</v>
      </c>
      <c r="L184" s="398"/>
      <c r="M184" s="398"/>
      <c r="N184" s="398"/>
      <c r="O184" s="398"/>
      <c r="P184" s="401"/>
      <c r="Q184" s="398" t="s">
        <v>817</v>
      </c>
      <c r="R184" s="415" t="s">
        <v>864</v>
      </c>
      <c r="S184" s="380" t="s">
        <v>2048</v>
      </c>
      <c r="T184" s="379"/>
      <c r="U184" s="415"/>
      <c r="V184" s="403"/>
      <c r="W184" s="403" t="s">
        <v>864</v>
      </c>
      <c r="X184" s="232"/>
      <c r="Y184" s="420" t="s">
        <v>2045</v>
      </c>
      <c r="Z184" s="398"/>
      <c r="AA184" s="405"/>
      <c r="AB184" s="398"/>
      <c r="AC184" s="402"/>
      <c r="AD184" s="402"/>
    </row>
    <row r="185" spans="1:30" s="224" customFormat="1" ht="14.25" customHeight="1">
      <c r="A185" s="225">
        <v>177</v>
      </c>
      <c r="B185" s="240" t="s">
        <v>1548</v>
      </c>
      <c r="C185" s="217" t="s">
        <v>1549</v>
      </c>
      <c r="D185" s="275"/>
      <c r="E185" s="217"/>
      <c r="F185" s="217"/>
      <c r="G185" s="217"/>
      <c r="H185" s="398" t="s">
        <v>1550</v>
      </c>
      <c r="I185" s="400"/>
      <c r="J185" s="398" t="s">
        <v>1551</v>
      </c>
      <c r="K185" s="400" t="s">
        <v>1552</v>
      </c>
      <c r="L185" s="398"/>
      <c r="M185" s="398"/>
      <c r="N185" s="398"/>
      <c r="O185" s="398"/>
      <c r="P185" s="401">
        <v>1</v>
      </c>
      <c r="Q185" s="398" t="s">
        <v>823</v>
      </c>
      <c r="R185" s="398" t="s">
        <v>864</v>
      </c>
      <c r="S185" s="233" t="s">
        <v>1195</v>
      </c>
      <c r="T185" s="286"/>
      <c r="U185" s="398"/>
      <c r="V185" s="403" t="s">
        <v>864</v>
      </c>
      <c r="W185" s="403" t="s">
        <v>864</v>
      </c>
      <c r="X185" s="232"/>
      <c r="Y185" s="404"/>
      <c r="Z185" s="398"/>
      <c r="AA185" s="405"/>
      <c r="AB185" s="398"/>
      <c r="AC185" s="402"/>
      <c r="AD185" s="402">
        <v>1</v>
      </c>
    </row>
    <row r="186" spans="1:30" s="250" customFormat="1" ht="13" customHeight="1">
      <c r="A186" s="225">
        <v>178</v>
      </c>
      <c r="B186" s="240" t="s">
        <v>1479</v>
      </c>
      <c r="C186" s="221"/>
      <c r="D186" s="242"/>
      <c r="E186" s="242"/>
      <c r="F186" s="242"/>
      <c r="G186" s="242"/>
      <c r="H186" s="398"/>
      <c r="I186" s="400"/>
      <c r="J186" s="398"/>
      <c r="K186" s="398" t="s">
        <v>1553</v>
      </c>
      <c r="L186" s="398"/>
      <c r="M186" s="398"/>
      <c r="N186" s="398"/>
      <c r="O186" s="398"/>
      <c r="P186" s="401"/>
      <c r="Q186" s="398" t="s">
        <v>817</v>
      </c>
      <c r="R186" s="398" t="s">
        <v>864</v>
      </c>
      <c r="S186" s="398" t="s">
        <v>1553</v>
      </c>
      <c r="T186" s="402"/>
      <c r="U186" s="398"/>
      <c r="V186" s="403" t="s">
        <v>864</v>
      </c>
      <c r="W186" s="403" t="s">
        <v>864</v>
      </c>
      <c r="X186" s="232"/>
      <c r="Y186" s="404"/>
      <c r="Z186" s="398"/>
      <c r="AA186" s="405"/>
      <c r="AB186" s="398"/>
      <c r="AC186" s="402">
        <v>1</v>
      </c>
      <c r="AD186" s="402">
        <v>1</v>
      </c>
    </row>
    <row r="187" spans="1:30" s="250" customFormat="1" ht="13" customHeight="1">
      <c r="A187" s="225">
        <v>179</v>
      </c>
      <c r="B187" s="240"/>
      <c r="C187" s="221" t="s">
        <v>1554</v>
      </c>
      <c r="D187" s="221"/>
      <c r="E187" s="242"/>
      <c r="F187" s="242"/>
      <c r="G187" s="242"/>
      <c r="H187" s="398" t="s">
        <v>1555</v>
      </c>
      <c r="I187" s="400"/>
      <c r="J187" s="398"/>
      <c r="K187" s="400" t="s">
        <v>1556</v>
      </c>
      <c r="L187" s="398"/>
      <c r="M187" s="398"/>
      <c r="N187" s="398"/>
      <c r="O187" s="398"/>
      <c r="P187" s="401"/>
      <c r="Q187" s="398" t="s">
        <v>1557</v>
      </c>
      <c r="R187" s="398" t="s">
        <v>864</v>
      </c>
      <c r="S187" s="244" t="s">
        <v>1556</v>
      </c>
      <c r="T187" s="402"/>
      <c r="U187" s="398"/>
      <c r="V187" s="403" t="s">
        <v>864</v>
      </c>
      <c r="W187" s="403" t="s">
        <v>864</v>
      </c>
      <c r="X187" s="232"/>
      <c r="Y187" s="404"/>
      <c r="Z187" s="398"/>
      <c r="AA187" s="405"/>
      <c r="AB187" s="398"/>
      <c r="AC187" s="402">
        <v>1</v>
      </c>
      <c r="AD187" s="402">
        <v>1</v>
      </c>
    </row>
    <row r="188" spans="1:30" s="250" customFormat="1" ht="13" customHeight="1">
      <c r="A188" s="225">
        <v>180</v>
      </c>
      <c r="B188" s="240"/>
      <c r="C188" s="221"/>
      <c r="D188" s="242" t="s">
        <v>1558</v>
      </c>
      <c r="E188" s="221"/>
      <c r="F188" s="242"/>
      <c r="G188" s="242"/>
      <c r="H188" s="398" t="s">
        <v>1559</v>
      </c>
      <c r="I188" s="400" t="s">
        <v>1560</v>
      </c>
      <c r="J188" s="398"/>
      <c r="K188" s="400" t="s">
        <v>1561</v>
      </c>
      <c r="L188" s="398"/>
      <c r="M188" s="398"/>
      <c r="N188" s="398"/>
      <c r="O188" s="398"/>
      <c r="P188" s="401"/>
      <c r="Q188" s="398" t="s">
        <v>820</v>
      </c>
      <c r="R188" s="398"/>
      <c r="S188" s="398" t="s">
        <v>863</v>
      </c>
      <c r="T188" s="402"/>
      <c r="U188" s="398"/>
      <c r="V188" s="403" t="s">
        <v>864</v>
      </c>
      <c r="W188" s="403" t="s">
        <v>864</v>
      </c>
      <c r="X188" s="232"/>
      <c r="Y188" s="404"/>
      <c r="Z188" s="398"/>
      <c r="AA188" s="405"/>
      <c r="AB188" s="398"/>
      <c r="AC188" s="402">
        <v>1</v>
      </c>
      <c r="AD188" s="402">
        <v>1</v>
      </c>
    </row>
    <row r="189" spans="1:30" s="250" customFormat="1" ht="13" customHeight="1">
      <c r="A189" s="225">
        <v>181</v>
      </c>
      <c r="B189" s="240"/>
      <c r="C189" s="221"/>
      <c r="D189" s="242" t="s">
        <v>970</v>
      </c>
      <c r="E189" s="221"/>
      <c r="F189" s="242"/>
      <c r="G189" s="242"/>
      <c r="H189" s="398" t="s">
        <v>1562</v>
      </c>
      <c r="I189" s="400" t="s">
        <v>399</v>
      </c>
      <c r="J189" s="398"/>
      <c r="K189" s="400" t="s">
        <v>973</v>
      </c>
      <c r="L189" s="398"/>
      <c r="M189" s="398"/>
      <c r="N189" s="398"/>
      <c r="O189" s="398"/>
      <c r="P189" s="401"/>
      <c r="Q189" s="398" t="s">
        <v>817</v>
      </c>
      <c r="R189" s="398"/>
      <c r="S189" s="398" t="s">
        <v>863</v>
      </c>
      <c r="T189" s="402"/>
      <c r="U189" s="398"/>
      <c r="V189" s="403" t="s">
        <v>864</v>
      </c>
      <c r="W189" s="403" t="s">
        <v>864</v>
      </c>
      <c r="X189" s="232"/>
      <c r="Y189" s="404"/>
      <c r="Z189" s="398"/>
      <c r="AA189" s="405"/>
      <c r="AB189" s="398"/>
      <c r="AC189" s="402">
        <v>1</v>
      </c>
      <c r="AD189" s="402">
        <v>1</v>
      </c>
    </row>
    <row r="190" spans="1:30" s="250" customFormat="1" ht="13" customHeight="1">
      <c r="A190" s="225">
        <v>182</v>
      </c>
      <c r="B190" s="240"/>
      <c r="C190" s="221"/>
      <c r="D190" s="242" t="s">
        <v>1563</v>
      </c>
      <c r="E190" s="221"/>
      <c r="F190" s="242"/>
      <c r="G190" s="242"/>
      <c r="H190" s="398" t="s">
        <v>1564</v>
      </c>
      <c r="I190" s="400" t="s">
        <v>1565</v>
      </c>
      <c r="J190" s="398"/>
      <c r="K190" s="400" t="s">
        <v>1566</v>
      </c>
      <c r="L190" s="398"/>
      <c r="M190" s="398"/>
      <c r="N190" s="398"/>
      <c r="O190" s="398"/>
      <c r="P190" s="401"/>
      <c r="Q190" s="398" t="s">
        <v>820</v>
      </c>
      <c r="R190" s="398"/>
      <c r="S190" s="398" t="s">
        <v>863</v>
      </c>
      <c r="T190" s="402"/>
      <c r="U190" s="398"/>
      <c r="V190" s="403" t="s">
        <v>864</v>
      </c>
      <c r="W190" s="403" t="s">
        <v>864</v>
      </c>
      <c r="X190" s="232"/>
      <c r="Y190" s="404"/>
      <c r="Z190" s="398"/>
      <c r="AA190" s="405"/>
      <c r="AB190" s="398"/>
      <c r="AC190" s="402">
        <v>1</v>
      </c>
      <c r="AD190" s="402">
        <v>1</v>
      </c>
    </row>
    <row r="191" spans="1:30" s="250" customFormat="1" ht="13" customHeight="1">
      <c r="A191" s="225">
        <v>183</v>
      </c>
      <c r="B191" s="240"/>
      <c r="C191" s="265"/>
      <c r="D191" s="221" t="s">
        <v>1567</v>
      </c>
      <c r="E191" s="221"/>
      <c r="F191" s="242"/>
      <c r="G191" s="242"/>
      <c r="H191" s="398" t="s">
        <v>1568</v>
      </c>
      <c r="I191" s="400" t="s">
        <v>1569</v>
      </c>
      <c r="J191" s="398"/>
      <c r="K191" s="400" t="s">
        <v>939</v>
      </c>
      <c r="L191" s="398"/>
      <c r="M191" s="398"/>
      <c r="N191" s="398"/>
      <c r="O191" s="398"/>
      <c r="P191" s="401"/>
      <c r="Q191" s="398" t="s">
        <v>817</v>
      </c>
      <c r="R191" s="398"/>
      <c r="S191" s="398" t="s">
        <v>863</v>
      </c>
      <c r="T191" s="402"/>
      <c r="U191" s="398"/>
      <c r="V191" s="403" t="s">
        <v>864</v>
      </c>
      <c r="W191" s="403" t="s">
        <v>864</v>
      </c>
      <c r="X191" s="232"/>
      <c r="Y191" s="404"/>
      <c r="Z191" s="398"/>
      <c r="AA191" s="405"/>
      <c r="AB191" s="398"/>
      <c r="AC191" s="402">
        <v>1</v>
      </c>
      <c r="AD191" s="402">
        <v>1</v>
      </c>
    </row>
    <row r="192" spans="1:30" s="250" customFormat="1" ht="13" customHeight="1">
      <c r="A192" s="225">
        <v>184</v>
      </c>
      <c r="B192" s="240" t="s">
        <v>1570</v>
      </c>
      <c r="C192" s="265"/>
      <c r="D192" s="242"/>
      <c r="E192" s="242"/>
      <c r="F192" s="242"/>
      <c r="G192" s="242"/>
      <c r="H192" s="398" t="s">
        <v>1571</v>
      </c>
      <c r="I192" s="400"/>
      <c r="J192" s="398"/>
      <c r="K192" s="400" t="s">
        <v>939</v>
      </c>
      <c r="L192" s="398"/>
      <c r="M192" s="398"/>
      <c r="N192" s="398"/>
      <c r="O192" s="398"/>
      <c r="P192" s="401"/>
      <c r="Q192" s="398" t="s">
        <v>817</v>
      </c>
      <c r="R192" s="398"/>
      <c r="S192" s="398" t="s">
        <v>863</v>
      </c>
      <c r="T192" s="402"/>
      <c r="U192" s="398"/>
      <c r="V192" s="402" t="s">
        <v>864</v>
      </c>
      <c r="W192" s="402" t="s">
        <v>864</v>
      </c>
      <c r="X192" s="232"/>
      <c r="Y192" s="404"/>
      <c r="Z192" s="398"/>
      <c r="AA192" s="405"/>
      <c r="AB192" s="398"/>
      <c r="AC192" s="402"/>
      <c r="AD192" s="402"/>
    </row>
    <row r="193" spans="1:1017" s="224" customFormat="1" ht="12" customHeight="1">
      <c r="A193" s="225">
        <f>SUBTOTAL(103,createCase[ID])</f>
        <v>184</v>
      </c>
      <c r="B193" s="225"/>
      <c r="C193" s="225">
        <f>SUBTOTAL(103,createCase[Donnée (Niveau 2)])</f>
        <v>43</v>
      </c>
      <c r="D193" s="225">
        <f>SUBTOTAL(103,createCase[Donnée (Niveau 3)])</f>
        <v>90</v>
      </c>
      <c r="E193" s="225">
        <f>SUBTOTAL(103,createCase[Donnée (Niveau 4)])</f>
        <v>41</v>
      </c>
      <c r="F193" s="225">
        <f>SUBTOTAL(103,createCase[Donnée (Niveau 5)])</f>
        <v>10</v>
      </c>
      <c r="G193" s="225">
        <f>SUBTOTAL(103,createCase[Donnée (Niveau 6)])</f>
        <v>0</v>
      </c>
      <c r="H193" s="225">
        <f>SUBTOTAL(103,createCase[Description])</f>
        <v>148</v>
      </c>
      <c r="I193" s="225">
        <f>SUBTOTAL(103,createCase[Exemples])</f>
        <v>94</v>
      </c>
      <c r="J193" s="225">
        <f>SUBTOTAL(103,createCase[Balise NexSIS])</f>
        <v>62</v>
      </c>
      <c r="K193" s="240">
        <f>SUBTOTAL(103,createCase[Nouvelle balise])</f>
        <v>158</v>
      </c>
      <c r="L193" s="225">
        <f>SUBTOTAL(103,createCase[Nantes - balise])</f>
        <v>24</v>
      </c>
      <c r="M193" s="225">
        <f>SUBTOTAL(103,createCase[Nantes - description])</f>
        <v>24</v>
      </c>
      <c r="N193" s="225">
        <f>SUBTOTAL(103,createCase[GT399])</f>
        <v>0</v>
      </c>
      <c r="O193" s="225">
        <f>SUBTOTAL(103,createCase[GT399 description])</f>
        <v>0</v>
      </c>
      <c r="P193" s="235">
        <f>SUBTOTAL(103,createCase[Priorisation])</f>
        <v>17</v>
      </c>
      <c r="Q193" s="225"/>
      <c r="R193" s="225">
        <f>SUBTOTAL(103,createCase[Objet])</f>
        <v>56</v>
      </c>
      <c r="S193" s="225">
        <f>SUBTOTAL(103,createCase[Format (ou type)])</f>
        <v>183</v>
      </c>
      <c r="T193" s="279"/>
      <c r="U193" s="225"/>
      <c r="V193" s="225"/>
      <c r="W193" s="225"/>
      <c r="Y193" s="276">
        <f>SUBTOTAL(103,createCase[Commentaire Hub Santé])</f>
        <v>15</v>
      </c>
      <c r="Z193" s="225">
        <f>SUBTOTAL(103,createCase[Commentaire Philippe Dreyfus])</f>
        <v>30</v>
      </c>
      <c r="AA193" s="240"/>
      <c r="AB193" s="225">
        <f>SUBTOTAL(103,createCase[Commentaire Yann Penverne])</f>
        <v>0</v>
      </c>
      <c r="AC193" s="225">
        <f>SUBTOTAL(103,createCase[NexSIS])-COUNTIFS(createCase[NexSIS],"=X")</f>
        <v>84</v>
      </c>
      <c r="AD193" s="225">
        <f>SUBTOTAL(103,createCase[Métier])-COUNTIFS(createCase[Métier],"=X")</f>
        <v>93</v>
      </c>
    </row>
    <row r="194" spans="1:1017" s="128" customFormat="1" ht="12" customHeight="1">
      <c r="A194" s="3"/>
      <c r="B194" s="3"/>
      <c r="C194" s="131"/>
      <c r="D194" s="131"/>
      <c r="E194" s="131"/>
      <c r="F194" s="131"/>
      <c r="G194" s="5"/>
      <c r="H194" s="155"/>
      <c r="I194" s="225"/>
      <c r="J194" s="5"/>
      <c r="K194" s="155"/>
      <c r="L194" s="5"/>
      <c r="M194" s="5"/>
      <c r="N194" s="5"/>
      <c r="O194" s="5"/>
      <c r="P194" s="188"/>
      <c r="Q194" s="5"/>
      <c r="R194" s="5"/>
      <c r="S194" s="5"/>
      <c r="T194" s="56"/>
      <c r="U194" s="56"/>
      <c r="V194" s="56"/>
      <c r="W194" s="56"/>
      <c r="X194"/>
      <c r="Y194" s="178"/>
      <c r="Z194" s="5"/>
      <c r="AA194" s="159"/>
      <c r="AB194" s="56"/>
      <c r="AD194" s="56"/>
      <c r="AMA194"/>
      <c r="AMB194"/>
      <c r="AMC194"/>
    </row>
    <row r="195" spans="1:1017" s="128" customFormat="1" ht="12" customHeight="1">
      <c r="A195" s="129"/>
      <c r="B195" s="129"/>
      <c r="C195" s="129"/>
      <c r="D195" s="129"/>
      <c r="E195" s="129"/>
      <c r="F195" s="129"/>
      <c r="G195" s="96"/>
      <c r="H195" s="96"/>
      <c r="I195" s="225"/>
      <c r="J195" s="96"/>
      <c r="K195" s="159"/>
      <c r="L195" s="96"/>
      <c r="M195" s="96"/>
      <c r="N195" s="96"/>
      <c r="O195" s="96"/>
      <c r="P195" s="173"/>
      <c r="Q195" s="96"/>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s="128" customFormat="1" ht="12" customHeight="1">
      <c r="I199" s="224"/>
      <c r="P199" s="174"/>
      <c r="R199" s="96"/>
      <c r="S199" s="96"/>
      <c r="T199" s="283"/>
      <c r="U199" s="96"/>
      <c r="V199" s="96"/>
      <c r="W199" s="96"/>
      <c r="X199"/>
      <c r="Y199" s="179"/>
      <c r="Z199" s="96"/>
      <c r="AA199" s="159"/>
      <c r="AB199" s="96"/>
      <c r="AD199" s="96"/>
      <c r="AMA199"/>
      <c r="AMB199"/>
      <c r="AMC199"/>
    </row>
    <row r="200" spans="1:1017" ht="12" customHeight="1">
      <c r="G200" s="128"/>
      <c r="H200" s="128"/>
      <c r="I200" s="224"/>
      <c r="J200" s="128"/>
      <c r="K200" s="128"/>
      <c r="L200" s="128"/>
      <c r="M200" s="128"/>
      <c r="N200" s="128"/>
      <c r="O200" s="128"/>
      <c r="P200" s="174"/>
      <c r="Q200" s="128"/>
    </row>
    <row r="201" spans="1:1017" s="117" customFormat="1" ht="12" customHeight="1">
      <c r="A201" s="128"/>
      <c r="B201" s="128"/>
      <c r="C201" s="128"/>
      <c r="D201" s="128"/>
      <c r="E201" s="128"/>
      <c r="F201" s="128"/>
      <c r="G201" s="96"/>
      <c r="H201" s="96"/>
      <c r="I201" s="225"/>
      <c r="J201" s="96"/>
      <c r="K201" s="159"/>
      <c r="L201" s="96"/>
      <c r="M201" s="96"/>
      <c r="N201" s="96"/>
      <c r="O201" s="96"/>
      <c r="P201" s="173"/>
      <c r="Q201" s="96"/>
      <c r="R201" s="96"/>
      <c r="S201" s="96"/>
      <c r="T201" s="283"/>
      <c r="U201" s="96"/>
      <c r="V201" s="96"/>
      <c r="W201" s="96"/>
      <c r="X201"/>
      <c r="Y201" s="179"/>
      <c r="Z201" s="96"/>
      <c r="AA201" s="161"/>
      <c r="AB201" s="96"/>
      <c r="AD201" s="96"/>
      <c r="AMB201"/>
    </row>
    <row r="202" spans="1:1017" ht="12" customHeight="1">
      <c r="A202" s="117"/>
      <c r="B202" s="117"/>
      <c r="C202" s="117"/>
      <c r="D202" s="117"/>
      <c r="E202" s="117"/>
      <c r="F202" s="117"/>
      <c r="G202" s="117"/>
      <c r="H202" s="117"/>
      <c r="I202" s="252"/>
      <c r="J202" s="117"/>
      <c r="K202" s="117"/>
      <c r="L202" s="117"/>
      <c r="M202" s="117"/>
      <c r="N202" s="117"/>
      <c r="O202" s="117"/>
      <c r="P202" s="189"/>
      <c r="Q202" s="117"/>
    </row>
    <row r="203" spans="1:1017" ht="12" customHeight="1">
      <c r="R203" s="112"/>
      <c r="S203" s="112"/>
      <c r="T203" s="125"/>
      <c r="U203" s="112"/>
      <c r="V203" s="112"/>
      <c r="W203" s="112"/>
      <c r="Y203" s="180"/>
      <c r="Z203" s="112"/>
      <c r="AB203" s="112"/>
      <c r="AD203" s="112"/>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ht="12" customHeight="1">
      <c r="A229" s="129"/>
      <c r="B229" s="129"/>
      <c r="C229" s="129"/>
      <c r="D229" s="129"/>
      <c r="E229" s="129"/>
      <c r="F229" s="129"/>
    </row>
    <row r="230" spans="1:1016" s="117" customFormat="1" ht="12" customHeight="1">
      <c r="A230" s="129"/>
      <c r="B230" s="129"/>
      <c r="C230" s="129"/>
      <c r="D230" s="129"/>
      <c r="E230" s="129"/>
      <c r="F230" s="129"/>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30"/>
      <c r="B231" s="130"/>
      <c r="C231" s="130"/>
      <c r="D231" s="130"/>
      <c r="E231" s="130"/>
      <c r="F231" s="130"/>
      <c r="G231" s="96"/>
      <c r="H231" s="96"/>
      <c r="I231" s="225"/>
      <c r="J231" s="96"/>
      <c r="K231" s="159"/>
      <c r="L231" s="96"/>
      <c r="M231" s="96"/>
      <c r="N231" s="96"/>
      <c r="O231" s="96"/>
      <c r="P231" s="173"/>
      <c r="Q231" s="96"/>
      <c r="R231" s="96"/>
      <c r="S231" s="96"/>
      <c r="T231" s="283"/>
      <c r="U231" s="96"/>
      <c r="V231" s="96"/>
      <c r="W231" s="96"/>
      <c r="X231"/>
      <c r="Y231" s="179"/>
      <c r="Z231" s="96"/>
      <c r="AA231" s="161"/>
      <c r="AB231" s="96"/>
      <c r="AD231" s="96"/>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s="117" customFormat="1"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X236"/>
      <c r="Y236" s="180"/>
      <c r="Z236" s="112"/>
      <c r="AA236" s="161"/>
      <c r="AB236" s="112"/>
      <c r="AD236" s="112"/>
      <c r="AMB236"/>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23"/>
      <c r="B238" s="123"/>
      <c r="C238" s="123"/>
      <c r="D238" s="123"/>
      <c r="E238" s="123"/>
      <c r="F238" s="123"/>
      <c r="G238" s="112"/>
      <c r="H238" s="112"/>
      <c r="I238" s="282"/>
      <c r="J238" s="112"/>
      <c r="K238" s="161"/>
      <c r="L238" s="112"/>
      <c r="M238" s="112"/>
      <c r="N238" s="112"/>
      <c r="O238" s="112"/>
      <c r="P238" s="190"/>
      <c r="Q238" s="112"/>
      <c r="R238" s="112"/>
      <c r="S238" s="112"/>
      <c r="T238" s="125"/>
      <c r="U238" s="112"/>
      <c r="V238" s="112"/>
      <c r="W238" s="112"/>
      <c r="Y238" s="180"/>
      <c r="Z238" s="112"/>
      <c r="AB238" s="112"/>
      <c r="AD238" s="112"/>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0"/>
      <c r="B241" s="130"/>
      <c r="C241" s="130"/>
      <c r="D241" s="130"/>
      <c r="E241" s="130"/>
      <c r="F241" s="130"/>
    </row>
    <row r="242" spans="1:6" ht="12" customHeight="1">
      <c r="A242" s="136"/>
      <c r="B242" s="136"/>
      <c r="C242" s="136"/>
      <c r="D242" s="136"/>
      <c r="E242" s="136"/>
      <c r="F242" s="136"/>
    </row>
    <row r="243" spans="1:6" ht="12" customHeight="1">
      <c r="A243" s="136"/>
      <c r="B243" s="136"/>
      <c r="C243" s="136"/>
      <c r="D243" s="136"/>
      <c r="E243" s="136"/>
      <c r="F243" s="136"/>
    </row>
  </sheetData>
  <mergeCells count="5">
    <mergeCell ref="H1:J2"/>
    <mergeCell ref="O1:P1"/>
    <mergeCell ref="L7:O7"/>
    <mergeCell ref="AC7:AD7"/>
    <mergeCell ref="V7:W7"/>
  </mergeCells>
  <phoneticPr fontId="79" type="noConversion"/>
  <conditionalFormatting sqref="A194:F195 A215:F1055">
    <cfRule type="expression" dxfId="230" priority="237">
      <formula>OR($AD194="X",$AB194="X")</formula>
    </cfRule>
    <cfRule type="expression" dxfId="229" priority="238">
      <formula>AND($AD194=1,$AB194=1)</formula>
    </cfRule>
    <cfRule type="expression" dxfId="228" priority="239">
      <formula>$AD194=1</formula>
    </cfRule>
    <cfRule type="expression" dxfId="227" priority="240">
      <formula>$AB194=1</formula>
    </cfRule>
  </conditionalFormatting>
  <conditionalFormatting sqref="A9:G12 B13:G20 B152:G157 B113:G120 E120:G122 B26:G80 B82:G93 B121:C122 A158:G192 A10:A192">
    <cfRule type="expression" dxfId="226" priority="621">
      <formula>$AC9=1</formula>
    </cfRule>
  </conditionalFormatting>
  <conditionalFormatting sqref="A9:G20 B152:G157 A158:G192 A10:A192">
    <cfRule type="expression" dxfId="225" priority="619">
      <formula>AND($AD9=1,$AC9=1)</formula>
    </cfRule>
    <cfRule type="expression" dxfId="224" priority="620">
      <formula>$AD9=1</formula>
    </cfRule>
  </conditionalFormatting>
  <conditionalFormatting sqref="A9:G192">
    <cfRule type="expression" dxfId="223" priority="622">
      <formula>AND(NOT(ISBLANK($W9)),ISBLANK($AC9),ISBLANK($AD9))</formula>
    </cfRule>
  </conditionalFormatting>
  <conditionalFormatting sqref="B112:B116">
    <cfRule type="expression" dxfId="222" priority="99">
      <formula>AND($R112="X",#REF!&lt;&gt;"")</formula>
    </cfRule>
  </conditionalFormatting>
  <conditionalFormatting sqref="B123:C151 E123:G151">
    <cfRule type="expression" dxfId="221" priority="28">
      <formula>$AC123=1</formula>
    </cfRule>
  </conditionalFormatting>
  <conditionalFormatting sqref="B21:G25 D121:D150 E151">
    <cfRule type="expression" dxfId="220" priority="78">
      <formula>OR($AD21="X",$AC21="X")</formula>
    </cfRule>
    <cfRule type="expression" dxfId="219" priority="79">
      <formula>AND($AD21=1,$AC21=1)</formula>
    </cfRule>
    <cfRule type="expression" dxfId="218" priority="80">
      <formula>$AD21=1</formula>
    </cfRule>
    <cfRule type="expression" dxfId="217" priority="81">
      <formula>$AC21=1</formula>
    </cfRule>
  </conditionalFormatting>
  <conditionalFormatting sqref="B26:G120 B121:C151 A158:G192 A10:A192 E120:G151">
    <cfRule type="expression" dxfId="216" priority="95">
      <formula>OR($AD10="X",$AC10="X")</formula>
    </cfRule>
  </conditionalFormatting>
  <conditionalFormatting sqref="B26:G120 B121:C151 E120:G151">
    <cfRule type="expression" dxfId="215" priority="96">
      <formula>AND($AD26=1,$AC26=1)</formula>
    </cfRule>
    <cfRule type="expression" dxfId="214" priority="97">
      <formula>$AD26=1</formula>
    </cfRule>
  </conditionalFormatting>
  <conditionalFormatting sqref="B95:G112">
    <cfRule type="expression" dxfId="213" priority="98">
      <formula>$AC95=1</formula>
    </cfRule>
  </conditionalFormatting>
  <conditionalFormatting sqref="B152:G157 A9:G20">
    <cfRule type="expression" dxfId="212" priority="618">
      <formula>OR($AD9="X",$AC9="X")</formula>
    </cfRule>
  </conditionalFormatting>
  <conditionalFormatting sqref="C112:G112 D123:D150 D151:E151 C117:C192">
    <cfRule type="expression" dxfId="211" priority="84">
      <formula>AND($R112="X",$B112&lt;&gt;"")</formula>
    </cfRule>
  </conditionalFormatting>
  <conditionalFormatting sqref="C159">
    <cfRule type="expression" dxfId="210" priority="20">
      <formula>OR($AD159="X",$AC159="X")</formula>
    </cfRule>
    <cfRule type="expression" dxfId="209" priority="21">
      <formula>AND($AD159=1,$AC159=1)</formula>
    </cfRule>
    <cfRule type="expression" dxfId="208" priority="22">
      <formula>$AD159=1</formula>
    </cfRule>
  </conditionalFormatting>
  <conditionalFormatting sqref="C113:D116">
    <cfRule type="expression" dxfId="207" priority="100">
      <formula>AND($R113="X",OR(#REF!&lt;&gt;"",$B113&lt;&gt;""))</formula>
    </cfRule>
  </conditionalFormatting>
  <conditionalFormatting sqref="D117:D120 E120:E122 C185 D179:D192">
    <cfRule type="expression" dxfId="206" priority="107">
      <formula>AND($R117="X",OR($B117&lt;&gt;"",$C117&lt;&gt;""))</formula>
    </cfRule>
  </conditionalFormatting>
  <conditionalFormatting sqref="D121:D122">
    <cfRule type="expression" dxfId="205" priority="51">
      <formula>AND($R121="X",OR(#REF!&lt;&gt;"",$B121&lt;&gt;""))</formula>
    </cfRule>
  </conditionalFormatting>
  <conditionalFormatting sqref="C9:C111">
    <cfRule type="expression" dxfId="204" priority="74">
      <formula>AND($R9="X",$B9&lt;&gt;"")</formula>
    </cfRule>
  </conditionalFormatting>
  <conditionalFormatting sqref="D152:D177 D9:D111">
    <cfRule type="expression" dxfId="203" priority="69">
      <formula>AND($R9="X",OR($B9&lt;&gt;"",$C9&lt;&gt;""))</formula>
    </cfRule>
  </conditionalFormatting>
  <conditionalFormatting sqref="D159">
    <cfRule type="expression" dxfId="202" priority="16">
      <formula>AND($R159="X",$B159&lt;&gt;"")</formula>
    </cfRule>
    <cfRule type="expression" dxfId="201" priority="17">
      <formula>OR($AD159="X",$AC159="X")</formula>
    </cfRule>
    <cfRule type="expression" dxfId="200" priority="18">
      <formula>AND($AD159=1,$AC159=1)</formula>
    </cfRule>
    <cfRule type="expression" dxfId="199" priority="19">
      <formula>$AD159=1</formula>
    </cfRule>
  </conditionalFormatting>
  <conditionalFormatting sqref="D178">
    <cfRule type="expression" dxfId="198" priority="635">
      <formula>AND($R178="X",OR($B178&lt;&gt;"",#REF!&lt;&gt;""))</formula>
    </cfRule>
  </conditionalFormatting>
  <conditionalFormatting sqref="E9:E111 E123:E150 E152:E177 E179:E192">
    <cfRule type="expression" dxfId="197" priority="75">
      <formula>AND($R9="X",OR($B9&lt;&gt;"",$C9&lt;&gt;"",$D9&lt;&gt;""))</formula>
    </cfRule>
  </conditionalFormatting>
  <conditionalFormatting sqref="E113:E116">
    <cfRule type="expression" dxfId="196" priority="101">
      <formula>AND($R113="X",OR(#REF!&lt;&gt;"",$B113&lt;&gt;"",$C113&lt;&gt;""))</formula>
    </cfRule>
  </conditionalFormatting>
  <conditionalFormatting sqref="E117:E120">
    <cfRule type="expression" dxfId="195" priority="119">
      <formula>AND($R117="X",OR($B117&lt;&gt;"",$C117&lt;&gt;"",$D117&lt;&gt;""))</formula>
    </cfRule>
  </conditionalFormatting>
  <conditionalFormatting sqref="E161">
    <cfRule type="expression" dxfId="194" priority="23">
      <formula>OR($AD161="X",$AC161="X")</formula>
    </cfRule>
    <cfRule type="expression" dxfId="193" priority="24">
      <formula>AND($AD161=1,$AC161=1)</formula>
    </cfRule>
    <cfRule type="expression" dxfId="192" priority="25">
      <formula>$AD161=1</formula>
    </cfRule>
    <cfRule type="expression" dxfId="191" priority="26">
      <formula>$AC161=1</formula>
    </cfRule>
    <cfRule type="expression" dxfId="190" priority="27">
      <formula>AND($R161="X",#REF!&lt;&gt;"")</formula>
    </cfRule>
  </conditionalFormatting>
  <conditionalFormatting sqref="E178">
    <cfRule type="expression" dxfId="189" priority="653">
      <formula>AND($R178="X",OR($B178&lt;&gt;"",#REF!&lt;&gt;"",$D178&lt;&gt;""))</formula>
    </cfRule>
  </conditionalFormatting>
  <conditionalFormatting sqref="F1:F2">
    <cfRule type="dataBar" priority="231">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F123:F177 F179:F192">
    <cfRule type="expression" dxfId="188" priority="76">
      <formula>AND($R9="X",OR($B9&lt;&gt;"",$C9&lt;&gt;"",$D9&lt;&gt;"",$E9&lt;&gt;""))</formula>
    </cfRule>
  </conditionalFormatting>
  <conditionalFormatting sqref="F113:F116">
    <cfRule type="expression" dxfId="187" priority="102">
      <formula>AND($R113="X",OR(#REF!&lt;&gt;"",$B113&lt;&gt;"",$C113&lt;&gt;"",$E113&lt;&gt;""))</formula>
    </cfRule>
  </conditionalFormatting>
  <conditionalFormatting sqref="F117:F120">
    <cfRule type="expression" dxfId="186" priority="120">
      <formula>AND($R117="X",OR($B117&lt;&gt;"",$C117&lt;&gt;"",$D117&lt;&gt;"",$E117&lt;&gt;""))</formula>
    </cfRule>
  </conditionalFormatting>
  <conditionalFormatting sqref="F120:F122">
    <cfRule type="expression" dxfId="185" priority="105">
      <formula>AND($R120="X",OR($B120&lt;&gt;"",$C120&lt;&gt;"",$E120&lt;&gt;"",#REF!&lt;&gt;""))</formula>
    </cfRule>
  </conditionalFormatting>
  <conditionalFormatting sqref="F178">
    <cfRule type="expression" dxfId="184" priority="654">
      <formula>AND($R178="X",OR($B178&lt;&gt;"",#REF!&lt;&gt;"",$D178&lt;&gt;"",$E178&lt;&gt;""))</formula>
    </cfRule>
  </conditionalFormatting>
  <conditionalFormatting sqref="G9:G111 G123:G150 G152:G177 G179:G192">
    <cfRule type="expression" dxfId="183" priority="77">
      <formula>AND($R9="X",OR($B9&lt;&gt;"",$C9&lt;&gt;"",$D9&lt;&gt;"",$E9&lt;&gt;"",$F9&lt;&gt;""))</formula>
    </cfRule>
  </conditionalFormatting>
  <conditionalFormatting sqref="G113:G116">
    <cfRule type="expression" dxfId="182" priority="103">
      <formula>AND($R113="X",OR(#REF!&lt;&gt;"",$B113&lt;&gt;"",$C113&lt;&gt;"",$E113&lt;&gt;"",$F113&lt;&gt;""))</formula>
    </cfRule>
  </conditionalFormatting>
  <conditionalFormatting sqref="G117:G120">
    <cfRule type="expression" dxfId="181" priority="121">
      <formula>AND($R117="X",OR($B117&lt;&gt;"",$C117&lt;&gt;"",$D117&lt;&gt;"",$E117&lt;&gt;"",$F117&lt;&gt;""))</formula>
    </cfRule>
  </conditionalFormatting>
  <conditionalFormatting sqref="G120:G122">
    <cfRule type="expression" dxfId="180" priority="106">
      <formula>AND($R120="X",OR($B120&lt;&gt;"",$C120&lt;&gt;"",$E120&lt;&gt;"",#REF!&lt;&gt;"",$F120&lt;&gt;""))</formula>
    </cfRule>
  </conditionalFormatting>
  <conditionalFormatting sqref="G178">
    <cfRule type="expression" dxfId="179" priority="655">
      <formula>AND($R178="X",OR($B178&lt;&gt;"",#REF!&lt;&gt;"",$D178&lt;&gt;"",$E178&lt;&gt;"",$F178&lt;&gt;""))</formula>
    </cfRule>
  </conditionalFormatting>
  <conditionalFormatting sqref="H194:H195 H215:H1055">
    <cfRule type="expression" dxfId="178" priority="236">
      <formula>$Q194="X"</formula>
    </cfRule>
  </conditionalFormatting>
  <conditionalFormatting sqref="I9:I110 I112:I119 I121:I177 I179:I192">
    <cfRule type="expression" dxfId="177" priority="73">
      <formula>$R9="X"</formula>
    </cfRule>
  </conditionalFormatting>
  <conditionalFormatting sqref="Q9:Q192">
    <cfRule type="cellIs" dxfId="176" priority="70" operator="equal">
      <formula>"1..1"</formula>
    </cfRule>
    <cfRule type="cellIs" dxfId="175" priority="71" operator="equal">
      <formula>"0..n"</formula>
    </cfRule>
    <cfRule type="cellIs" dxfId="174" priority="72" operator="equal">
      <formula>"0..1"</formula>
    </cfRule>
  </conditionalFormatting>
  <conditionalFormatting sqref="F151:G151">
    <cfRule type="expression" dxfId="173" priority="675">
      <formula>AND($R151="X",OR($B151&lt;&gt;"",$C151&lt;&gt;"",$E151&lt;&gt;"",#REF!&lt;&gt;""))</formula>
    </cfRule>
  </conditionalFormatting>
  <conditionalFormatting sqref="G151">
    <cfRule type="expression" dxfId="172" priority="677">
      <formula>AND($R151="X",OR($B151&lt;&gt;"",$C151&lt;&gt;"",$E151&lt;&gt;"",#REF!&lt;&gt;"",$F151&lt;&gt;""))</formula>
    </cfRule>
  </conditionalFormatting>
  <conditionalFormatting sqref="G151">
    <cfRule type="expression" dxfId="171" priority="15">
      <formula>AND($R151="X",OR($B151&lt;&gt;"",$C151&lt;&gt;"",$D151&lt;&gt;"",$E151&lt;&gt;""))</formula>
    </cfRule>
  </conditionalFormatting>
  <conditionalFormatting sqref="D151">
    <cfRule type="expression" dxfId="170" priority="11">
      <formula>$AC151=1</formula>
    </cfRule>
  </conditionalFormatting>
  <conditionalFormatting sqref="D151">
    <cfRule type="expression" dxfId="169" priority="12">
      <formula>OR($AD151="X",$AC151="X")</formula>
    </cfRule>
  </conditionalFormatting>
  <conditionalFormatting sqref="D151">
    <cfRule type="expression" dxfId="168" priority="13">
      <formula>AND($AD151=1,$AC151=1)</formula>
    </cfRule>
    <cfRule type="expression" dxfId="167" priority="14">
      <formula>$AD151=1</formula>
    </cfRule>
  </conditionalFormatting>
  <conditionalFormatting sqref="E183">
    <cfRule type="expression" dxfId="166" priority="7">
      <formula>$AC183=1</formula>
    </cfRule>
  </conditionalFormatting>
  <conditionalFormatting sqref="E183">
    <cfRule type="expression" dxfId="165" priority="9">
      <formula>AND($AD183=1,$AC183=1)</formula>
    </cfRule>
    <cfRule type="expression" dxfId="164" priority="10">
      <formula>$AD183=1</formula>
    </cfRule>
  </conditionalFormatting>
  <conditionalFormatting sqref="E183">
    <cfRule type="expression" dxfId="163" priority="8">
      <formula>AND($R183="X",OR($B183&lt;&gt;"",$C183&lt;&gt;"",$D183&lt;&gt;"",$E183&lt;&gt;""))</formula>
    </cfRule>
  </conditionalFormatting>
  <conditionalFormatting sqref="D184">
    <cfRule type="expression" dxfId="162" priority="6">
      <formula>AND($R184="X",OR($B184&lt;&gt;"",$C184&lt;&gt;"",$D184&lt;&gt;""))</formula>
    </cfRule>
  </conditionalFormatting>
  <conditionalFormatting sqref="D184">
    <cfRule type="expression" dxfId="161" priority="2">
      <formula>$AC184=1</formula>
    </cfRule>
  </conditionalFormatting>
  <conditionalFormatting sqref="D184">
    <cfRule type="expression" dxfId="160" priority="4">
      <formula>AND($AD184=1,$AC184=1)</formula>
    </cfRule>
    <cfRule type="expression" dxfId="159" priority="5">
      <formula>$AD184=1</formula>
    </cfRule>
  </conditionalFormatting>
  <conditionalFormatting sqref="D184">
    <cfRule type="expression" dxfId="158" priority="3">
      <formula>AND($R184="X",OR($B184&lt;&gt;"",$C184&lt;&gt;"",$D184&lt;&gt;"",$E184&lt;&gt;""))</formula>
    </cfRule>
  </conditionalFormatting>
  <conditionalFormatting sqref="F143:F144">
    <cfRule type="expression" dxfId="30" priority="1">
      <formula>AND($R143="X",OR($B143&lt;&gt;"",$C143&lt;&gt;"",$D143&lt;&gt;""))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4060F9E-03AC-41DF-8197-ABCA0E7B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f6ca01e7-bd19-41f1-999c-e032ef5104c3"/>
    <ds:schemaRef ds:uri="http://schemas.openxmlformats.org/package/2006/metadata/core-properties"/>
    <ds:schemaRef ds:uri="1720d4e8-2b1e-4bd1-aad5-1b4debf9b56d"/>
    <ds:schemaRef ds:uri="http://schemas.microsoft.com/office/2006/metadata/properties"/>
    <ds:schemaRef ds:uri="http://schemas.microsoft.com/office/2006/documentManagement/types"/>
    <ds:schemaRef ds:uri="http://www.w3.org/XML/1998/namespace"/>
    <ds:schemaRef ds:uri="http://purl.org/dc/terms/"/>
    <ds:schemaRef ds:uri="http://schemas.microsoft.com/sharepoint/v3"/>
    <ds:schemaRef ds:uri="http://purl.org/dc/dcmitype/"/>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2023-12-13T16:02:27Z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